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8F27E72-4050-4EFF-A9B6-D1442A7ABEF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<sst xmlns="http://schemas.openxmlformats.org/spreadsheetml/2006/main" xmlns:r="http://schemas.openxmlformats.org/officeDocument/2006/relationships" xmlns:xdr="http://schemas.openxmlformats.org/drawingml/2006/spreadsheetDrawing" count="2625" uniqueCount="372">
  <si>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</si>
  <si>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</si>
  <si>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</si>
  <si>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</si>
  <si>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</si>
  <si>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</si>
  <si>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</si>
  <si>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</si>
  <si>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</si>
  <si>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</si>
  <si>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</si>
  <si>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</si>
  <si>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</si>
  <si>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</si>
  <si>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</si>
  <si>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</si>
  <si>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</si>
  <si>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</si>
  <si>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</si>
  <si>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</si>
  <si>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</si>
  <si>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</si>
  <si>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</si>
  <si>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</si>
  <si>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</si>
  <si>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</si>
  <si>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</si>
  <si>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</si>
  <si>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</si>
  <si>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</si>
  <si>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</si>
  <si>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</si>
  <si>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</si>
  <si>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</si>
  <si>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</si>
  <si>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</si>
  <si>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</si>
  <si>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</si>
  <si>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</si>
  <si>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</si>
  <si>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</si>
  <si>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</si>
  <si>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</si>
  <si>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</si>
  <si>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</si>
  <si>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</si>
  <si>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</si>
  <si>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</si>
  <si>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</si>
  <si>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</si>
  <si>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</si>
  <si>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</si>
  <si>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</si>
  <si>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</si>
  <si>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</si>
  <si>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</si>
  <si>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</si>
  <si>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</si>
  <si>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</si>
  <si>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</si>
  <si>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</si>
  <si>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</si>
  <si>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</si>
  <si>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</si>
  <si>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</si>
  <si>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</si>
  <si>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</si>
  <si>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</si>
  <si>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</si>
  <si>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</si>
  <si>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</si>
  <si>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</si>
  <si>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</si>
  <si>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</si>
  <si>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</si>
  <si>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</si>
  <si>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</si>
  <si>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</si>
  <si>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</si>
  <si>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</si>
  <si>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</si>
  <si>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</si>
  <si>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</si>
  <si>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</si>
  <si>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</si>
  <si>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</si>
  <si>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</si>
  <si>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</si>
  <si>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</si>
  <si>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</si>
  <si>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</si>
  <si>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</si>
  <si>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</si>
  <si>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</si>
  <si>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</si>
  <si>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</si>
  <si>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</si>
  <si>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</si>
  <si>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</si>
  <si>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</si>
  <si>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</si>
  <si>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</si>
  <si>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</si>
  <si>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</si>
  <si>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</si>
  <si>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</si>
  <si>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</si>
  <si>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</si>
  <si>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</si>
  <si>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</si>
  <si>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</si>
  <si>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</si>
  <si>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</si>
  <si>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</si>
  <si>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</si>
  <si>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</si>
  <si>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</si>
  <si>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</si>
  <si>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</si>
  <si>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</si>
  <si>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</si>
  <si>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</si>
  <si>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</si>
  <si>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</si>
  <si>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</si>
  <si>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</si>
  <si>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</si>
  <si>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</si>
  <si>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</si>
  <si>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</si>
  <si>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</si>
  <si>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</si>
  <si>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</si>
  <si>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</si>
  <si>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</si>
  <si>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</si>
  <si>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</si>
  <si>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</si>
  <si>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</si>
  <si>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</si>
  <si>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</si>
  <si>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</si>
  <si>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</si>
  <si>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</si>
  <si>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</si>
  <si>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</si>
  <si>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</si>
  <si>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</si>
  <si>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</si>
  <si>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</si>
  <si>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</si>
  <si>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</si>
  <si>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</si>
  <si>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</si>
  <si>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</si>
  <si>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</si>
  <si>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</si>
  <si>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</si>
  <si>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</si>
  <si>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Sierra Leone</t>
  </si>
  <si>
    <t>UNESCO UIS (http://data.uis.unesco.org/)</t>
  </si>
  <si>
    <t>Potable water</t>
  </si>
  <si>
    <t>Yes</t>
  </si>
  <si>
    <t xml:space="preserve">Basic estimate used </t>
  </si>
  <si>
    <t xml:space="preserve">No handwashing data. </t>
  </si>
  <si>
    <t>Survey</t>
  </si>
  <si>
    <t>Flush / Pour flush</t>
  </si>
  <si>
    <t>VIP latrine</t>
  </si>
  <si>
    <t>Composting latrine</t>
  </si>
  <si>
    <t>Pit latrine</t>
  </si>
  <si>
    <t>Other</t>
  </si>
  <si>
    <t>Improved and separate blocks</t>
  </si>
  <si>
    <t>Improved, unlocked and separate</t>
  </si>
  <si>
    <t>Ministry of Water Resouces and Statistics Sierra Leone, 2016 (washdata-sl.org microdata)</t>
  </si>
  <si>
    <t>Estimates are based on microdata from washdata-sl.org available on the carto maps website. Data include primary and secondary schools.</t>
  </si>
  <si>
    <t>Place for handwashing in the toilet</t>
  </si>
  <si>
    <t>Water present at place for handwashing</t>
  </si>
  <si>
    <t>Piped</t>
  </si>
  <si>
    <t>Borehole / handpump</t>
  </si>
  <si>
    <t>Protected dug well / spring</t>
  </si>
  <si>
    <t>Rainwater</t>
  </si>
  <si>
    <t>Purchased water</t>
  </si>
  <si>
    <t>Tanker-truck / cart</t>
  </si>
  <si>
    <t>Unprotected well / spring</t>
  </si>
  <si>
    <t>Surface water (river, dam, lake, pond)</t>
  </si>
  <si>
    <t>Community tap / pump</t>
  </si>
  <si>
    <t>On site</t>
  </si>
  <si>
    <t>Improved and on-site</t>
  </si>
  <si>
    <t xml:space="preserve">Missing data (1.3%) is assumed to indicate no potable water. The estimate is not used since primary data are available. </t>
  </si>
  <si>
    <t>No</t>
  </si>
  <si>
    <t xml:space="preserve">0.5% of secondary schools have no information on toilets. These are considered as "no facilities" (100-62% with toilets). The estimate is not used since primary data are available.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</si>
  <si>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</si>
  <si>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</si>
  <si>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</si>
  <si>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</si>
  <si>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</si>
  <si>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</si>
  <si>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</si>
  <si>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</si>
  <si>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</si>
  <si>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</si>
  <si>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</si>
  <si>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</si>
  <si>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</si>
  <si>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</si>
  <si>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</si>
  <si>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</si>
  <si>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</si>
  <si>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</si>
  <si>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</si>
  <si>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</si>
  <si>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</si>
  <si>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</si>
  <si>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</si>
  <si>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</si>
  <si>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</si>
  <si>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</si>
  <si>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</si>
  <si>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</si>
  <si>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</si>
  <si>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</si>
  <si>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</si>
  <si>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</si>
  <si>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</si>
  <si>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</si>
  <si>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</si>
  <si>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</si>
  <si>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</si>
  <si>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</si>
  <si>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</si>
  <si>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</si>
  <si>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</si>
  <si>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</si>
  <si>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Basic drinking water</t>
  </si>
  <si>
    <t>Basic sanitation</t>
  </si>
  <si>
    <t>Basic handwashing facilities</t>
  </si>
  <si>
    <t>EMIS</t>
  </si>
  <si>
    <t>Ministry of Education Annual School Census 2018</t>
  </si>
  <si>
    <t>Ministry of Education Annual School Census 2019</t>
  </si>
  <si>
    <t>Ministry of Education Annual School Census 2017</t>
  </si>
  <si>
    <t xml:space="preserve">No hygiene data reported. </t>
  </si>
  <si>
    <t>SLE_2012_UIS</t>
  </si>
  <si>
    <t>SLE_2016_SUR</t>
  </si>
  <si>
    <t>SLE_2017_UIS</t>
  </si>
  <si>
    <t>SLE_2017_EMIS</t>
  </si>
  <si>
    <t>SLE_2018_UIS</t>
  </si>
  <si>
    <t>SLE_2018_EMIS</t>
  </si>
  <si>
    <t>SLE_2019_EMIS</t>
  </si>
  <si>
    <t>2012</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</si>
  <si>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</si>
  <si>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</si>
  <si>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</si>
  <si>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</si>
  <si>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</si>
  <si>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</si>
  <si>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</si>
  <si>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</si>
  <si>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</si>
  <si>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</si>
  <si>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</si>
  <si>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</si>
  <si>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</si>
  <si>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</si>
  <si>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</si>
  <si>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</si>
  <si>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</si>
  <si>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</si>
  <si>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</si>
  <si>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</si>
  <si>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SLE_2019_UIS</t>
  </si>
  <si>
    <t/>
  </si>
  <si>
    <t>2020 Annual School Census Report</t>
  </si>
  <si>
    <t>SLE_2020_EMIS</t>
  </si>
  <si>
    <t>Borehole</t>
  </si>
  <si>
    <t>River</t>
  </si>
  <si>
    <t>Well</t>
  </si>
  <si>
    <t>Toilets in good conditions</t>
  </si>
  <si>
    <t xml:space="preserve">Facility with water </t>
  </si>
  <si>
    <t xml:space="preserve">Facility with soap </t>
  </si>
  <si>
    <t>No water data available</t>
  </si>
  <si>
    <t>SLE_2020_UIS</t>
  </si>
  <si>
    <t>National estimate based on primary and secondary school data. Assumed to refer to improved facilities based on data from a primary data source (EMIS20).</t>
  </si>
  <si>
    <t>No handwashing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</si>
  <si>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</si>
  <si>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</si>
  <si>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</si>
  <si>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</si>
  <si>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</si>
  <si>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</si>
  <si>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SLE_2021_UIS</t>
  </si>
  <si>
    <t>National estimate based on primary and secondary school data. Assumed to refer to improved facilities based on data from a primary data source (EMIS20). Not used for estimates as primary data available for same year.</t>
  </si>
  <si>
    <t>SLE_2021_SUR</t>
  </si>
  <si>
    <t>WASH National Outcome / Behaviour Survey: Sierra Leone</t>
  </si>
  <si>
    <t>Piped water supply</t>
  </si>
  <si>
    <t>Tube well / Borehole</t>
  </si>
  <si>
    <t>Protected Dug Well</t>
  </si>
  <si>
    <t>Protected Spring</t>
  </si>
  <si>
    <t>Rainwater collection</t>
  </si>
  <si>
    <t>Tanker-truck or cart</t>
  </si>
  <si>
    <t>Packaged bottle or sachet water</t>
  </si>
  <si>
    <t>Unprotected Dug Well</t>
  </si>
  <si>
    <t>Unprotected Spring</t>
  </si>
  <si>
    <t>Surface water (river, stream, dam, lake, pond, canal, irriga</t>
  </si>
  <si>
    <t>Proportion of schools with Basic sanitation service (Improved sanitation facilities at the school that are single-sex and usable at the time of the survey)l</t>
  </si>
  <si>
    <t>Comparing with EMIS we assume it is facilities. Not used given there is primary data for the same year EMIS.</t>
  </si>
  <si>
    <t>Pipe-borne</t>
  </si>
  <si>
    <t>Stream</t>
  </si>
  <si>
    <t>Others</t>
  </si>
  <si>
    <t xml:space="preserve">As per 2017 data in https://washdata-sl.org/map/wash-at-schools/ to make an estimate of protected and unprotected wells (88% are protected). Secondary schools include Junior and and senior secondary schools. </t>
  </si>
  <si>
    <t>Connected to school building or within school compound</t>
  </si>
  <si>
    <t>Water available at the time of the survey</t>
  </si>
  <si>
    <t>Improved and water available at time of survey</t>
  </si>
  <si>
    <t>Data shared by UNICEF CO. Water availability is only reported for schools with an improved water source: 72.2% of schools with an improved water source have water available the day of the survey (71.1% of primary schools and 75.8% of secondary schools). Basic is therefore calculated by multiplying the proportion of schools with an improved source with water available by the proportion of schools with an improved source.</t>
  </si>
  <si>
    <t>Estimates are based on microdata from washdata-sl.org available on the carto maps website. Data include primary and secondary schools. Data not available on water availability (only accessibility to all students). Basic service can therefore not be calculated.</t>
  </si>
  <si>
    <t>Female and male toilets in separate blocks or not applicable</t>
  </si>
  <si>
    <t>Estimates are based on microdata from washdata-sl.org available on the carto maps website. Data include primary and secondary schools. In 42.9% of schools, the toilets were unlocked but it is unclear if a key is available to students in other schools. The proportion of schools with toilets in at least reasonable condition is therefore used for 'usable': 34.7% of schools had "well-maintained, roofed and well-painted toilets", 38% had toilets in "reasonable [condition with] some cracks, painted but not recently", and 27.4% were considered to be "dilapidated (poor condition)".</t>
  </si>
  <si>
    <t>At least reasonable condition</t>
  </si>
  <si>
    <t>Improved &amp; at least reasonable condition</t>
  </si>
  <si>
    <t>National estimate based on primary and secondary school data and school age population for each. Assumed to refer to improved facilities based on data from primary data sources.</t>
  </si>
  <si>
    <t xml:space="preserve">Good condition </t>
  </si>
  <si>
    <t>Proportion of toilets not shared between boys and girls</t>
  </si>
  <si>
    <t>Toilets in good condition</t>
  </si>
  <si>
    <t>Estimated from toilets in good condition</t>
  </si>
  <si>
    <t>Secondary school values are weighted averages of junior secondary (1,531 schools) and senior secondary (581 schools). Single-sex is the reported as the proportion of toilets (not schools) so can't be used to calculate the proportion of schools to estimate basic.Toilets in 'good condition' are assumed to be improved. The values for 'improved and usable' are not used to estimate basic based on comparison with other data sources with a more comprehensive definition of basic service.</t>
  </si>
  <si>
    <t>Good condition</t>
  </si>
  <si>
    <t>Data on usable provided during the 2020 country consultation. Toilets in 'good condition' are assumed to be improved. The values for 'improved and usable' are not used to estimate basic based on comparison with other data sources with a more comprehensive definition of basic service.</t>
  </si>
  <si>
    <t xml:space="preserve">Values in the report refer to the proportion of toilets (not schools) and therefore can't be used to estimate the proportion of schools with service. </t>
  </si>
  <si>
    <t>Data on any facility are reported as total number of toilets (not proportion of schools) and therefore can't be used. Toilets in 'good condition' are assumed to be improved. The values for 'improved and usable' are not used to estimate basic based on comparison with other data sources with a more comprehensive definition of basic service.</t>
  </si>
  <si>
    <t>Within the school compound</t>
  </si>
  <si>
    <t>Well (hand dug)</t>
  </si>
  <si>
    <t>Flush/pour-flush</t>
  </si>
  <si>
    <t>Pit latrine with slab</t>
  </si>
  <si>
    <t>Pit latrine without slab</t>
  </si>
  <si>
    <t>Hanging latrine</t>
  </si>
  <si>
    <t>At least one useable toilet</t>
  </si>
  <si>
    <t>At least one improved toilet/latrine that is usable and available at all times during school day</t>
  </si>
  <si>
    <t>Separate blocks of improved toilet/latrine for males and females</t>
  </si>
  <si>
    <t>The proportion of schools without a water source is based on those that didn't respond with a particular water source type. 88% of wells are assumed to be protected based on 2017 data in https://washdata-sl.org/map/wash-at-schools/.</t>
  </si>
  <si>
    <t>Data provided during the 2020 Country Consultation and original definitions of water sources from the 2018 MoE Annual School Census Report which reports the proportion of schools by water source summing to 100%. 88% of wells are assumed to be protected based on 2017 data in https://washdata-sl.org/map/wash-at-schools/. In the absence of additional information, 50% of 'other' sources are assumed to be improved. Water availability is reported but assumed to refer to schools with no water source based on school census reports from other years. The proportion of schools with each water source type is calculated above based on the total proportion of schools rather than the proportion of schools with water as reported in the census report.</t>
  </si>
  <si>
    <t>Data from the 2019 MoE Annual School Census Report which reports the proportion of schools by water source summing to 100%, including schools with no water. 88% of wells are assumed to be protected based on 2017 data in https://washdata-sl.org/map/wash-at-schools/. In the absence of additional information, 50% of 'other' sources are assumed to be improved. Secondary school values are based on a weighted average of junior secondary schools (1,633 schools) and senior secondary schools (623). National values are based on weighted averages of all school levels.</t>
  </si>
  <si>
    <t>National estimate based on primary and secondary school data and school age population for each. Assumed to refer to any facility based on data from a primary data source (SUR16). National data are not used since available from a primary data source during the previous year.</t>
  </si>
  <si>
    <t>Data not reported for pre-primary schools.</t>
  </si>
  <si>
    <t>National estimate based on primary and secondary school data and school age population for each. Assumed to refer to any facility based on data from a primary data source (SUR16). Data not used since available from a primary data source the year before.</t>
  </si>
  <si>
    <t>Availability of handwashing facilities</t>
  </si>
  <si>
    <t>Neither water or soap</t>
  </si>
  <si>
    <t>Water and soap or water only</t>
  </si>
  <si>
    <t>Water and soap or soap only</t>
  </si>
  <si>
    <t>Handwashing facility with water and soap</t>
  </si>
  <si>
    <t>2021 Annual School Census Report</t>
  </si>
  <si>
    <t>SLE_2021_EMIS</t>
  </si>
  <si>
    <t xml:space="preserve">Sanitation data reported as proportion of toilets (not schools) so the proportion of schools with services can't be calculated. </t>
  </si>
  <si>
    <t xml:space="preserve">Data are reported as proportion of pupils, not schools. </t>
  </si>
  <si>
    <t>SLE_2022_EMIS</t>
  </si>
  <si>
    <t>2022 Annual School Census Report</t>
  </si>
  <si>
    <t>Non co-ed schools without shared latrines</t>
  </si>
  <si>
    <t>Data on single-sex are reported as a proportion of co-ed schools. Single-sex schools are also included above since they have single-sex toilets by default. Data on any facilities are reported as a proportion of facilities not proportion of schools.</t>
  </si>
  <si>
    <t>National estimate based on primary and secondary school data and school age population for each. Assume basic drinking water refers to any source based on primary data sources (EMIS). Data not used since data are available from a primary data source for the same year.</t>
  </si>
  <si>
    <t>National estimate based on primary and secondary school data and school age population for each. Assumed to refer to improved facilities based on data from a primary data source (SUR16). National data are not used since data are available from a primary data source for the year before (following JMP rules).</t>
  </si>
  <si>
    <t xml:space="preserve">National estimate based on primary and secondary school data. Assumed to refer to improved facilities based on data from a primary data source (EMIS20). </t>
  </si>
  <si>
    <t>National estimate based on primary and secondary school data and school age population for each. National data is not used since data are available from a primary data source from the year before (2016 SUR) following JMP rules. Assumed to be improved comparing with other sources.</t>
  </si>
  <si>
    <t>National estimate based on primary and secondary school data and school age population for each. Assumed to be improved comparing with other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</si>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</sst>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3">
    <numFmt numFmtId="164" formatCode="0.0"/>
    <numFmt numFmtId="165" formatCode="[=0.0000000001]&quot;-&quot;;0;0"/>
    <numFmt numFmtId="166" formatCode="0.0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5"/>
    <xf numFmtId="0" fontId="15" fillId="0" borderId="235"/>
    <xf numFmtId="0" fontId="19" fillId="0" borderId="235"/>
  </cellStyleXfs>
  <cellXfs count="105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2" fontId="3" fillId="2" borderId="2" xfId="0" applyNumberFormat="true" applyFont="true" applyFill="true" applyBorder="true" applyAlignment="true">
      <alignment horizontal="center" vertical="center"/>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164" fontId="128" fillId="78" borderId="120" xfId="0" applyNumberFormat="true" applyFont="true" applyFill="true" applyBorder="true" applyAlignment="true" applyProtection="true">
      <alignment horizontal="center" vertical="center"/>
    </xf>
    <xf numFmtId="0" fontId="129" fillId="79" borderId="121" xfId="0" applyNumberFormat="true" applyFont="true" applyFill="true" applyBorder="true" applyAlignment="true" applyProtection="true">
      <alignment horizontal="center" vertical="center"/>
    </xf>
    <xf numFmtId="164"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0" fontId="134" fillId="84" borderId="126" xfId="0" applyNumberFormat="true" applyFont="true" applyFill="true" applyBorder="true" applyAlignment="true" applyProtection="true">
      <alignment horizontal="center" vertical="center"/>
    </xf>
    <xf numFmtId="164"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164"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164"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164"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164"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164"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164"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164"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164"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164"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164"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164"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164"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164"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164"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164"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164"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64"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0" fontId="224" fillId="174" borderId="216" xfId="0" applyNumberFormat="true" applyFont="true" applyFill="true" applyBorder="true" applyAlignment="true" applyProtection="true">
      <alignment horizontal="center" vertical="center"/>
    </xf>
    <xf numFmtId="164"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164"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164"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0" borderId="235"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2" fontId="3" fillId="2" borderId="8" xfId="0" applyNumberFormat="true" applyFont="true" applyFill="true" applyBorder="true" applyAlignment="true">
      <alignment horizontal="center" vertical="center"/>
    </xf>
    <xf numFmtId="166" fontId="3" fillId="2" borderId="2" xfId="0" applyNumberFormat="true" applyFont="true" applyFill="true" applyBorder="true" applyAlignment="true">
      <alignment horizontal="center" vertical="center"/>
    </xf>
    <xf numFmtId="164" fontId="3" fillId="2" borderId="234" xfId="0" applyNumberFormat="true" applyFont="true" applyFill="true" applyBorder="true" applyAlignment="true">
      <alignment horizontal="center" vertical="center"/>
    </xf>
    <xf numFmtId="164" fontId="3" fillId="0" borderId="234" xfId="0" applyNumberFormat="true" applyFont="true" applyFill="true" applyBorder="true" applyAlignment="true">
      <alignment horizontal="center" vertical="center"/>
    </xf>
    <xf numFmtId="0" fontId="3" fillId="0" borderId="234" xfId="0" applyFont="true" applyBorder="true" applyAlignment="true">
      <alignment horizontal="center" vertical="center" wrapText="true"/>
    </xf>
    <xf numFmtId="1" fontId="3" fillId="2" borderId="234" xfId="0" applyNumberFormat="true" applyFont="true" applyFill="true" applyBorder="true" applyAlignment="true">
      <alignment horizontal="center" vertical="center"/>
    </xf>
    <xf numFmtId="0" fontId="1" fillId="0" borderId="234" xfId="0" applyFont="true" applyBorder="true" applyAlignment="true">
      <alignment horizontal="center"/>
    </xf>
    <xf numFmtId="1" fontId="1" fillId="0" borderId="234" xfId="0" applyNumberFormat="true" applyFont="true" applyBorder="true" applyAlignment="true">
      <alignment horizontal="center"/>
    </xf>
    <xf numFmtId="0" fontId="3" fillId="0" borderId="24" xfId="0" applyFont="true" applyBorder="true" applyAlignment="true">
      <alignment horizontal="left" vertical="center" wrapText="true"/>
    </xf>
    <xf numFmtId="0" fontId="4" fillId="2" borderId="234" xfId="0" applyFont="true" applyFill="true" applyBorder="true" applyAlignment="true">
      <alignment horizontal="left" vertical="center"/>
    </xf>
    <xf numFmtId="0" fontId="4" fillId="0" borderId="234"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62" fillId="0" borderId="234" xfId="0" applyNumberFormat="true" applyFont="true" applyBorder="true" applyAlignment="true">
      <alignment horizontal="center" vertical="center"/>
    </xf>
    <xf numFmtId="0" fontId="8" fillId="25" borderId="234" xfId="0" applyFont="true" applyFill="true" applyBorder="true" applyAlignment="true">
      <alignment vertical="center"/>
    </xf>
    <xf numFmtId="0" fontId="3" fillId="2" borderId="234" xfId="0" applyFont="true" applyFill="true" applyBorder="true" applyAlignment="true">
      <alignment horizontal="center"/>
    </xf>
    <xf numFmtId="0" fontId="62" fillId="2" borderId="234" xfId="0" applyFont="true" applyFill="true" applyBorder="true" applyAlignment="true">
      <alignment horizontal="center" vertical="center"/>
    </xf>
    <xf numFmtId="0" fontId="3" fillId="2" borderId="234" xfId="0" applyFont="true" applyFill="true" applyBorder="true" applyAlignment="true">
      <alignment horizontal="center" vertical="center"/>
    </xf>
    <xf numFmtId="164" fontId="62" fillId="2" borderId="234" xfId="0" applyNumberFormat="true" applyFont="true" applyFill="true" applyBorder="true" applyAlignment="true">
      <alignment horizontal="center" vertical="center"/>
    </xf>
    <xf numFmtId="1" fontId="3" fillId="0" borderId="23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34" xfId="0" applyFont="true" applyBorder="true" applyAlignment="true">
      <alignment horizontal="left" vertical="center" wrapText="true"/>
    </xf>
    <xf numFmtId="0" fontId="1" fillId="0" borderId="2" xfId="0" applyFont="true" applyBorder="true" applyAlignment="true">
      <alignment horizontal="left" vertical="center" wrapText="true"/>
    </xf>
    <xf numFmtId="0" fontId="1"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9" fillId="2" borderId="235" xfId="20" applyFont="true" applyFill="true"/>
    <xf numFmtId="0" fontId="26" fillId="2" borderId="235" xfId="20" applyFont="true" applyFill="true"/>
    <xf numFmtId="0" fontId="80" fillId="2" borderId="235" xfId="20" applyFont="true" applyFill="true"/>
    <xf numFmtId="0" fontId="65"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4" fillId="42" borderId="235"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235" xfId="22" applyFont="true" applyFill="true" applyAlignment="true">
      <alignment horizontal="left" vertical="center" wrapText="true"/>
    </xf>
    <xf numFmtId="0" fontId="244"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xf numFmtId="0" fontId="798"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22.08222997</c:v>
                </c:pt>
                <c:pt idx="1">
                  <c:v>1E-10</c:v>
                </c:pt>
                <c:pt idx="2">
                  <c:v>1E-10</c:v>
                </c:pt>
                <c:pt idx="3">
                  <c:v>1E-10</c:v>
                </c:pt>
                <c:pt idx="4">
                  <c:v>20.950931189999999</c:v>
                </c:pt>
                <c:pt idx="5">
                  <c:v>26.72345013</c:v>
                </c:pt>
              </c:numCache>
            </c:numRef>
          </c:val>
          <c:extLst>
            <c:ext xmlns:c16="http://schemas.microsoft.com/office/drawing/2014/chart" uri="{C3380CC4-5D6E-409C-BE32-E72D297353CC}">
              <c16:uniqueId val="{00000000-608F-40C3-86A5-479142F051B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F-40C3-86A5-479142F051B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8F-40C3-86A5-479142F051B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F-40C3-86A5-479142F051B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8F-40C3-86A5-479142F051B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8F-40C3-86A5-479142F051B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F-40C3-86A5-479142F051B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30.489886569999999</c:v>
                </c:pt>
                <c:pt idx="1">
                  <c:v>1E-10</c:v>
                </c:pt>
                <c:pt idx="2">
                  <c:v>1E-10</c:v>
                </c:pt>
                <c:pt idx="3">
                  <c:v>1E-10</c:v>
                </c:pt>
                <c:pt idx="4">
                  <c:v>25.38473291</c:v>
                </c:pt>
                <c:pt idx="5">
                  <c:v>27.383288409999999</c:v>
                </c:pt>
              </c:numCache>
            </c:numRef>
          </c:val>
          <c:extLst>
            <c:ext xmlns:c16="http://schemas.microsoft.com/office/drawing/2014/chart" uri="{C3380CC4-5D6E-409C-BE32-E72D297353CC}">
              <c16:uniqueId val="{00000007-608F-40C3-86A5-479142F051B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92</c:v>
                </c:pt>
                <c:pt idx="4">
                  <c:v>0</c:v>
                </c:pt>
                <c:pt idx="5">
                  <c:v>0</c:v>
                </c:pt>
              </c:numCache>
            </c:numRef>
          </c:val>
          <c:extLst>
            <c:ext xmlns:c16="http://schemas.microsoft.com/office/drawing/2014/chart" uri="{C3380CC4-5D6E-409C-BE32-E72D297353CC}">
              <c16:uniqueId val="{00000008-608F-40C3-86A5-479142F051B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47.427883459999997</c:v>
                </c:pt>
                <c:pt idx="1">
                  <c:v>1E-10</c:v>
                </c:pt>
                <c:pt idx="2">
                  <c:v>1E-10</c:v>
                </c:pt>
                <c:pt idx="3">
                  <c:v>8</c:v>
                </c:pt>
                <c:pt idx="4">
                  <c:v>53.664335899999998</c:v>
                </c:pt>
                <c:pt idx="5">
                  <c:v>45.893261459999998</c:v>
                </c:pt>
              </c:numCache>
            </c:numRef>
          </c:val>
          <c:extLst>
            <c:ext xmlns:c16="http://schemas.microsoft.com/office/drawing/2014/chart" uri="{C3380CC4-5D6E-409C-BE32-E72D297353CC}">
              <c16:uniqueId val="{00000009-608F-40C3-86A5-479142F051B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F6-44FB-A9AE-6079171D30B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F6-44FB-A9AE-6079171D30B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F6-44FB-A9AE-6079171D30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14-45D7-B93B-4905B440E03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14-45D7-B93B-4905B440E03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95-4223-A037-4D7EB05A8A1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95-4223-A037-4D7EB05A8A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95-4223-A037-4D7EB05A8A1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88-44BC-BC9C-242AD56A8BC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88-44BC-BC9C-242AD56A8BC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88-44BC-BC9C-242AD56A8BCE}"/>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DA-4FB4-8011-705C84B535D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0A-4CEA-8237-C2E8730A0AA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EC-491B-899F-BBA03EE615D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EC-491B-899F-BBA03EE615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67.129200139009669</c:v>
                </c:pt>
                <c:pt idx="3">
                  <c:v>78.583436341161928</c:v>
                </c:pt>
                <c:pt idx="4">
                  <c:v>#N/A</c:v>
                </c:pt>
                <c:pt idx="5">
                  <c:v>74.194704000000002</c:v>
                </c:pt>
                <c:pt idx="6">
                  <c:v>67.383448581560287</c:v>
                </c:pt>
                <c:pt idx="7">
                  <c:v>#N/A</c:v>
                </c:pt>
                <c:pt idx="8">
                  <c:v>66.380244871724528</c:v>
                </c:pt>
                <c:pt idx="9">
                  <c:v>#N/A</c:v>
                </c:pt>
                <c:pt idx="10">
                  <c:v>#N/A</c:v>
                </c:pt>
                <c:pt idx="11">
                  <c:v>64.55</c:v>
                </c:pt>
                <c:pt idx="12">
                  <c:v>77.666337568058083</c:v>
                </c:pt>
                <c:pt idx="13">
                  <c:v>61.947477567298108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76.2</c:v>
                </c:pt>
                <c:pt idx="12">
                  <c:v>76.2</c:v>
                </c:pt>
                <c:pt idx="13">
                  <c:v>76.2</c:v>
                </c:pt>
                <c:pt idx="14">
                  <c:v>76.2</c:v>
                </c:pt>
                <c:pt idx="15">
                  <c:v>76.2</c:v>
                </c:pt>
                <c:pt idx="16">
                  <c:v>74.7</c:v>
                </c:pt>
                <c:pt idx="17">
                  <c:v>73.2</c:v>
                </c:pt>
                <c:pt idx="18">
                  <c:v>71.8</c:v>
                </c:pt>
                <c:pt idx="19">
                  <c:v>70.3</c:v>
                </c:pt>
                <c:pt idx="20">
                  <c:v>68.8</c:v>
                </c:pt>
                <c:pt idx="21">
                  <c:v>67.3</c:v>
                </c:pt>
                <c:pt idx="22">
                  <c:v>65.900000000000006</c:v>
                </c:pt>
                <c:pt idx="23">
                  <c:v>64.400000000000006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48.9</c:v>
                </c:pt>
                <c:pt idx="18">
                  <c:v>48.9</c:v>
                </c:pt>
                <c:pt idx="19">
                  <c:v>48.9</c:v>
                </c:pt>
                <c:pt idx="20">
                  <c:v>48.9</c:v>
                </c:pt>
                <c:pt idx="21">
                  <c:v>48.9</c:v>
                </c:pt>
                <c:pt idx="22">
                  <c:v>48.9</c:v>
                </c:pt>
                <c:pt idx="23">
                  <c:v>48.9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F6-44FB-A9AE-6079171D30B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F6-44FB-A9AE-6079171D30B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F6-44FB-A9AE-6079171D30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14-45D7-B93B-4905B440E03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95-4223-A037-4D7EB05A8A1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95-4223-A037-4D7EB05A8A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95-4223-A037-4D7EB05A8A1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88-44BC-BC9C-242AD56A8BC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88-44BC-BC9C-242AD56A8BC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88-44BC-BC9C-242AD56A8BCE}"/>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DA-4FB4-8011-705C84B535D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0A-4CEA-8237-C2E8730A0AA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EC-491B-899F-BBA03EE615D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EC-491B-899F-BBA03EE615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48.928899999999999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91.2</c:v>
                </c:pt>
                <c:pt idx="12">
                  <c:v>91.2</c:v>
                </c:pt>
                <c:pt idx="13">
                  <c:v>91.2</c:v>
                </c:pt>
                <c:pt idx="14">
                  <c:v>91.2</c:v>
                </c:pt>
                <c:pt idx="15">
                  <c:v>91.2</c:v>
                </c:pt>
                <c:pt idx="16">
                  <c:v>88.1</c:v>
                </c:pt>
                <c:pt idx="17">
                  <c:v>84.9</c:v>
                </c:pt>
                <c:pt idx="18">
                  <c:v>81.8</c:v>
                </c:pt>
                <c:pt idx="19">
                  <c:v>78.7</c:v>
                </c:pt>
                <c:pt idx="20">
                  <c:v>75.5</c:v>
                </c:pt>
                <c:pt idx="21">
                  <c:v>72.400000000000006</c:v>
                </c:pt>
                <c:pt idx="22">
                  <c:v>69.2</c:v>
                </c:pt>
                <c:pt idx="23">
                  <c:v>66.099999999999994</c:v>
                </c:pt>
              </c:numCache>
            </c:numRef>
          </c:yVal>
          <c:smooth val="0"/>
          <c:extLst>
            <c:ext xmlns:c16="http://schemas.microsoft.com/office/drawing/2014/chart" uri="{C3380CC4-5D6E-409C-BE32-E72D297353CC}">
              <c16:uniqueId val="{00000007-DEF6-44FB-A9AE-6079171D30B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F6-44FB-A9AE-6079171D30B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F6-44FB-A9AE-6079171D30B2}"/>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F6-44FB-A9AE-6079171D30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14-45D7-B93B-4905B440E03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14-45D7-B93B-4905B440E03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95-4223-A037-4D7EB05A8A1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95-4223-A037-4D7EB05A8A1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95-4223-A037-4D7EB05A8A1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88-44BC-BC9C-242AD56A8BC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88-44BC-BC9C-242AD56A8BC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88-44BC-BC9C-242AD56A8BCE}"/>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DA-4FB4-8011-705C84B535D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0A-4CEA-8237-C2E8730A0AA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EC-491B-899F-BBA03EE615D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EC-491B-899F-BBA03EE615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88.689740420271931</c:v>
                </c:pt>
                <c:pt idx="4">
                  <c:v>#N/A</c:v>
                </c:pt>
                <c:pt idx="5">
                  <c:v>81</c:v>
                </c:pt>
                <c:pt idx="6">
                  <c:v>72.761524822695037</c:v>
                </c:pt>
                <c:pt idx="7">
                  <c:v>#N/A</c:v>
                </c:pt>
                <c:pt idx="8">
                  <c:v>70.914083259521703</c:v>
                </c:pt>
                <c:pt idx="9">
                  <c:v>#N/A</c:v>
                </c:pt>
                <c:pt idx="10">
                  <c:v>#N/A</c:v>
                </c:pt>
                <c:pt idx="11">
                  <c:v>73.599999999999994</c:v>
                </c:pt>
                <c:pt idx="12">
                  <c:v>82.495462794918325</c:v>
                </c:pt>
                <c:pt idx="13">
                  <c:v>65.472582253240276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EF6-44FB-A9AE-6079171D30B2}"/>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03-480C-8CFF-7B286A58A2D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03-480C-8CFF-7B286A58A2D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03-480C-8CFF-7B286A58A2D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C9-4000-8187-97ABB63E1C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C9-4000-8187-97ABB63E1C7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BD-481C-93D6-516E2F7C8D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BD-481C-93D6-516E2F7C8DD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BD-481C-93D6-516E2F7C8DD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C6-4009-8408-931145534F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C6-4009-8408-931145534F4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C6-4009-8408-931145534F42}"/>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44-4B6B-BDB0-FAA1E839AEA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11-4744-96AE-BAD37F92820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CC-449F-8805-47A7E740875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CC-449F-8805-47A7E7408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79.054187192118221</c:v>
                </c:pt>
                <c:pt idx="4">
                  <c:v>#N/A</c:v>
                </c:pt>
                <c:pt idx="5">
                  <c:v>69.435599999999994</c:v>
                </c:pt>
                <c:pt idx="6">
                  <c:v>59.739999999999995</c:v>
                </c:pt>
                <c:pt idx="7">
                  <c:v>#N/A</c:v>
                </c:pt>
                <c:pt idx="8">
                  <c:v>58.69911504424779</c:v>
                </c:pt>
                <c:pt idx="9">
                  <c:v>#N/A</c:v>
                </c:pt>
                <c:pt idx="10">
                  <c:v>#N/A</c:v>
                </c:pt>
                <c:pt idx="11">
                  <c:v>#N/A</c:v>
                </c:pt>
                <c:pt idx="12">
                  <c:v>71.64</c:v>
                </c:pt>
                <c:pt idx="13">
                  <c:v>56.72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79.5</c:v>
                </c:pt>
                <c:pt idx="12">
                  <c:v>79.5</c:v>
                </c:pt>
                <c:pt idx="13">
                  <c:v>79.5</c:v>
                </c:pt>
                <c:pt idx="14">
                  <c:v>79.5</c:v>
                </c:pt>
                <c:pt idx="15">
                  <c:v>79.5</c:v>
                </c:pt>
                <c:pt idx="16">
                  <c:v>76.5</c:v>
                </c:pt>
                <c:pt idx="17">
                  <c:v>73.5</c:v>
                </c:pt>
                <c:pt idx="18">
                  <c:v>70.400000000000006</c:v>
                </c:pt>
                <c:pt idx="19">
                  <c:v>67.400000000000006</c:v>
                </c:pt>
                <c:pt idx="20">
                  <c:v>64.400000000000006</c:v>
                </c:pt>
                <c:pt idx="21">
                  <c:v>61.3</c:v>
                </c:pt>
                <c:pt idx="22">
                  <c:v>58.3</c:v>
                </c:pt>
                <c:pt idx="23">
                  <c:v>55.3</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03-480C-8CFF-7B286A58A2D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03-480C-8CFF-7B286A58A2D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C9-4000-8187-97ABB63E1C7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BD-481C-93D6-516E2F7C8D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BD-481C-93D6-516E2F7C8DD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BD-481C-93D6-516E2F7C8DD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C6-4009-8408-931145534F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C6-4009-8408-931145534F4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C6-4009-8408-931145534F42}"/>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44-4B6B-BDB0-FAA1E839AEA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11-4744-96AE-BAD37F92820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CC-449F-8805-47A7E740875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CC-449F-8805-47A7E7408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88.5</c:v>
                </c:pt>
                <c:pt idx="12">
                  <c:v>88.5</c:v>
                </c:pt>
                <c:pt idx="13">
                  <c:v>88.5</c:v>
                </c:pt>
                <c:pt idx="14">
                  <c:v>88.5</c:v>
                </c:pt>
                <c:pt idx="15">
                  <c:v>88.5</c:v>
                </c:pt>
                <c:pt idx="16">
                  <c:v>84.6</c:v>
                </c:pt>
                <c:pt idx="17">
                  <c:v>80.7</c:v>
                </c:pt>
                <c:pt idx="18">
                  <c:v>76.8</c:v>
                </c:pt>
                <c:pt idx="19">
                  <c:v>73</c:v>
                </c:pt>
                <c:pt idx="20">
                  <c:v>69.099999999999994</c:v>
                </c:pt>
                <c:pt idx="21">
                  <c:v>65.2</c:v>
                </c:pt>
                <c:pt idx="22">
                  <c:v>61.4</c:v>
                </c:pt>
                <c:pt idx="23">
                  <c:v>57.5</c:v>
                </c:pt>
              </c:numCache>
            </c:numRef>
          </c:yVal>
          <c:smooth val="0"/>
          <c:extLst>
            <c:ext xmlns:c16="http://schemas.microsoft.com/office/drawing/2014/chart" uri="{C3380CC4-5D6E-409C-BE32-E72D297353CC}">
              <c16:uniqueId val="{00000007-C003-480C-8CFF-7B286A58A2D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03-480C-8CFF-7B286A58A2D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03-480C-8CFF-7B286A58A2D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03-480C-8CFF-7B286A58A2D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C9-4000-8187-97ABB63E1C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C9-4000-8187-97ABB63E1C76}"/>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BD-481C-93D6-516E2F7C8DD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BD-481C-93D6-516E2F7C8DD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BD-481C-93D6-516E2F7C8DD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C6-4009-8408-931145534F4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C6-4009-8408-931145534F4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C6-4009-8408-931145534F42}"/>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44-4B6B-BDB0-FAA1E839AEA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11-4744-96AE-BAD37F92820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CC-449F-8805-47A7E740875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CC-449F-8805-47A7E74087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87.274220032840716</c:v>
                </c:pt>
                <c:pt idx="4">
                  <c:v>#N/A</c:v>
                </c:pt>
                <c:pt idx="5">
                  <c:v>75</c:v>
                </c:pt>
                <c:pt idx="6">
                  <c:v>65</c:v>
                </c:pt>
                <c:pt idx="7">
                  <c:v>#N/A</c:v>
                </c:pt>
                <c:pt idx="8">
                  <c:v>63</c:v>
                </c:pt>
                <c:pt idx="9">
                  <c:v>#N/A</c:v>
                </c:pt>
                <c:pt idx="10">
                  <c:v>#N/A</c:v>
                </c:pt>
                <c:pt idx="11">
                  <c:v>#N/A</c:v>
                </c:pt>
                <c:pt idx="12">
                  <c:v>76</c:v>
                </c:pt>
                <c:pt idx="13">
                  <c:v>60</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003-480C-8CFF-7B286A58A2D9}"/>
            </c:ext>
          </c:extLst>
        </c:ser>
        <c:dLbls>
          <c:showLegendKey val="0"/>
          <c:showVal val="0"/>
          <c:showCatName val="0"/>
          <c:showSerName val="0"/>
          <c:showPercent val="0"/>
          <c:showBubbleSize val="0"/>
        </c:dLbls>
        <c:axId val="75163520"/>
        <c:axId val="75165056"/>
      </c:scatterChart>
      <c:valAx>
        <c:axId val="751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5"/>
      </c:valAx>
      <c:valAx>
        <c:axId val="7516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B9-4623-9DE5-67C100B5EA3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B9-4623-9DE5-67C100B5E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B9-4623-9DE5-67C100B5EA3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9A-4B83-AAE4-8CA8F7BB1F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9A-4B83-AAE4-8CA8F7BB1F1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76-45B3-8C19-9AFD2F36411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76-45B3-8C19-9AFD2F36411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76-45B3-8C19-9AFD2F3641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CF-4A2C-9709-F2A6339601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CF-4A2C-9709-F2A6339601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CF-4A2C-9709-F2A633960101}"/>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59-4BE3-87FA-5A1FFA031ED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2B-48BF-900B-0E2EE0E8C4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31-4090-8F5C-7275D894BB0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31-4090-8F5C-7275D894BB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51.526000000000003</c:v>
                </c:pt>
                <c:pt idx="3">
                  <c:v>66.020554344440995</c:v>
                </c:pt>
                <c:pt idx="4">
                  <c:v>#N/A</c:v>
                </c:pt>
                <c:pt idx="5">
                  <c:v>57.326138000000007</c:v>
                </c:pt>
                <c:pt idx="6">
                  <c:v>52.86</c:v>
                </c:pt>
                <c:pt idx="7">
                  <c:v>#N/A</c:v>
                </c:pt>
                <c:pt idx="8">
                  <c:v>52.929203539823007</c:v>
                </c:pt>
                <c:pt idx="9">
                  <c:v>#N/A</c:v>
                </c:pt>
                <c:pt idx="10">
                  <c:v>#N/A</c:v>
                </c:pt>
                <c:pt idx="11">
                  <c:v>52.15</c:v>
                </c:pt>
                <c:pt idx="12">
                  <c:v>65.039999999999992</c:v>
                </c:pt>
                <c:pt idx="13">
                  <c:v>48.72</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60.3</c:v>
                </c:pt>
                <c:pt idx="12">
                  <c:v>60.3</c:v>
                </c:pt>
                <c:pt idx="13">
                  <c:v>60.3</c:v>
                </c:pt>
                <c:pt idx="14">
                  <c:v>60.3</c:v>
                </c:pt>
                <c:pt idx="15">
                  <c:v>60.3</c:v>
                </c:pt>
                <c:pt idx="16">
                  <c:v>59.3</c:v>
                </c:pt>
                <c:pt idx="17">
                  <c:v>58.2</c:v>
                </c:pt>
                <c:pt idx="18">
                  <c:v>57.2</c:v>
                </c:pt>
                <c:pt idx="19">
                  <c:v>56.2</c:v>
                </c:pt>
                <c:pt idx="20">
                  <c:v>55.2</c:v>
                </c:pt>
                <c:pt idx="21">
                  <c:v>54.2</c:v>
                </c:pt>
                <c:pt idx="22">
                  <c:v>53.1</c:v>
                </c:pt>
                <c:pt idx="23">
                  <c:v>52.1</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37.1</c:v>
                </c:pt>
                <c:pt idx="18">
                  <c:v>37.1</c:v>
                </c:pt>
                <c:pt idx="19">
                  <c:v>37.1</c:v>
                </c:pt>
                <c:pt idx="20">
                  <c:v>37.1</c:v>
                </c:pt>
                <c:pt idx="21">
                  <c:v>37.1</c:v>
                </c:pt>
                <c:pt idx="22">
                  <c:v>37.1</c:v>
                </c:pt>
                <c:pt idx="23">
                  <c:v>37.1</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B9-4623-9DE5-67C100B5EA3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B9-4623-9DE5-67C100B5EA3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9A-4B83-AAE4-8CA8F7BB1F1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76-45B3-8C19-9AFD2F36411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76-45B3-8C19-9AFD2F36411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76-45B3-8C19-9AFD2F3641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CF-4A2C-9709-F2A6339601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CF-4A2C-9709-F2A6339601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CF-4A2C-9709-F2A633960101}"/>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59-4BE3-87FA-5A1FFA031ED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2B-48BF-900B-0E2EE0E8C4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31-4090-8F5C-7275D894BB0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F31-4090-8F5C-7275D894BB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37.078649999999996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81.8</c:v>
                </c:pt>
                <c:pt idx="12">
                  <c:v>81.8</c:v>
                </c:pt>
                <c:pt idx="13">
                  <c:v>81.8</c:v>
                </c:pt>
                <c:pt idx="14">
                  <c:v>81.8</c:v>
                </c:pt>
                <c:pt idx="15">
                  <c:v>81.8</c:v>
                </c:pt>
                <c:pt idx="16">
                  <c:v>78.3</c:v>
                </c:pt>
                <c:pt idx="17">
                  <c:v>74.8</c:v>
                </c:pt>
                <c:pt idx="18">
                  <c:v>71.3</c:v>
                </c:pt>
                <c:pt idx="19">
                  <c:v>67.7</c:v>
                </c:pt>
                <c:pt idx="20">
                  <c:v>64.2</c:v>
                </c:pt>
                <c:pt idx="21">
                  <c:v>60.7</c:v>
                </c:pt>
                <c:pt idx="22">
                  <c:v>57.2</c:v>
                </c:pt>
                <c:pt idx="23">
                  <c:v>53.7</c:v>
                </c:pt>
              </c:numCache>
            </c:numRef>
          </c:yVal>
          <c:smooth val="0"/>
          <c:extLst>
            <c:ext xmlns:c16="http://schemas.microsoft.com/office/drawing/2014/chart" uri="{C3380CC4-5D6E-409C-BE32-E72D297353CC}">
              <c16:uniqueId val="{00000008-A5B9-4623-9DE5-67C100B5EA3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B9-4623-9DE5-67C100B5EA3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5B9-4623-9DE5-67C100B5E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5B9-4623-9DE5-67C100B5EA3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9A-4B83-AAE4-8CA8F7BB1F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9A-4B83-AAE4-8CA8F7BB1F1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76-45B3-8C19-9AFD2F36411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76-45B3-8C19-9AFD2F36411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76-45B3-8C19-9AFD2F3641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CF-4A2C-9709-F2A6339601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CF-4A2C-9709-F2A6339601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CF-4A2C-9709-F2A633960101}"/>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59-4BE3-87FA-5A1FFA031ED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2B-48BF-900B-0E2EE0E8C4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31-4090-8F5C-7275D894BB0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31-4090-8F5C-7275D894BB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83.3385238243538</c:v>
                </c:pt>
                <c:pt idx="4">
                  <c:v>#N/A</c:v>
                </c:pt>
                <c:pt idx="5">
                  <c:v>67</c:v>
                </c:pt>
                <c:pt idx="6">
                  <c:v>58</c:v>
                </c:pt>
                <c:pt idx="7">
                  <c:v>#N/A</c:v>
                </c:pt>
                <c:pt idx="8">
                  <c:v>58</c:v>
                </c:pt>
                <c:pt idx="9">
                  <c:v>#N/A</c:v>
                </c:pt>
                <c:pt idx="10">
                  <c:v>#N/A</c:v>
                </c:pt>
                <c:pt idx="11">
                  <c:v>63.3</c:v>
                </c:pt>
                <c:pt idx="12">
                  <c:v>74</c:v>
                </c:pt>
                <c:pt idx="13">
                  <c:v>53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A5B9-4623-9DE5-67C100B5EA35}"/>
            </c:ext>
          </c:extLst>
        </c:ser>
        <c:dLbls>
          <c:showLegendKey val="0"/>
          <c:showVal val="0"/>
          <c:showCatName val="0"/>
          <c:showSerName val="0"/>
          <c:showPercent val="0"/>
          <c:showBubbleSize val="0"/>
        </c:dLbls>
        <c:axId val="84706048"/>
        <c:axId val="84707584"/>
      </c:scatterChart>
      <c:valAx>
        <c:axId val="84706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584"/>
        <c:crosses val="autoZero"/>
        <c:crossBetween val="midCat"/>
        <c:majorUnit val="5"/>
      </c:valAx>
      <c:valAx>
        <c:axId val="84707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0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24-4837-84E9-10994C6E220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24-4837-84E9-10994C6E220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24-4837-84E9-10994C6E220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F3-4D04-93D4-CB5F3969E4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F3-4D04-93D4-CB5F3969E4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62-4E51-B6E0-C7AD2884E6F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62-4E51-B6E0-C7AD2884E6F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62-4E51-B6E0-C7AD2884E6F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B-4FF9-BAF2-5505CEAFB5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0B-4FF9-BAF2-5505CEAFB5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0B-4FF9-BAF2-5505CEAFB5C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2B-46A2-905C-70DE43210F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05-4B7F-8A09-DDD77B38487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BF-41F6-9007-57B52E0C4A1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BF-41F6-9007-57B52E0C4A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63.184831835406705</c:v>
                </c:pt>
                <c:pt idx="3">
                  <c:v>#N/A</c:v>
                </c:pt>
                <c:pt idx="4">
                  <c:v>69.379701659573399</c:v>
                </c:pt>
                <c:pt idx="5">
                  <c:v>#N/A</c:v>
                </c:pt>
                <c:pt idx="6">
                  <c:v>#N/A</c:v>
                </c:pt>
                <c:pt idx="7">
                  <c:v>83.962816560816904</c:v>
                </c:pt>
                <c:pt idx="8">
                  <c:v>#N/A</c:v>
                </c:pt>
                <c:pt idx="9">
                  <c:v>85.248313354742265</c:v>
                </c:pt>
                <c:pt idx="10">
                  <c:v>#N/A</c:v>
                </c:pt>
                <c:pt idx="11">
                  <c:v>83.628391734052116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54.4</c:v>
                </c:pt>
                <c:pt idx="12">
                  <c:v>54.4</c:v>
                </c:pt>
                <c:pt idx="13">
                  <c:v>54.4</c:v>
                </c:pt>
                <c:pt idx="14">
                  <c:v>54.4</c:v>
                </c:pt>
                <c:pt idx="15">
                  <c:v>54.4</c:v>
                </c:pt>
                <c:pt idx="16">
                  <c:v>60.1</c:v>
                </c:pt>
                <c:pt idx="17">
                  <c:v>65.7</c:v>
                </c:pt>
                <c:pt idx="18">
                  <c:v>71.400000000000006</c:v>
                </c:pt>
                <c:pt idx="19">
                  <c:v>77.099999999999994</c:v>
                </c:pt>
                <c:pt idx="20">
                  <c:v>82.8</c:v>
                </c:pt>
                <c:pt idx="21">
                  <c:v>88.4</c:v>
                </c:pt>
                <c:pt idx="22">
                  <c:v>94.1</c:v>
                </c:pt>
                <c:pt idx="23">
                  <c:v>99.8</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52.6</c:v>
                </c:pt>
                <c:pt idx="18">
                  <c:v>52.6</c:v>
                </c:pt>
                <c:pt idx="19">
                  <c:v>52.6</c:v>
                </c:pt>
                <c:pt idx="20">
                  <c:v>52.6</c:v>
                </c:pt>
                <c:pt idx="21">
                  <c:v>52.6</c:v>
                </c:pt>
                <c:pt idx="22">
                  <c:v>52.6</c:v>
                </c:pt>
                <c:pt idx="23">
                  <c:v>52.6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24-4837-84E9-10994C6E220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24-4837-84E9-10994C6E220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24-4837-84E9-10994C6E220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F3-4D04-93D4-CB5F3969E4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62-4E51-B6E0-C7AD2884E6F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62-4E51-B6E0-C7AD2884E6F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62-4E51-B6E0-C7AD2884E6F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0B-4FF9-BAF2-5505CEAFB5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0B-4FF9-BAF2-5505CEAFB5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0B-4FF9-BAF2-5505CEAFB5C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2B-46A2-905C-70DE43210F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05-4B7F-8A09-DDD77B38487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BF-41F6-9007-57B52E0C4A1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BF-41F6-9007-57B52E0C4A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52.6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94.3</c:v>
                </c:pt>
                <c:pt idx="12">
                  <c:v>94.3</c:v>
                </c:pt>
                <c:pt idx="13">
                  <c:v>94.3</c:v>
                </c:pt>
                <c:pt idx="14">
                  <c:v>94.3</c:v>
                </c:pt>
                <c:pt idx="15">
                  <c:v>94.3</c:v>
                </c:pt>
                <c:pt idx="16">
                  <c:v>93.4</c:v>
                </c:pt>
                <c:pt idx="17">
                  <c:v>92.5</c:v>
                </c:pt>
                <c:pt idx="18">
                  <c:v>91.6</c:v>
                </c:pt>
                <c:pt idx="19">
                  <c:v>90.7</c:v>
                </c:pt>
                <c:pt idx="20">
                  <c:v>89.8</c:v>
                </c:pt>
                <c:pt idx="21">
                  <c:v>88.9</c:v>
                </c:pt>
                <c:pt idx="22">
                  <c:v>94.1</c:v>
                </c:pt>
                <c:pt idx="23">
                  <c:v>99.8</c:v>
                </c:pt>
              </c:numCache>
            </c:numRef>
          </c:yVal>
          <c:smooth val="0"/>
          <c:extLst>
            <c:ext xmlns:c16="http://schemas.microsoft.com/office/drawing/2014/chart" uri="{C3380CC4-5D6E-409C-BE32-E72D297353CC}">
              <c16:uniqueId val="{00000007-B924-4837-84E9-10994C6E220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24-4837-84E9-10994C6E220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24-4837-84E9-10994C6E220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24-4837-84E9-10994C6E220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F3-4D04-93D4-CB5F3969E4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F3-4D04-93D4-CB5F3969E4C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62-4E51-B6E0-C7AD2884E6F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62-4E51-B6E0-C7AD2884E6F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62-4E51-B6E0-C7AD2884E6F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0B-4FF9-BAF2-5505CEAFB5C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B-4FF9-BAF2-5505CEAFB5C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B-4FF9-BAF2-5505CEAFB5C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2B-46A2-905C-70DE43210F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705-4B7F-8A09-DDD77B38487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BF-41F6-9007-57B52E0C4A1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BF-41F6-9007-57B52E0C4A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91.48702101359703</c:v>
                </c:pt>
                <c:pt idx="4">
                  <c:v>#N/A</c:v>
                </c:pt>
                <c:pt idx="5">
                  <c:v>93</c:v>
                </c:pt>
                <c:pt idx="6">
                  <c:v>#N/A</c:v>
                </c:pt>
                <c:pt idx="7">
                  <c:v>#N/A</c:v>
                </c:pt>
                <c:pt idx="8">
                  <c:v>#N/A</c:v>
                </c:pt>
                <c:pt idx="9">
                  <c:v>#N/A</c:v>
                </c:pt>
                <c:pt idx="10">
                  <c:v>#N/A</c:v>
                </c:pt>
                <c:pt idx="11">
                  <c:v>88.6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924-4837-84E9-10994C6E2209}"/>
            </c:ext>
          </c:extLst>
        </c:ser>
        <c:dLbls>
          <c:showLegendKey val="0"/>
          <c:showVal val="0"/>
          <c:showCatName val="0"/>
          <c:showSerName val="0"/>
          <c:showPercent val="0"/>
          <c:showBubbleSize val="0"/>
        </c:dLbls>
        <c:axId val="84826752"/>
        <c:axId val="84836736"/>
      </c:scatterChart>
      <c:valAx>
        <c:axId val="8482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6736"/>
        <c:crosses val="autoZero"/>
        <c:crossBetween val="midCat"/>
        <c:majorUnit val="5"/>
      </c:valAx>
      <c:valAx>
        <c:axId val="848367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60-4C85-91A1-3EFF177BCCD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60-4C85-91A1-3EFF177BCCD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60-4C85-91A1-3EFF177BCCD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49-4CC0-B62B-8AFB2152B37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49-4CC0-B62B-8AFB2152B37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B8-4E42-AEB7-90412AE3B4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B8-4E42-AEB7-90412AE3B4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B8-4E42-AEB7-90412AE3B4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1F-4967-B55B-C4C8DC81702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1F-4967-B55B-C4C8DC81702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1F-4967-B55B-C4C8DC817027}"/>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C7-4478-8FE1-9CD894799DC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68-4A0E-BE59-392796A5656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BC-456C-963B-C35EB11B686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BC-456C-963B-C35EB11B68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60-4C85-91A1-3EFF177BCCD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60-4C85-91A1-3EFF177BCCD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49-4CC0-B62B-8AFB2152B37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B8-4E42-AEB7-90412AE3B4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B8-4E42-AEB7-90412AE3B4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AB8-4E42-AEB7-90412AE3B4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1F-4967-B55B-C4C8DC81702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31F-4967-B55B-C4C8DC81702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1F-4967-B55B-C4C8DC817027}"/>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C7-4478-8FE1-9CD894799DC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68-4A0E-BE59-392796A5656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BC-456C-963B-C35EB11B686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BC-456C-963B-C35EB11B68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86.5</c:v>
                </c:pt>
                <c:pt idx="12">
                  <c:v>86.5</c:v>
                </c:pt>
                <c:pt idx="13">
                  <c:v>86.5</c:v>
                </c:pt>
                <c:pt idx="14">
                  <c:v>86.5</c:v>
                </c:pt>
                <c:pt idx="15">
                  <c:v>86.5</c:v>
                </c:pt>
                <c:pt idx="16">
                  <c:v>86.5</c:v>
                </c:pt>
                <c:pt idx="17">
                  <c:v>86.5</c:v>
                </c:pt>
                <c:pt idx="18">
                  <c:v>86.5</c:v>
                </c:pt>
                <c:pt idx="19">
                  <c:v>86.5</c:v>
                </c:pt>
                <c:pt idx="20">
                  <c:v>86.5</c:v>
                </c:pt>
                <c:pt idx="21">
                  <c:v>86.5</c:v>
                </c:pt>
                <c:pt idx="22">
                  <c:v>86.5</c:v>
                </c:pt>
                <c:pt idx="23">
                  <c:v>86.5</c:v>
                </c:pt>
              </c:numCache>
            </c:numRef>
          </c:yVal>
          <c:smooth val="0"/>
          <c:extLst>
            <c:ext xmlns:c16="http://schemas.microsoft.com/office/drawing/2014/chart" uri="{C3380CC4-5D6E-409C-BE32-E72D297353CC}">
              <c16:uniqueId val="{00000007-C560-4C85-91A1-3EFF177BCCD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60-4C85-91A1-3EFF177BCCD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60-4C85-91A1-3EFF177BCCD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60-4C85-91A1-3EFF177BCCD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49-4CC0-B62B-8AFB2152B37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49-4CC0-B62B-8AFB2152B37B}"/>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B8-4E42-AEB7-90412AE3B4D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B8-4E42-AEB7-90412AE3B4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B8-4E42-AEB7-90412AE3B4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1F-4967-B55B-C4C8DC81702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1F-4967-B55B-C4C8DC81702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1F-4967-B55B-C4C8DC817027}"/>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C7-4478-8FE1-9CD894799DC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68-4A0E-BE59-392796A5656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BC-456C-963B-C35EB11B686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BC-456C-963B-C35EB11B68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87</c:v>
                </c:pt>
                <c:pt idx="4">
                  <c:v>#N/A</c:v>
                </c:pt>
                <c:pt idx="5">
                  <c:v>86</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C560-4C85-91A1-3EFF177BCCD6}"/>
            </c:ext>
          </c:extLst>
        </c:ser>
        <c:dLbls>
          <c:showLegendKey val="0"/>
          <c:showVal val="0"/>
          <c:showCatName val="0"/>
          <c:showSerName val="0"/>
          <c:showPercent val="0"/>
          <c:showBubbleSize val="0"/>
        </c:dLbls>
        <c:axId val="84890752"/>
        <c:axId val="84892288"/>
      </c:scatterChart>
      <c:valAx>
        <c:axId val="84890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2288"/>
        <c:crosses val="autoZero"/>
        <c:crossBetween val="midCat"/>
        <c:majorUnit val="5"/>
      </c:valAx>
      <c:valAx>
        <c:axId val="848922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0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56-43CF-B595-A4F6F9916D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56-43CF-B595-A4F6F9916DB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56-43CF-B595-A4F6F9916D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3E-45DC-9C9A-085573453E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C8-4374-B16A-B63C5747D7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C8-4374-B16A-B63C5747D7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C8-4374-B16A-B63C5747D70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DB-4D2E-BF4C-57F0950F698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DB-4D2E-BF4C-57F0950F698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DB-4D2E-BF4C-57F0950F698D}"/>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2F-4178-8F49-1FE681A2A86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E0-4DEA-B5F4-20DD6DD951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FD-47E4-8676-45715F1D504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FD-47E4-8676-45715F1D50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47.228279999999998</c:v>
                </c:pt>
                <c:pt idx="3">
                  <c:v>#N/A</c:v>
                </c:pt>
                <c:pt idx="4">
                  <c:v>47.172240000000002</c:v>
                </c:pt>
                <c:pt idx="5">
                  <c:v>#N/A</c:v>
                </c:pt>
                <c:pt idx="6">
                  <c:v>#N/A</c:v>
                </c:pt>
                <c:pt idx="7">
                  <c:v>63.796480000000003</c:v>
                </c:pt>
                <c:pt idx="8">
                  <c:v>#N/A</c:v>
                </c:pt>
                <c:pt idx="9">
                  <c:v>65.48433</c:v>
                </c:pt>
                <c:pt idx="10">
                  <c:v>#N/A</c:v>
                </c:pt>
                <c:pt idx="11">
                  <c:v>74.125080852012928</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30.7</c:v>
                </c:pt>
                <c:pt idx="12">
                  <c:v>30.7</c:v>
                </c:pt>
                <c:pt idx="13">
                  <c:v>30.7</c:v>
                </c:pt>
                <c:pt idx="14">
                  <c:v>30.7</c:v>
                </c:pt>
                <c:pt idx="15">
                  <c:v>30.7</c:v>
                </c:pt>
                <c:pt idx="16">
                  <c:v>37.9</c:v>
                </c:pt>
                <c:pt idx="17">
                  <c:v>45.1</c:v>
                </c:pt>
                <c:pt idx="18">
                  <c:v>52.4</c:v>
                </c:pt>
                <c:pt idx="19">
                  <c:v>59.6</c:v>
                </c:pt>
                <c:pt idx="20">
                  <c:v>66.8</c:v>
                </c:pt>
                <c:pt idx="21">
                  <c:v>74</c:v>
                </c:pt>
                <c:pt idx="22">
                  <c:v>81.2</c:v>
                </c:pt>
                <c:pt idx="23">
                  <c:v>88.4</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39.799999999999997</c:v>
                </c:pt>
                <c:pt idx="18">
                  <c:v>39.799999999999997</c:v>
                </c:pt>
                <c:pt idx="19">
                  <c:v>39.799999999999997</c:v>
                </c:pt>
                <c:pt idx="20">
                  <c:v>39.799999999999997</c:v>
                </c:pt>
                <c:pt idx="21">
                  <c:v>39.799999999999997</c:v>
                </c:pt>
                <c:pt idx="22">
                  <c:v>39.799999999999997</c:v>
                </c:pt>
                <c:pt idx="23">
                  <c:v>39.799999999999997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56-43CF-B595-A4F6F9916D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56-43CF-B595-A4F6F9916DB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3E-45DC-9C9A-085573453E9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C8-4374-B16A-B63C5747D7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C8-4374-B16A-B63C5747D7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C8-4374-B16A-B63C5747D70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DB-4D2E-BF4C-57F0950F698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DB-4D2E-BF4C-57F0950F698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DB-4D2E-BF4C-57F0950F698D}"/>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2F-4178-8F49-1FE681A2A86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E0-4DEA-B5F4-20DD6DD951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FD-47E4-8676-45715F1D504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FD-47E4-8676-45715F1D50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39.799999999999997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71.3</c:v>
                </c:pt>
                <c:pt idx="12">
                  <c:v>71.3</c:v>
                </c:pt>
                <c:pt idx="13">
                  <c:v>71.3</c:v>
                </c:pt>
                <c:pt idx="14">
                  <c:v>71.3</c:v>
                </c:pt>
                <c:pt idx="15">
                  <c:v>71.3</c:v>
                </c:pt>
                <c:pt idx="16">
                  <c:v>72.400000000000006</c:v>
                </c:pt>
                <c:pt idx="17">
                  <c:v>73.5</c:v>
                </c:pt>
                <c:pt idx="18">
                  <c:v>74.599999999999994</c:v>
                </c:pt>
                <c:pt idx="19">
                  <c:v>75.7</c:v>
                </c:pt>
                <c:pt idx="20">
                  <c:v>76.8</c:v>
                </c:pt>
                <c:pt idx="21">
                  <c:v>77.900000000000006</c:v>
                </c:pt>
                <c:pt idx="22">
                  <c:v>81.2</c:v>
                </c:pt>
                <c:pt idx="23">
                  <c:v>88.4</c:v>
                </c:pt>
              </c:numCache>
            </c:numRef>
          </c:yVal>
          <c:smooth val="0"/>
          <c:extLst>
            <c:ext xmlns:c16="http://schemas.microsoft.com/office/drawing/2014/chart" uri="{C3380CC4-5D6E-409C-BE32-E72D297353CC}">
              <c16:uniqueId val="{00000008-A156-43CF-B595-A4F6F9916DB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56-43CF-B595-A4F6F9916DB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56-43CF-B595-A4F6F9916DB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56-43CF-B595-A4F6F9916D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3E-45DC-9C9A-085573453E9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3E-45DC-9C9A-085573453E9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C8-4374-B16A-B63C5747D70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C8-4374-B16A-B63C5747D7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C8-4374-B16A-B63C5747D70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DB-4D2E-BF4C-57F0950F698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DB-4D2E-BF4C-57F0950F698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DB-4D2E-BF4C-57F0950F698D}"/>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2F-4178-8F49-1FE681A2A86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E0-4DEA-B5F4-20DD6DD9510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FD-47E4-8676-45715F1D504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FD-47E4-8676-45715F1D50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74</c:v>
                </c:pt>
                <c:pt idx="4">
                  <c:v>#N/A</c:v>
                </c:pt>
                <c:pt idx="5">
                  <c:v>74</c:v>
                </c:pt>
                <c:pt idx="6">
                  <c:v>#N/A</c:v>
                </c:pt>
                <c:pt idx="7">
                  <c:v>#N/A</c:v>
                </c:pt>
                <c:pt idx="8">
                  <c:v>#N/A</c:v>
                </c:pt>
                <c:pt idx="9">
                  <c:v>#N/A</c:v>
                </c:pt>
                <c:pt idx="10">
                  <c:v>#N/A</c:v>
                </c:pt>
                <c:pt idx="11">
                  <c:v>78.099999999999994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A156-43CF-B595-A4F6F9916DB9}"/>
            </c:ext>
          </c:extLst>
        </c:ser>
        <c:dLbls>
          <c:showLegendKey val="0"/>
          <c:showVal val="0"/>
          <c:showCatName val="0"/>
          <c:showSerName val="0"/>
          <c:showPercent val="0"/>
          <c:showBubbleSize val="0"/>
        </c:dLbls>
        <c:axId val="85598208"/>
        <c:axId val="85599744"/>
      </c:scatterChart>
      <c:valAx>
        <c:axId val="85598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9744"/>
        <c:crosses val="autoZero"/>
        <c:crossBetween val="midCat"/>
        <c:majorUnit val="5"/>
      </c:valAx>
      <c:valAx>
        <c:axId val="855997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2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64.900000000000006</c:v>
                </c:pt>
                <c:pt idx="11">
                  <c:v>64.900000000000006</c:v>
                </c:pt>
                <c:pt idx="12">
                  <c:v>64.900000000000006</c:v>
                </c:pt>
                <c:pt idx="13">
                  <c:v>64.900000000000006</c:v>
                </c:pt>
                <c:pt idx="14">
                  <c:v>64.900000000000006</c:v>
                </c:pt>
                <c:pt idx="15">
                  <c:v>65.5</c:v>
                </c:pt>
                <c:pt idx="16">
                  <c:v>66.099999999999994</c:v>
                </c:pt>
                <c:pt idx="17">
                  <c:v>66.7</c:v>
                </c:pt>
                <c:pt idx="18">
                  <c:v>67.3</c:v>
                </c:pt>
                <c:pt idx="19">
                  <c:v>67.900000000000006</c:v>
                </c:pt>
                <c:pt idx="20">
                  <c:v>68.400000000000006</c:v>
                </c:pt>
                <c:pt idx="21">
                  <c:v>69</c:v>
                </c:pt>
                <c:pt idx="22">
                  <c:v>69.599999999999994</c:v>
                </c:pt>
                <c:pt idx="23">
                  <c:v>70.2</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EA-46F5-ADC6-ACC4E2E5D4C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EA-46F5-ADC6-ACC4E2E5D4C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EA-46F5-ADC6-ACC4E2E5D4C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37-45B9-91A9-EFF7F0A22D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37-45B9-91A9-EFF7F0A22DC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5F-40CF-83E4-4D7E7E65E3C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5F-40CF-83E4-4D7E7E65E3C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5F-40CF-83E4-4D7E7E65E3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18-47D2-870A-B4514165E51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18-47D2-870A-B4514165E51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18-47D2-870A-B4514165E51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38-471E-BC11-1DFEA5F306C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33-46D2-A8D9-EA75FC4B4A5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E7-45AB-8D43-16001A49AE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E7-45AB-8D43-16001A49AE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49.8</c:v>
                </c:pt>
                <c:pt idx="2">
                  <c:v>#N/A</c:v>
                </c:pt>
                <c:pt idx="3">
                  <c:v>82</c:v>
                </c:pt>
                <c:pt idx="4">
                  <c:v>#N/A</c:v>
                </c:pt>
                <c:pt idx="5">
                  <c:v>#N/A</c:v>
                </c:pt>
                <c:pt idx="6">
                  <c:v>#N/A</c:v>
                </c:pt>
                <c:pt idx="7">
                  <c:v>#N/A</c:v>
                </c:pt>
                <c:pt idx="8">
                  <c:v>88.421243429400036</c:v>
                </c:pt>
                <c:pt idx="9">
                  <c:v>#N/A</c:v>
                </c:pt>
                <c:pt idx="10">
                  <c:v>#N/A</c:v>
                </c:pt>
                <c:pt idx="11">
                  <c:v>50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31.4</c:v>
                </c:pt>
                <c:pt idx="11">
                  <c:v>31.4</c:v>
                </c:pt>
                <c:pt idx="12">
                  <c:v>31.4</c:v>
                </c:pt>
                <c:pt idx="13">
                  <c:v>31.4</c:v>
                </c:pt>
                <c:pt idx="14">
                  <c:v>31.4</c:v>
                </c:pt>
                <c:pt idx="15">
                  <c:v>33.700000000000003</c:v>
                </c:pt>
                <c:pt idx="16">
                  <c:v>36.1</c:v>
                </c:pt>
                <c:pt idx="17">
                  <c:v>38.4</c:v>
                </c:pt>
                <c:pt idx="18">
                  <c:v>40.799999999999997</c:v>
                </c:pt>
                <c:pt idx="19">
                  <c:v>43.2</c:v>
                </c:pt>
                <c:pt idx="20">
                  <c:v>45.5</c:v>
                </c:pt>
                <c:pt idx="21">
                  <c:v>47.9</c:v>
                </c:pt>
                <c:pt idx="22">
                  <c:v>50.2</c:v>
                </c:pt>
                <c:pt idx="23">
                  <c:v>52.6</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EA-46F5-ADC6-ACC4E2E5D4C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EA-46F5-ADC6-ACC4E2E5D4C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EA-46F5-ADC6-ACC4E2E5D4C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37-45B9-91A9-EFF7F0A22D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37-45B9-91A9-EFF7F0A22DC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5F-40CF-83E4-4D7E7E65E3C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5F-40CF-83E4-4D7E7E65E3C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5F-40CF-83E4-4D7E7E65E3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18-47D2-870A-B4514165E51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18-47D2-870A-B4514165E51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18-47D2-870A-B4514165E51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38-471E-BC11-1DFEA5F306C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33-46D2-A8D9-EA75FC4B4A5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E7-45AB-8D43-16001A49AE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E7-45AB-8D43-16001A49AE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36.084905660377359</c:v>
                </c:pt>
                <c:pt idx="2">
                  <c:v>#N/A</c:v>
                </c:pt>
                <c:pt idx="3">
                  <c:v>#N/A</c:v>
                </c:pt>
                <c:pt idx="4">
                  <c:v>#N/A</c:v>
                </c:pt>
                <c:pt idx="5">
                  <c:v>#N/A</c:v>
                </c:pt>
                <c:pt idx="6">
                  <c:v>#N/A</c:v>
                </c:pt>
                <c:pt idx="7">
                  <c:v>#N/A</c:v>
                </c:pt>
                <c:pt idx="8">
                  <c:v>#N/A</c:v>
                </c:pt>
                <c:pt idx="9">
                  <c:v>#N/A</c:v>
                </c:pt>
                <c:pt idx="10">
                  <c:v>#N/A</c:v>
                </c:pt>
                <c:pt idx="11">
                  <c:v>47.861484856606801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22.1</c:v>
                </c:pt>
                <c:pt idx="18">
                  <c:v>22.1</c:v>
                </c:pt>
                <c:pt idx="19">
                  <c:v>22.1</c:v>
                </c:pt>
                <c:pt idx="20">
                  <c:v>22.1</c:v>
                </c:pt>
                <c:pt idx="21">
                  <c:v>22.1</c:v>
                </c:pt>
                <c:pt idx="22">
                  <c:v>22.1</c:v>
                </c:pt>
                <c:pt idx="23">
                  <c:v>22.1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EA-46F5-ADC6-ACC4E2E5D4C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EA-46F5-ADC6-ACC4E2E5D4C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EA-46F5-ADC6-ACC4E2E5D4C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37-45B9-91A9-EFF7F0A22D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37-45B9-91A9-EFF7F0A22DC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5F-40CF-83E4-4D7E7E65E3C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5F-40CF-83E4-4D7E7E65E3C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5F-40CF-83E4-4D7E7E65E3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18-47D2-870A-B4514165E51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18-47D2-870A-B4514165E51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18-47D2-870A-B4514165E51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38-471E-BC11-1DFEA5F306C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33-46D2-A8D9-EA75FC4B4A5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E7-45AB-8D43-16001A49AE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E7-45AB-8D43-16001A49AE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22.082229965156795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86080"/>
        <c:axId val="85887616"/>
      </c:scatterChart>
      <c:valAx>
        <c:axId val="8588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7616"/>
        <c:crosses val="autoZero"/>
        <c:crossBetween val="midCat"/>
        <c:majorUnit val="5"/>
      </c:valAx>
      <c:valAx>
        <c:axId val="8588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0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37-46B2-8F25-166A4FB078F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37-46B2-8F25-166A4FB078F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68-4585-BCB2-0EB5125FEC4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5B-4756-A5B9-7AD101B0FE4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75B-4756-A5B9-7AD101B0FE4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75B-4756-A5B9-7AD101B0FE4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A3-4050-B587-755D989A8B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A3-4050-B587-755D989A8B6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A3-4050-B587-755D989A8B6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6E-4F71-87B0-A7A29BC21A2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65-448B-BFE2-4B9E85F12FE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67-46B1-91E8-D1316CC32AF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67-46B1-91E8-D1316CC32A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37-46B2-8F25-166A4FB078F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37-46B2-8F25-166A4FB078F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37-46B2-8F25-166A4FB078F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68-4585-BCB2-0EB5125FEC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68-4585-BCB2-0EB5125FEC4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5B-4756-A5B9-7AD101B0FE4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5B-4756-A5B9-7AD101B0FE4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5B-4756-A5B9-7AD101B0FE4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A3-4050-B587-755D989A8B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A3-4050-B587-755D989A8B6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A3-4050-B587-755D989A8B6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6E-4F71-87B0-A7A29BC21A2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65-448B-BFE2-4B9E85F12FE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67-46B1-91E8-D1316CC32AF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67-46B1-91E8-D1316CC32A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37-46B2-8F25-166A4FB078FF}"/>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37-46B2-8F25-166A4FB078F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68-4585-BCB2-0EB5125FEC4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5B-4756-A5B9-7AD101B0FE4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5B-4756-A5B9-7AD101B0FE4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5B-4756-A5B9-7AD101B0FE4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A3-4050-B587-755D989A8B6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A3-4050-B587-755D989A8B6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A3-4050-B587-755D989A8B6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6E-4F71-87B0-A7A29BC21A2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65-448B-BFE2-4B9E85F12FE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67-46B1-91E8-D1316CC32AF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67-46B1-91E8-D1316CC32A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99-436C-879C-814C3091584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99-436C-879C-814C3091584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A3-4B5A-B950-3676D11E92C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70-40BC-8E9B-C739613C666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70-40BC-8E9B-C739613C666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70-40BC-8E9B-C739613C666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11-417B-BB00-7DF88ED10C3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11-417B-BB00-7DF88ED10C3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11-417B-BB00-7DF88ED10C3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1F-444F-9E85-712C96D27D9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E6-469E-AD21-C3E62D856C6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F0-4D13-829C-24B8664AC26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F0-4D13-829C-24B8664AC2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99-436C-879C-814C3091584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99-436C-879C-814C3091584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99-436C-879C-814C3091584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A3-4B5A-B950-3676D11E92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A3-4B5A-B950-3676D11E92C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70-40BC-8E9B-C739613C666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70-40BC-8E9B-C739613C666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70-40BC-8E9B-C739613C666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11-417B-BB00-7DF88ED10C3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11-417B-BB00-7DF88ED10C3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11-417B-BB00-7DF88ED10C3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1F-444F-9E85-712C96D27D9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E6-469E-AD21-C3E62D856C6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F0-4D13-829C-24B8664AC26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F0-4D13-829C-24B8664AC2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99-436C-879C-814C3091584B}"/>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99-436C-879C-814C3091584B}"/>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A3-4B5A-B950-3676D11E92C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70-40BC-8E9B-C739613C666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70-40BC-8E9B-C739613C666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70-40BC-8E9B-C739613C666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1-417B-BB00-7DF88ED10C3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11-417B-BB00-7DF88ED10C3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1-417B-BB00-7DF88ED10C3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1F-444F-9E85-712C96D27D9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E6-469E-AD21-C3E62D856C6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F0-4D13-829C-24B8664AC26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F0-4D13-829C-24B8664AC2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6672"/>
        <c:axId val="86558208"/>
      </c:scatterChart>
      <c:valAx>
        <c:axId val="86556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8208"/>
        <c:crosses val="autoZero"/>
        <c:crossBetween val="midCat"/>
        <c:majorUnit val="5"/>
      </c:valAx>
      <c:valAx>
        <c:axId val="86558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6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54.1</c:v>
                </c:pt>
                <c:pt idx="18">
                  <c:v>54.1</c:v>
                </c:pt>
                <c:pt idx="19">
                  <c:v>54.1</c:v>
                </c:pt>
                <c:pt idx="20">
                  <c:v>54.1</c:v>
                </c:pt>
                <c:pt idx="21">
                  <c:v>54.1</c:v>
                </c:pt>
                <c:pt idx="22">
                  <c:v>54.1</c:v>
                </c:pt>
                <c:pt idx="23">
                  <c:v>54.1</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26.7</c:v>
                </c:pt>
                <c:pt idx="18">
                  <c:v>26.7</c:v>
                </c:pt>
                <c:pt idx="19">
                  <c:v>26.7</c:v>
                </c:pt>
                <c:pt idx="20">
                  <c:v>26.7</c:v>
                </c:pt>
                <c:pt idx="21">
                  <c:v>26.7</c:v>
                </c:pt>
                <c:pt idx="22">
                  <c:v>26.7</c:v>
                </c:pt>
                <c:pt idx="23">
                  <c:v>26.7</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B9-4166-A6F8-B5FCB082C60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B9-4166-A6F8-B5FCB082C60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B9-4166-A6F8-B5FCB082C60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AD-4D3B-87B6-8E70492FE5C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D4-4EAC-9E21-AEF9AFAB489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D4-4EAC-9E21-AEF9AFAB48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D4-4EAC-9E21-AEF9AFAB489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73-4283-B762-E89E30A0780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73-4283-B762-E89E30A0780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973-4283-B762-E89E30A07805}"/>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9A-4599-996A-9BC374B5990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31-4950-AD14-AB11E88BFE5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B5-47B7-A831-26575FD4FB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B5-47B7-A831-26575FD4FB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54.106738544474389</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B9-4166-A6F8-B5FCB082C60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B9-4166-A6F8-B5FCB082C60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B9-4166-A6F8-B5FCB082C60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AD-4D3B-87B6-8E70492FE5C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AD-4D3B-87B6-8E70492FE5C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D4-4EAC-9E21-AEF9AFAB489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D4-4EAC-9E21-AEF9AFAB48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D4-4EAC-9E21-AEF9AFAB489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73-4283-B762-E89E30A0780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73-4283-B762-E89E30A0780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73-4283-B762-E89E30A07805}"/>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9A-4599-996A-9BC374B5990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31-4950-AD14-AB11E88BFE5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B5-47B7-A831-26575FD4FB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B5-47B7-A831-26575FD4FB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26.723450134770893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89.1</c:v>
                </c:pt>
                <c:pt idx="12">
                  <c:v>89.1</c:v>
                </c:pt>
                <c:pt idx="13">
                  <c:v>89.1</c:v>
                </c:pt>
                <c:pt idx="14">
                  <c:v>89.1</c:v>
                </c:pt>
                <c:pt idx="15">
                  <c:v>89.1</c:v>
                </c:pt>
                <c:pt idx="16">
                  <c:v>85.9</c:v>
                </c:pt>
                <c:pt idx="17">
                  <c:v>82.7</c:v>
                </c:pt>
                <c:pt idx="18">
                  <c:v>79.599999999999994</c:v>
                </c:pt>
                <c:pt idx="19">
                  <c:v>76.400000000000006</c:v>
                </c:pt>
                <c:pt idx="20">
                  <c:v>73.2</c:v>
                </c:pt>
                <c:pt idx="21">
                  <c:v>70</c:v>
                </c:pt>
                <c:pt idx="22">
                  <c:v>66.8</c:v>
                </c:pt>
                <c:pt idx="23">
                  <c:v>63.6</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B9-4166-A6F8-B5FCB082C606}"/>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B9-4166-A6F8-B5FCB082C60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B9-4166-A6F8-B5FCB082C60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AD-4D3B-87B6-8E70492FE5C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D4-4EAC-9E21-AEF9AFAB489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D4-4EAC-9E21-AEF9AFAB489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D4-4EAC-9E21-AEF9AFAB489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73-4283-B762-E89E30A0780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73-4283-B762-E89E30A0780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73-4283-B762-E89E30A07805}"/>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9A-4599-996A-9BC374B5990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31-4950-AD14-AB11E88BFE5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B5-47B7-A831-26575FD4FBE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B5-47B7-A831-26575FD4FB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77.7521631644005</c:v>
                </c:pt>
                <c:pt idx="4">
                  <c:v>#N/A</c:v>
                </c:pt>
                <c:pt idx="5">
                  <c:v>#N/A</c:v>
                </c:pt>
                <c:pt idx="6">
                  <c:v>#N/A</c:v>
                </c:pt>
                <c:pt idx="7">
                  <c:v>#N/A</c:v>
                </c:pt>
                <c:pt idx="8">
                  <c:v>93.165633303808676</c:v>
                </c:pt>
                <c:pt idx="9">
                  <c:v>#N/A</c:v>
                </c:pt>
                <c:pt idx="10">
                  <c:v>#N/A</c:v>
                </c:pt>
                <c:pt idx="11">
                  <c:v>55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52448"/>
        <c:axId val="89362432"/>
      </c:scatterChart>
      <c:valAx>
        <c:axId val="8935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2432"/>
        <c:crosses val="autoZero"/>
        <c:crossBetween val="midCat"/>
        <c:majorUnit val="5"/>
      </c:valAx>
      <c:valAx>
        <c:axId val="89362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81D-494F-B635-A316E7615B6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39.385100000000001</c:v>
                </c:pt>
                <c:pt idx="1">
                  <c:v>1E-10</c:v>
                </c:pt>
                <c:pt idx="2">
                  <c:v>1E-10</c:v>
                </c:pt>
                <c:pt idx="3">
                  <c:v>1E-10</c:v>
                </c:pt>
                <c:pt idx="4">
                  <c:v>37.078650000000003</c:v>
                </c:pt>
                <c:pt idx="5">
                  <c:v>48.928899999999999</c:v>
                </c:pt>
              </c:numCache>
            </c:numRef>
          </c:val>
          <c:extLst>
            <c:ext xmlns:c16="http://schemas.microsoft.com/office/drawing/2014/chart" uri="{C3380CC4-5D6E-409C-BE32-E72D297353CC}">
              <c16:uniqueId val="{00000002-681D-494F-B635-A316E7615B6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10.44786968</c:v>
                </c:pt>
                <c:pt idx="1">
                  <c:v>1E-10</c:v>
                </c:pt>
                <c:pt idx="2">
                  <c:v>1E-10</c:v>
                </c:pt>
                <c:pt idx="3">
                  <c:v>1E-10</c:v>
                </c:pt>
                <c:pt idx="4">
                  <c:v>15.04225428</c:v>
                </c:pt>
                <c:pt idx="5">
                  <c:v>15.45539291</c:v>
                </c:pt>
              </c:numCache>
            </c:numRef>
          </c:val>
          <c:extLst>
            <c:ext xmlns:c16="http://schemas.microsoft.com/office/drawing/2014/chart" uri="{C3380CC4-5D6E-409C-BE32-E72D297353CC}">
              <c16:uniqueId val="{00000003-681D-494F-B635-A316E7615B6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55.271621609999997</c:v>
                </c:pt>
                <c:pt idx="4">
                  <c:v>0</c:v>
                </c:pt>
                <c:pt idx="5">
                  <c:v>0</c:v>
                </c:pt>
              </c:numCache>
            </c:numRef>
          </c:val>
          <c:extLst>
            <c:ext xmlns:c16="http://schemas.microsoft.com/office/drawing/2014/chart" uri="{C3380CC4-5D6E-409C-BE32-E72D297353CC}">
              <c16:uniqueId val="{00000004-681D-494F-B635-A316E7615B6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50.167030320000002</c:v>
                </c:pt>
                <c:pt idx="1">
                  <c:v>1E-10</c:v>
                </c:pt>
                <c:pt idx="2">
                  <c:v>1E-10</c:v>
                </c:pt>
                <c:pt idx="3">
                  <c:v>44.728378390000003</c:v>
                </c:pt>
                <c:pt idx="4">
                  <c:v>47.879095720000002</c:v>
                </c:pt>
                <c:pt idx="5">
                  <c:v>35.615707090000001</c:v>
                </c:pt>
              </c:numCache>
            </c:numRef>
          </c:val>
          <c:extLst>
            <c:ext xmlns:c16="http://schemas.microsoft.com/office/drawing/2014/chart" uri="{C3380CC4-5D6E-409C-BE32-E72D297353CC}">
              <c16:uniqueId val="{00000005-681D-494F-B635-A316E7615B6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CE-4D49-A80B-3AD668BD9A5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CE-4D49-A80B-3AD668BD9A5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FB-4EAB-8030-E282BAC275E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C0-401D-9D6E-226633A4620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C0-401D-9D6E-226633A462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CC0-401D-9D6E-226633A462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5E-4FBE-B126-27FEC9A81BA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5E-4FBE-B126-27FEC9A81BA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5E-4FBE-B126-27FEC9A81BA3}"/>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06-483B-BD33-8ED0FB3605A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3D-46F5-B808-DCD77996E8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F8-4496-ADFE-50FD4571E6F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EF8-4496-ADFE-50FD4571E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CE-4D49-A80B-3AD668BD9A5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CE-4D49-A80B-3AD668BD9A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CE-4D49-A80B-3AD668BD9A5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FB-4EAB-8030-E282BAC275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FB-4EAB-8030-E282BAC275E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C0-401D-9D6E-226633A4620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C0-401D-9D6E-226633A462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C0-401D-9D6E-226633A462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5E-4FBE-B126-27FEC9A81BA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5E-4FBE-B126-27FEC9A81BA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5E-4FBE-B126-27FEC9A81BA3}"/>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06-483B-BD33-8ED0FB3605A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3D-46F5-B808-DCD77996E8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F8-4496-ADFE-50FD4571E6F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F8-4496-ADFE-50FD4571E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92</c:v>
                </c:pt>
                <c:pt idx="17">
                  <c:v>92</c:v>
                </c:pt>
                <c:pt idx="18">
                  <c:v>92</c:v>
                </c:pt>
                <c:pt idx="19">
                  <c:v>92</c:v>
                </c:pt>
                <c:pt idx="20">
                  <c:v>92</c:v>
                </c:pt>
                <c:pt idx="21">
                  <c:v>92</c:v>
                </c:pt>
                <c:pt idx="22">
                  <c:v>92</c:v>
                </c:pt>
                <c:pt idx="23">
                  <c:v>92</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CE-4D49-A80B-3AD668BD9A5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CE-4D49-A80B-3AD668BD9A5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FB-4EAB-8030-E282BAC275E4}"/>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C0-401D-9D6E-226633A4620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C0-401D-9D6E-226633A4620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C0-401D-9D6E-226633A462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5E-4FBE-B126-27FEC9A81BA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5E-4FBE-B126-27FEC9A81BA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5E-4FBE-B126-27FEC9A81BA3}"/>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06-483B-BD33-8ED0FB3605A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3D-46F5-B808-DCD77996E8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F8-4496-ADFE-50FD4571E6F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F8-4496-ADFE-50FD4571E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92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45984"/>
        <c:axId val="89947520"/>
      </c:scatterChart>
      <c:valAx>
        <c:axId val="8994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7520"/>
        <c:crosses val="autoZero"/>
        <c:crossBetween val="midCat"/>
        <c:majorUnit val="5"/>
      </c:valAx>
      <c:valAx>
        <c:axId val="8994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46.3</c:v>
                </c:pt>
                <c:pt idx="18">
                  <c:v>46.3</c:v>
                </c:pt>
                <c:pt idx="19">
                  <c:v>46.3</c:v>
                </c:pt>
                <c:pt idx="20">
                  <c:v>46.3</c:v>
                </c:pt>
                <c:pt idx="21">
                  <c:v>46.3</c:v>
                </c:pt>
                <c:pt idx="22">
                  <c:v>46.3</c:v>
                </c:pt>
                <c:pt idx="23">
                  <c:v>46.3</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21</c:v>
                </c:pt>
                <c:pt idx="18">
                  <c:v>21</c:v>
                </c:pt>
                <c:pt idx="19">
                  <c:v>21</c:v>
                </c:pt>
                <c:pt idx="20">
                  <c:v>21</c:v>
                </c:pt>
                <c:pt idx="21">
                  <c:v>21</c:v>
                </c:pt>
                <c:pt idx="22">
                  <c:v>21</c:v>
                </c:pt>
                <c:pt idx="23">
                  <c:v>21</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01-4155-8451-B89BCFABF09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01-4155-8451-B89BCFABF09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21-4D02-BD83-F7CFF9517D1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A0-436F-84CA-6AB2FD8CE7A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A0-436F-84CA-6AB2FD8CE7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A0-436F-84CA-6AB2FD8CE7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C2-4DED-AA4C-61B76E1EF9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C2-4DED-AA4C-61B76E1EF98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C2-4DED-AA4C-61B76E1EF98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1C-4546-84DE-D6CD71D8269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D3-46E6-9FB0-B49A8602C2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0F-4D5E-8B7D-8E36D571E01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0F-4D5E-8B7D-8E36D571E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46.33566410170625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01-4155-8451-B89BCFABF09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01-4155-8451-B89BCFABF094}"/>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01-4155-8451-B89BCFABF09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21-4D02-BD83-F7CFF9517D1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21-4D02-BD83-F7CFF9517D1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A0-436F-84CA-6AB2FD8CE7A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A0-436F-84CA-6AB2FD8CE7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A0-436F-84CA-6AB2FD8CE7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C2-4DED-AA4C-61B76E1EF9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C2-4DED-AA4C-61B76E1EF98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C2-4DED-AA4C-61B76E1EF98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1C-4546-84DE-D6CD71D8269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D3-46E6-9FB0-B49A8602C2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0F-4D5E-8B7D-8E36D571E01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0F-4D5E-8B7D-8E36D571E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20.950931192148992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93.8</c:v>
                </c:pt>
                <c:pt idx="17">
                  <c:v>87.4</c:v>
                </c:pt>
                <c:pt idx="18">
                  <c:v>81.099999999999994</c:v>
                </c:pt>
                <c:pt idx="19">
                  <c:v>74.7</c:v>
                </c:pt>
                <c:pt idx="20">
                  <c:v>68.3</c:v>
                </c:pt>
                <c:pt idx="21">
                  <c:v>62</c:v>
                </c:pt>
                <c:pt idx="22">
                  <c:v>55.6</c:v>
                </c:pt>
                <c:pt idx="23">
                  <c:v>49.2</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01-4155-8451-B89BCFABF09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01-4155-8451-B89BCFABF09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01-4155-8451-B89BCFABF09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21-4D02-BD83-F7CFF9517D1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A0-436F-84CA-6AB2FD8CE7A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A0-436F-84CA-6AB2FD8CE7A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A0-436F-84CA-6AB2FD8CE7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C2-4DED-AA4C-61B76E1EF98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C2-4DED-AA4C-61B76E1EF98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C2-4DED-AA4C-61B76E1EF98F}"/>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1C-4546-84DE-D6CD71D8269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D3-46E6-9FB0-B49A8602C2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0F-4D5E-8B7D-8E36D571E01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0F-4D5E-8B7D-8E36D571E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83</c:v>
                </c:pt>
                <c:pt idx="4">
                  <c:v>#N/A</c:v>
                </c:pt>
                <c:pt idx="5">
                  <c:v>#N/A</c:v>
                </c:pt>
                <c:pt idx="6">
                  <c:v>#N/A</c:v>
                </c:pt>
                <c:pt idx="7">
                  <c:v>#N/A</c:v>
                </c:pt>
                <c:pt idx="8">
                  <c:v>86</c:v>
                </c:pt>
                <c:pt idx="9">
                  <c:v>#N/A</c:v>
                </c:pt>
                <c:pt idx="10">
                  <c:v>#N/A</c:v>
                </c:pt>
                <c:pt idx="11">
                  <c:v>48.7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9840"/>
        <c:axId val="90741376"/>
      </c:scatterChart>
      <c:valAx>
        <c:axId val="90739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1376"/>
        <c:crosses val="autoZero"/>
        <c:crossBetween val="midCat"/>
        <c:majorUnit val="5"/>
      </c:valAx>
      <c:valAx>
        <c:axId val="90741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9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48.652452830000001</c:v>
                </c:pt>
                <c:pt idx="1">
                  <c:v>1E-10</c:v>
                </c:pt>
                <c:pt idx="2">
                  <c:v>1E-10</c:v>
                </c:pt>
                <c:pt idx="3">
                  <c:v>1E-10</c:v>
                </c:pt>
                <c:pt idx="4">
                  <c:v>39.799999999999997</c:v>
                </c:pt>
                <c:pt idx="5">
                  <c:v>52.6</c:v>
                </c:pt>
              </c:numCache>
            </c:numRef>
          </c:val>
          <c:extLst>
            <c:ext xmlns:c16="http://schemas.microsoft.com/office/drawing/2014/chart" uri="{C3380CC4-5D6E-409C-BE32-E72D297353CC}">
              <c16:uniqueId val="{00000000-1891-4873-9D08-AB100803E27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39.638306190000002</c:v>
                </c:pt>
                <c:pt idx="1">
                  <c:v>1E-10</c:v>
                </c:pt>
                <c:pt idx="2">
                  <c:v>1E-10</c:v>
                </c:pt>
                <c:pt idx="3">
                  <c:v>1E-10</c:v>
                </c:pt>
                <c:pt idx="4">
                  <c:v>48.603558849999999</c:v>
                </c:pt>
                <c:pt idx="5">
                  <c:v>47.183103629999998</c:v>
                </c:pt>
              </c:numCache>
            </c:numRef>
          </c:val>
          <c:extLst>
            <c:ext xmlns:c16="http://schemas.microsoft.com/office/drawing/2014/chart" uri="{C3380CC4-5D6E-409C-BE32-E72D297353CC}">
              <c16:uniqueId val="{00000001-1891-4873-9D08-AB100803E27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86.5</c:v>
                </c:pt>
                <c:pt idx="4">
                  <c:v>0</c:v>
                </c:pt>
                <c:pt idx="5">
                  <c:v>0</c:v>
                </c:pt>
              </c:numCache>
            </c:numRef>
          </c:val>
          <c:extLst>
            <c:ext xmlns:c16="http://schemas.microsoft.com/office/drawing/2014/chart" uri="{C3380CC4-5D6E-409C-BE32-E72D297353CC}">
              <c16:uniqueId val="{00000002-1891-4873-9D08-AB100803E27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11.709240980000001</c:v>
                </c:pt>
                <c:pt idx="1">
                  <c:v>1E-10</c:v>
                </c:pt>
                <c:pt idx="2">
                  <c:v>1E-10</c:v>
                </c:pt>
                <c:pt idx="3">
                  <c:v>13.5</c:v>
                </c:pt>
                <c:pt idx="4">
                  <c:v>11.59644115</c:v>
                </c:pt>
                <c:pt idx="5">
                  <c:v>0.21689637410000001</c:v>
                </c:pt>
              </c:numCache>
            </c:numRef>
          </c:val>
          <c:extLst>
            <c:ext xmlns:c16="http://schemas.microsoft.com/office/drawing/2014/chart" uri="{C3380CC4-5D6E-409C-BE32-E72D297353CC}">
              <c16:uniqueId val="{00000003-1891-4873-9D08-AB100803E27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94.9</c:v>
                </c:pt>
                <c:pt idx="16">
                  <c:v>89.6</c:v>
                </c:pt>
                <c:pt idx="17">
                  <c:v>84.3</c:v>
                </c:pt>
                <c:pt idx="18">
                  <c:v>79</c:v>
                </c:pt>
                <c:pt idx="19">
                  <c:v>73.7</c:v>
                </c:pt>
                <c:pt idx="20">
                  <c:v>68.400000000000006</c:v>
                </c:pt>
                <c:pt idx="21">
                  <c:v>63.1</c:v>
                </c:pt>
                <c:pt idx="22">
                  <c:v>57.8</c:v>
                </c:pt>
                <c:pt idx="23">
                  <c:v>52.5</c:v>
                </c:pt>
              </c:numCache>
            </c:numRef>
          </c:yVal>
          <c:smooth val="0"/>
          <c:extLst>
            <c:ext xmlns:c16="http://schemas.microsoft.com/office/drawing/2014/chart" uri="{C3380CC4-5D6E-409C-BE32-E72D297353CC}">
              <c16:uniqueId val="{00000000-EF31-439D-A4F2-0271F928EBC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31-439D-A4F2-0271F928EBC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31-439D-A4F2-0271F928EBC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31-439D-A4F2-0271F928EBC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DB-48E9-8B56-52918E9C482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DB-48E9-8B56-52918E9C482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C8-4CAA-ABED-93E2DEC068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C8-4CAA-ABED-93E2DEC068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C8-4CAA-ABED-93E2DEC068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24-4FE6-9845-3E0D51B841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24-4FE6-9845-3E0D51B841A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24-4FE6-9845-3E0D51B841A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84-43B9-995A-5E482321F34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0A-4120-A4CD-B58A5C4AB8F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CA-4152-BD19-93DBB22F1C1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CA-4152-BD19-93DBB22F1C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97.7</c:v>
                </c:pt>
                <c:pt idx="2">
                  <c:v>#N/A</c:v>
                </c:pt>
                <c:pt idx="3">
                  <c:v>85</c:v>
                </c:pt>
                <c:pt idx="4">
                  <c:v>#N/A</c:v>
                </c:pt>
                <c:pt idx="5">
                  <c:v>74.3</c:v>
                </c:pt>
                <c:pt idx="6">
                  <c:v>62.083810888252152</c:v>
                </c:pt>
                <c:pt idx="7">
                  <c:v>#N/A</c:v>
                </c:pt>
                <c:pt idx="8">
                  <c:v>61.43846293275331</c:v>
                </c:pt>
                <c:pt idx="9">
                  <c:v>#N/A</c:v>
                </c:pt>
                <c:pt idx="10">
                  <c:v>#N/A</c:v>
                </c:pt>
                <c:pt idx="11">
                  <c:v>65.3</c:v>
                </c:pt>
                <c:pt idx="12">
                  <c:v>76</c:v>
                </c:pt>
                <c:pt idx="13">
                  <c:v>57</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EF31-439D-A4F2-0271F928EBC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83.2</c:v>
                </c:pt>
                <c:pt idx="11">
                  <c:v>83.2</c:v>
                </c:pt>
                <c:pt idx="12">
                  <c:v>83.2</c:v>
                </c:pt>
                <c:pt idx="13">
                  <c:v>83.2</c:v>
                </c:pt>
                <c:pt idx="14">
                  <c:v>83.2</c:v>
                </c:pt>
                <c:pt idx="15">
                  <c:v>79.5</c:v>
                </c:pt>
                <c:pt idx="16">
                  <c:v>75.8</c:v>
                </c:pt>
                <c:pt idx="17">
                  <c:v>72.099999999999994</c:v>
                </c:pt>
                <c:pt idx="18">
                  <c:v>68.400000000000006</c:v>
                </c:pt>
                <c:pt idx="19">
                  <c:v>64.7</c:v>
                </c:pt>
                <c:pt idx="20">
                  <c:v>61</c:v>
                </c:pt>
                <c:pt idx="21">
                  <c:v>57.2</c:v>
                </c:pt>
                <c:pt idx="22">
                  <c:v>53.5</c:v>
                </c:pt>
                <c:pt idx="23">
                  <c:v>49.8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C8-4CAA-ABED-93E2DEC06882}"/>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24-4FE6-9845-3E0D51B841AB}"/>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24-4FE6-9845-3E0D51B841AB}"/>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24-4FE6-9845-3E0D51B841AB}"/>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84-43B9-995A-5E482321F344}"/>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CE0A-4120-A4CD-B58A5C4AB8F2}"/>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FDCA-4152-BD19-93DBB22F1C13}"/>
                </c:ext>
              </c:extLst>
            </c:dLbl>
            <c:dLbl>
              <c:idx val="14"/>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FDCA-4152-BD19-93DBB22F1C1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82.299999999999983</c:v>
                </c:pt>
                <c:pt idx="2">
                  <c:v>#N/A</c:v>
                </c:pt>
                <c:pt idx="3">
                  <c:v>70.08</c:v>
                </c:pt>
                <c:pt idx="4">
                  <c:v>#N/A</c:v>
                </c:pt>
                <c:pt idx="5">
                  <c:v>66.803278599999999</c:v>
                </c:pt>
                <c:pt idx="6">
                  <c:v>56.876828438395414</c:v>
                </c:pt>
                <c:pt idx="7">
                  <c:v>#N/A</c:v>
                </c:pt>
                <c:pt idx="8">
                  <c:v>56.600076834113707</c:v>
                </c:pt>
                <c:pt idx="9">
                  <c:v>#N/A</c:v>
                </c:pt>
                <c:pt idx="10">
                  <c:v>#N/A</c:v>
                </c:pt>
                <c:pt idx="11">
                  <c:v>54.550000000000004</c:v>
                </c:pt>
                <c:pt idx="12">
                  <c:v>69.039999999999992</c:v>
                </c:pt>
                <c:pt idx="13">
                  <c:v>53.6</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39.4</c:v>
                </c:pt>
                <c:pt idx="18">
                  <c:v>39.4</c:v>
                </c:pt>
                <c:pt idx="19">
                  <c:v>39.4</c:v>
                </c:pt>
                <c:pt idx="20">
                  <c:v>39.4</c:v>
                </c:pt>
                <c:pt idx="21">
                  <c:v>39.4</c:v>
                </c:pt>
                <c:pt idx="22">
                  <c:v>39.4</c:v>
                </c:pt>
                <c:pt idx="23">
                  <c:v>39.4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31-439D-A4F2-0271F928EBC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31-439D-A4F2-0271F928EBC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31-439D-A4F2-0271F928EBC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DB-48E9-8B56-52918E9C482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DB-48E9-8B56-52918E9C482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C8-4CAA-ABED-93E2DEC068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C8-4CAA-ABED-93E2DEC0688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C8-4CAA-ABED-93E2DEC068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24-4FE6-9845-3E0D51B841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24-4FE6-9845-3E0D51B841A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24-4FE6-9845-3E0D51B841A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84-43B9-995A-5E482321F34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0A-4120-A4CD-B58A5C4AB8F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CA-4152-BD19-93DBB22F1C1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CA-4152-BD19-93DBB22F1C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39.385100000000001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6336"/>
        <c:axId val="91368448"/>
      </c:scatterChart>
      <c:valAx>
        <c:axId val="90766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8448"/>
        <c:crosses val="autoZero"/>
        <c:crossBetween val="midCat"/>
        <c:majorUnit val="5"/>
      </c:valAx>
      <c:valAx>
        <c:axId val="913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63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4E-43F4-A204-AEDD77B98B1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4E-43F4-A204-AEDD77B98B1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4E-43F4-A204-AEDD77B98B1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CA-44B5-A9A9-22A45A0DB0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CA-44B5-A9A9-22A45A0DB0E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4A-4A31-A458-27D37A2843C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4A-4A31-A458-27D37A2843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4A-4A31-A458-27D37A2843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8B-4D79-A4FA-9007C431C0B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8B-4D79-A4FA-9007C431C0B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8B-4D79-A4FA-9007C431C0B6}"/>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E5-4406-96DC-D08F6766C66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EC-41F7-8DD1-50B15D52B33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F3-4BE7-86B0-CC7A64E0181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F3-4BE7-86B0-CC7A64E01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4E-43F4-A204-AEDD77B98B1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E-43F4-A204-AEDD77B98B1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E-43F4-A204-AEDD77B98B1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CA-44B5-A9A9-22A45A0DB0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CA-44B5-A9A9-22A45A0DB0E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4A-4A31-A458-27D37A2843C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4A-4A31-A458-27D37A2843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4A-4A31-A458-27D37A2843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8B-4D79-A4FA-9007C431C0B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8B-4D79-A4FA-9007C431C0B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8B-4D79-A4FA-9007C431C0B6}"/>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E5-4406-96DC-D08F6766C66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EC-41F7-8DD1-50B15D52B33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F3-4BE7-86B0-CC7A64E0181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F3-4BE7-86B0-CC7A64E01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34E-43F4-A204-AEDD77B98B1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4E-43F4-A204-AEDD77B98B1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4E-43F4-A204-AEDD77B98B1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4E-43F4-A204-AEDD77B98B1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CA-44B5-A9A9-22A45A0DB0E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CA-44B5-A9A9-22A45A0DB0E8}"/>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4A-4A31-A458-27D37A2843C8}"/>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4A-4A31-A458-27D37A2843C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4A-4A31-A458-27D37A2843C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8B-4D79-A4FA-9007C431C0B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8B-4D79-A4FA-9007C431C0B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8B-4D79-A4FA-9007C431C0B6}"/>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E5-4406-96DC-D08F6766C66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EC-41F7-8DD1-50B15D52B33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F3-4BE7-86B0-CC7A64E0181B}"/>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F3-4BE7-86B0-CC7A64E01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934E-43F4-A204-AEDD77B98B19}"/>
            </c:ext>
          </c:extLst>
        </c:ser>
        <c:dLbls>
          <c:showLegendKey val="0"/>
          <c:showVal val="0"/>
          <c:showCatName val="0"/>
          <c:showSerName val="0"/>
          <c:showPercent val="0"/>
          <c:showBubbleSize val="0"/>
        </c:dLbls>
        <c:axId val="121989760"/>
        <c:axId val="122286848"/>
      </c:scatterChart>
      <c:valAx>
        <c:axId val="121989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848"/>
        <c:crosses val="autoZero"/>
        <c:crossBetween val="midCat"/>
        <c:majorUnit val="5"/>
      </c:valAx>
      <c:valAx>
        <c:axId val="12228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67-46B1-97FE-F5E78D50D36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67-46B1-97FE-F5E78D50D36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67-46B1-97FE-F5E78D50D36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D1-4E4E-913F-7E86EDBF9A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D1-4E4E-913F-7E86EDBF9A8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6D-46BE-8A67-6410B466A40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6D-46BE-8A67-6410B466A4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6D-46BE-8A67-6410B466A40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33-4549-B45D-C78F88AEAC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33-4549-B45D-C78F88AEAC9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33-4549-B45D-C78F88AEAC9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DA-4924-8E00-51E1F716B34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94-4972-B803-6E6F7BD3C6D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28-4E06-852A-DB3D5F166DF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28-4E06-852A-DB3D5F166D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67-46B1-97FE-F5E78D50D36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67-46B1-97FE-F5E78D50D36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67-46B1-97FE-F5E78D50D36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D1-4E4E-913F-7E86EDBF9A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D1-4E4E-913F-7E86EDBF9A8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6D-46BE-8A67-6410B466A40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6D-46BE-8A67-6410B466A4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36D-46BE-8A67-6410B466A40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33-4549-B45D-C78F88AEAC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33-4549-B45D-C78F88AEAC9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33-4549-B45D-C78F88AEAC9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DA-4924-8E00-51E1F716B34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94-4972-B803-6E6F7BD3C6D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28-4E06-852A-DB3D5F166DF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28-4E06-852A-DB3D5F166D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8567-46B1-97FE-F5E78D50D36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67-46B1-97FE-F5E78D50D36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67-46B1-97FE-F5E78D50D36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67-46B1-97FE-F5E78D50D36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D1-4E4E-913F-7E86EDBF9A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D1-4E4E-913F-7E86EDBF9A8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6D-46BE-8A67-6410B466A40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6D-46BE-8A67-6410B466A4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6D-46BE-8A67-6410B466A40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33-4549-B45D-C78F88AEAC9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33-4549-B45D-C78F88AEAC9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33-4549-B45D-C78F88AEAC9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DA-4924-8E00-51E1F716B34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94-4972-B803-6E6F7BD3C6D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28-4E06-852A-DB3D5F166DF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28-4E06-852A-DB3D5F166D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8567-46B1-97FE-F5E78D50D363}"/>
            </c:ext>
          </c:extLst>
        </c:ser>
        <c:dLbls>
          <c:showLegendKey val="0"/>
          <c:showVal val="0"/>
          <c:showCatName val="0"/>
          <c:showSerName val="0"/>
          <c:showPercent val="0"/>
          <c:showBubbleSize val="0"/>
        </c:dLbls>
        <c:axId val="136130944"/>
        <c:axId val="136133248"/>
      </c:scatterChart>
      <c:valAx>
        <c:axId val="136130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3248"/>
        <c:crosses val="autoZero"/>
        <c:crossBetween val="midCat"/>
        <c:majorUnit val="5"/>
      </c:valAx>
      <c:valAx>
        <c:axId val="136133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9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91.8</c:v>
                </c:pt>
                <c:pt idx="11">
                  <c:v>91.8</c:v>
                </c:pt>
                <c:pt idx="12">
                  <c:v>91.8</c:v>
                </c:pt>
                <c:pt idx="13">
                  <c:v>91.8</c:v>
                </c:pt>
                <c:pt idx="14">
                  <c:v>91.8</c:v>
                </c:pt>
                <c:pt idx="15">
                  <c:v>90</c:v>
                </c:pt>
                <c:pt idx="16">
                  <c:v>88.1</c:v>
                </c:pt>
                <c:pt idx="17">
                  <c:v>86.2</c:v>
                </c:pt>
                <c:pt idx="18">
                  <c:v>84.4</c:v>
                </c:pt>
                <c:pt idx="19">
                  <c:v>82.5</c:v>
                </c:pt>
                <c:pt idx="20">
                  <c:v>80.599999999999994</c:v>
                </c:pt>
                <c:pt idx="21">
                  <c:v>78.7</c:v>
                </c:pt>
                <c:pt idx="22">
                  <c:v>83.4</c:v>
                </c:pt>
                <c:pt idx="23">
                  <c:v>88.3</c:v>
                </c:pt>
              </c:numCache>
            </c:numRef>
          </c:yVal>
          <c:smooth val="0"/>
          <c:extLst>
            <c:ext xmlns:c16="http://schemas.microsoft.com/office/drawing/2014/chart" uri="{C3380CC4-5D6E-409C-BE32-E72D297353CC}">
              <c16:uniqueId val="{00000000-2E74-4063-8A31-9C3E342FDC9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74-4063-8A31-9C3E342FDC9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74-4063-8A31-9C3E342FDC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74-4063-8A31-9C3E342FDC9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8E-4969-8E52-D828ADF87A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8E-4969-8E52-D828ADF87AA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DD-4FB7-BDCB-DCFF23AE545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DD-4FB7-BDCB-DCFF23AE545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DD-4FB7-BDCB-DCFF23AE54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54-4314-B16D-73C31D59C18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54-4314-B16D-73C31D59C18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54-4314-B16D-73C31D59C18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49-4A28-B8DF-6DFEF31A262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0E-4E21-BDBD-546CD15B27B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31-40D9-8133-55D3E00B86B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31-40D9-8133-55D3E00B86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93.9</c:v>
                </c:pt>
                <c:pt idx="2">
                  <c:v>#N/A</c:v>
                </c:pt>
                <c:pt idx="3">
                  <c:v>79</c:v>
                </c:pt>
                <c:pt idx="4">
                  <c:v>#N/A</c:v>
                </c:pt>
                <c:pt idx="5">
                  <c:v>84.33</c:v>
                </c:pt>
                <c:pt idx="6">
                  <c:v>#N/A</c:v>
                </c:pt>
                <c:pt idx="7">
                  <c:v>#N/A</c:v>
                </c:pt>
                <c:pt idx="8">
                  <c:v>#N/A</c:v>
                </c:pt>
                <c:pt idx="9">
                  <c:v>#N/A</c:v>
                </c:pt>
                <c:pt idx="10">
                  <c:v>#N/A</c:v>
                </c:pt>
                <c:pt idx="11">
                  <c:v>80.2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E74-4063-8A31-9C3E342FDC98}"/>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44.1</c:v>
                </c:pt>
                <c:pt idx="11">
                  <c:v>44.1</c:v>
                </c:pt>
                <c:pt idx="12">
                  <c:v>44.1</c:v>
                </c:pt>
                <c:pt idx="13">
                  <c:v>44.1</c:v>
                </c:pt>
                <c:pt idx="14">
                  <c:v>44.1</c:v>
                </c:pt>
                <c:pt idx="15">
                  <c:v>49</c:v>
                </c:pt>
                <c:pt idx="16">
                  <c:v>53.9</c:v>
                </c:pt>
                <c:pt idx="17">
                  <c:v>58.8</c:v>
                </c:pt>
                <c:pt idx="18">
                  <c:v>63.7</c:v>
                </c:pt>
                <c:pt idx="19">
                  <c:v>68.599999999999994</c:v>
                </c:pt>
                <c:pt idx="20">
                  <c:v>73.599999999999994</c:v>
                </c:pt>
                <c:pt idx="21">
                  <c:v>78.5</c:v>
                </c:pt>
                <c:pt idx="22">
                  <c:v>83.4</c:v>
                </c:pt>
                <c:pt idx="23">
                  <c:v>88.3</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54.75</c:v>
                </c:pt>
                <c:pt idx="2">
                  <c:v>#N/A</c:v>
                </c:pt>
                <c:pt idx="3">
                  <c:v>#N/A</c:v>
                </c:pt>
                <c:pt idx="4">
                  <c:v>58.233806580946712</c:v>
                </c:pt>
                <c:pt idx="5">
                  <c:v>#N/A</c:v>
                </c:pt>
                <c:pt idx="6">
                  <c:v>#N/A</c:v>
                </c:pt>
                <c:pt idx="7">
                  <c:v>73.890866836929149</c:v>
                </c:pt>
                <c:pt idx="8">
                  <c:v>#N/A</c:v>
                </c:pt>
                <c:pt idx="9">
                  <c:v>75.441444823330727</c:v>
                </c:pt>
                <c:pt idx="10">
                  <c:v>#N/A</c:v>
                </c:pt>
                <c:pt idx="11">
                  <c:v>76.022942910747787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20.5</c:v>
                </c:pt>
                <c:pt idx="11">
                  <c:v>20.5</c:v>
                </c:pt>
                <c:pt idx="12">
                  <c:v>20.5</c:v>
                </c:pt>
                <c:pt idx="13">
                  <c:v>20.5</c:v>
                </c:pt>
                <c:pt idx="14">
                  <c:v>20.5</c:v>
                </c:pt>
                <c:pt idx="15">
                  <c:v>23.6</c:v>
                </c:pt>
                <c:pt idx="16">
                  <c:v>26.8</c:v>
                </c:pt>
                <c:pt idx="17">
                  <c:v>29.9</c:v>
                </c:pt>
                <c:pt idx="18">
                  <c:v>33</c:v>
                </c:pt>
                <c:pt idx="19">
                  <c:v>36.1</c:v>
                </c:pt>
                <c:pt idx="20">
                  <c:v>39.299999999999997</c:v>
                </c:pt>
                <c:pt idx="21">
                  <c:v>42.4</c:v>
                </c:pt>
                <c:pt idx="22">
                  <c:v>45.5</c:v>
                </c:pt>
                <c:pt idx="23">
                  <c:v>48.7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74-4063-8A31-9C3E342FDC98}"/>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74-4063-8A31-9C3E342FDC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74-4063-8A31-9C3E342FDC9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8E-4969-8E52-D828ADF87AA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8E-4969-8E52-D828ADF87AA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DD-4FB7-BDCB-DCFF23AE545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DD-4FB7-BDCB-DCFF23AE545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DD-4FB7-BDCB-DCFF23AE54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54-4314-B16D-73C31D59C18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54-4314-B16D-73C31D59C18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54-4314-B16D-73C31D59C18B}"/>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49-4A28-B8DF-6DFEF31A262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0E-4E21-BDBD-546CD15B27B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31-40D9-8133-55D3E00B86B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31-40D9-8133-55D3E00B86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26.768867924528301</c:v>
                </c:pt>
                <c:pt idx="2">
                  <c:v>#N/A</c:v>
                </c:pt>
                <c:pt idx="3">
                  <c:v>#N/A</c:v>
                </c:pt>
                <c:pt idx="4">
                  <c:v>#N/A</c:v>
                </c:pt>
                <c:pt idx="5">
                  <c:v>#N/A</c:v>
                </c:pt>
                <c:pt idx="6">
                  <c:v>#N/A</c:v>
                </c:pt>
                <c:pt idx="7">
                  <c:v>#N/A</c:v>
                </c:pt>
                <c:pt idx="8">
                  <c:v>#N/A</c:v>
                </c:pt>
                <c:pt idx="9">
                  <c:v>#N/A</c:v>
                </c:pt>
                <c:pt idx="10">
                  <c:v>#N/A</c:v>
                </c:pt>
                <c:pt idx="11">
                  <c:v>42.4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952"/>
        <c:axId val="182447488"/>
      </c:scatterChart>
      <c:valAx>
        <c:axId val="1824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488"/>
        <c:crosses val="autoZero"/>
        <c:crossBetween val="midCat"/>
        <c:majorUnit val="5"/>
      </c:valAx>
      <c:valAx>
        <c:axId val="182447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95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5E-4809-BAD7-F9C77B4BEC6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5E-4809-BAD7-F9C77B4BEC6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5E-4809-BAD7-F9C77B4BEC6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B6-49F7-A3EC-2C39B0471BD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B6-49F7-A3EC-2C39B0471BD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E7-4B22-B5FC-8E29E2E0DB8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E7-4B22-B5FC-8E29E2E0DB8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E7-4B22-B5FC-8E29E2E0DB8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C2-4CBC-BCF0-295B42C82B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C2-4CBC-BCF0-295B42C82B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C2-4CBC-BCF0-295B42C82BC8}"/>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5E-4D83-BEE4-A2160B225F1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52-42CB-A8EA-2887684B845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E1-48C9-8E1D-1779CF801AA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E1-48C9-8E1D-1779CF801A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5E-4809-BAD7-F9C77B4BEC6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B6-49F7-A3EC-2C39B0471BD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E7-4B22-B5FC-8E29E2E0DB8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E7-4B22-B5FC-8E29E2E0DB8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E7-4B22-B5FC-8E29E2E0DB8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C2-4CBC-BCF0-295B42C82B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C2-4CBC-BCF0-295B42C82B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C2-4CBC-BCF0-295B42C82BC8}"/>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5E-4D83-BEE4-A2160B225F1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52-42CB-A8EA-2887684B845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E1-48C9-8E1D-1779CF801AA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E1-48C9-8E1D-1779CF801A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85E-4809-BAD7-F9C77B4BEC6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5E-4809-BAD7-F9C77B4BEC6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5E-4809-BAD7-F9C77B4BEC6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5E-4809-BAD7-F9C77B4BEC6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B6-49F7-A3EC-2C39B0471BD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B6-49F7-A3EC-2C39B0471BD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E7-4B22-B5FC-8E29E2E0DB8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E7-4B22-B5FC-8E29E2E0DB8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E7-4B22-B5FC-8E29E2E0DB8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C2-4CBC-BCF0-295B42C82BC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C2-4CBC-BCF0-295B42C82B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C2-4CBC-BCF0-295B42C82BC8}"/>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5E-4D83-BEE4-A2160B225F1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52-42CB-A8EA-2887684B845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E1-48C9-8E1D-1779CF801AA9}"/>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E1-48C9-8E1D-1779CF801A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85E-4809-BAD7-F9C77B4BEC6A}"/>
            </c:ext>
          </c:extLst>
        </c:ser>
        <c:dLbls>
          <c:showLegendKey val="0"/>
          <c:showVal val="0"/>
          <c:showCatName val="0"/>
          <c:showSerName val="0"/>
          <c:showPercent val="0"/>
          <c:showBubbleSize val="0"/>
        </c:dLbls>
        <c:axId val="249152256"/>
        <c:axId val="249153792"/>
      </c:scatterChart>
      <c:valAx>
        <c:axId val="249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792"/>
        <c:crosses val="autoZero"/>
        <c:crossBetween val="midCat"/>
        <c:majorUnit val="5"/>
      </c:valAx>
      <c:valAx>
        <c:axId val="249153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B1-4E54-B645-6033C641CC2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B1-4E54-B645-6033C641CC2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B1-4E54-B645-6033C641CC2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0F-4B72-96CE-ECFABDEDCE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0F-4B72-96CE-ECFABDEDCE4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5D-43A5-99DC-B6C2FC0936E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5D-43A5-99DC-B6C2FC0936E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5D-43A5-99DC-B6C2FC0936E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D3-4ABA-82FF-CBD8475950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D3-4ABA-82FF-CBD8475950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D3-4ABA-82FF-CBD84759505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7E-4DFE-B82A-FD0E307613A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FB-4B86-9D0E-1C97E3233CB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6E-419B-B3FF-A9EB5E0BD2D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E6E-419B-B3FF-A9EB5E0BD2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B1-4E54-B645-6033C641CC2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0F-4B72-96CE-ECFABDEDCE4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5D-43A5-99DC-B6C2FC0936E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5D-43A5-99DC-B6C2FC0936E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5D-43A5-99DC-B6C2FC0936E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D3-4ABA-82FF-CBD8475950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D3-4ABA-82FF-CBD8475950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D3-4ABA-82FF-CBD84759505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7E-4DFE-B82A-FD0E307613A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FB-4B86-9D0E-1C97E3233CB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6E-419B-B3FF-A9EB5E0BD2D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E6E-419B-B3FF-A9EB5E0BD2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84B1-4E54-B645-6033C641CC2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B1-4E54-B645-6033C641CC2C}"/>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B1-4E54-B645-6033C641CC2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B1-4E54-B645-6033C641CC2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F-4B72-96CE-ECFABDEDCE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F-4B72-96CE-ECFABDEDCE4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5D-43A5-99DC-B6C2FC0936E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5D-43A5-99DC-B6C2FC0936E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5D-43A5-99DC-B6C2FC0936E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D3-4ABA-82FF-CBD84759505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D3-4ABA-82FF-CBD84759505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D3-4ABA-82FF-CBD847595054}"/>
                </c:ext>
              </c:extLst>
            </c:dLbl>
            <c:dLbl>
              <c:idx val="1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7E-4DFE-B82A-FD0E307613A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FB-4B86-9D0E-1C97E3233CB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6E-419B-B3FF-A9EB5E0BD2D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6E-419B-B3FF-A9EB5E0BD2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2016</c:v>
                </c:pt>
                <c:pt idx="2">
                  <c:v>2017</c:v>
                </c:pt>
                <c:pt idx="3">
                  <c:v>2017</c:v>
                </c:pt>
                <c:pt idx="4">
                  <c:v>2018</c:v>
                </c:pt>
                <c:pt idx="5">
                  <c:v>2018</c:v>
                </c:pt>
                <c:pt idx="6">
                  <c:v>2019</c:v>
                </c:pt>
                <c:pt idx="7">
                  <c:v>2019</c:v>
                </c:pt>
                <c:pt idx="8">
                  <c:v>2020</c:v>
                </c:pt>
                <c:pt idx="9">
                  <c:v>2020</c:v>
                </c:pt>
                <c:pt idx="10">
                  <c:v>2021</c:v>
                </c:pt>
                <c:pt idx="11">
                  <c:v>2021</c:v>
                </c:pt>
                <c:pt idx="12">
                  <c:v>2021</c:v>
                </c:pt>
                <c:pt idx="13">
                  <c:v>2022</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84B1-4E54-B645-6033C641CC2C}"/>
            </c:ext>
          </c:extLst>
        </c:ser>
        <c:dLbls>
          <c:showLegendKey val="0"/>
          <c:showVal val="0"/>
          <c:showCatName val="0"/>
          <c:showSerName val="0"/>
          <c:showPercent val="0"/>
          <c:showBubbleSize val="0"/>
        </c:dLbls>
        <c:axId val="385118592"/>
        <c:axId val="385120128"/>
      </c:scatterChart>
      <c:valAx>
        <c:axId val="385118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5"/>
      </c:valAx>
      <c:valAx>
        <c:axId val="385120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18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9179F48-6F8E-4168-B4E7-C9F45E9A307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B7A4C91-1D20-4FE3-BAD8-409FEAD3EA0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8575F81-2A69-4998-B7CC-A653A13039D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3529559-0438-4B2B-8B1C-5179613F42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BAA2E92-192A-4DBF-BB49-5BF975819F2F}"/>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0926F311-A76B-42FD-B896-D4421BC4E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C11480A4-8752-466F-84ED-FE7DB311E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EAFBAB2-52F5-4EB3-99FC-D07A30733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38B157B-E592-40BF-A862-B5DB83D2DD37}"/>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0670F2F3-5835-4E51-B43D-1AAA661CB59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CA60909-12B3-4361-99D3-8F16A62B34B1}"/>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256B370-F622-4D49-90F7-9B87C35C6F6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A5AFB7B-0F39-47B2-A1FF-678971A6056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D6DC2FA-A706-445C-A316-8A7D5D8C65C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94BD55D-8503-42F8-870F-8801841B8DFC}"/>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0931-DB48-4AFF-98EB-F7216EACC5A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0" customWidth="true"/>
    <col min="2" max="2" width="2.375" style="270" customWidth="true"/>
    <col min="3" max="3" width="58" style="270" customWidth="true"/>
    <col min="4" max="4" width="7.75" style="270" customWidth="true"/>
    <col min="5" max="16384" width="7.75" style="270"/>
  </cols>
  <sheetData>
    <row xmlns:x14ac="http://schemas.microsoft.com/office/spreadsheetml/2009/9/ac" r="1" ht="29.25" customHeight="true" x14ac:dyDescent="0.25">
      <c r="A1" s="267"/>
      <c r="B1" s="268"/>
      <c r="C1" s="268"/>
      <c r="D1" s="268"/>
      <c r="E1" s="269"/>
      <c r="F1" s="269"/>
      <c r="G1" s="269"/>
      <c r="H1" s="269"/>
      <c r="I1" s="269"/>
      <c r="J1" s="269"/>
      <c r="K1" s="269"/>
      <c r="L1" s="269"/>
      <c r="M1" s="269"/>
      <c r="N1" s="269"/>
      <c r="O1" s="269"/>
      <c r="P1" s="269"/>
      <c r="Q1" s="269"/>
      <c r="R1" s="269"/>
    </row>
    <row xmlns:x14ac="http://schemas.microsoft.com/office/spreadsheetml/2009/9/ac" r="2" ht="23.25" x14ac:dyDescent="0.35">
      <c r="A2" s="268"/>
      <c r="B2" s="268"/>
      <c r="C2" s="271"/>
      <c r="D2" s="268"/>
      <c r="E2" s="269"/>
      <c r="F2" s="269"/>
      <c r="G2" s="268"/>
      <c r="H2" s="269"/>
      <c r="I2" s="269"/>
      <c r="J2" s="269"/>
      <c r="K2" s="269"/>
      <c r="L2" s="269"/>
      <c r="M2" s="269"/>
      <c r="N2" s="269"/>
      <c r="O2" s="269"/>
      <c r="P2" s="269"/>
      <c r="Q2" s="269"/>
      <c r="R2" s="269"/>
    </row>
    <row xmlns:x14ac="http://schemas.microsoft.com/office/spreadsheetml/2009/9/ac" r="3" ht="15" x14ac:dyDescent="0.2">
      <c r="A3" s="268"/>
      <c r="B3" s="268"/>
      <c r="C3" s="268"/>
      <c r="D3" s="268"/>
      <c r="F3" s="268"/>
      <c r="G3" s="268"/>
      <c r="H3" s="272"/>
      <c r="I3" s="272"/>
      <c r="J3" s="272"/>
      <c r="K3" s="272"/>
      <c r="L3" s="269"/>
      <c r="M3" s="269"/>
      <c r="N3" s="269"/>
      <c r="O3" s="269"/>
      <c r="P3" s="269"/>
      <c r="Q3" s="269"/>
      <c r="R3" s="269"/>
    </row>
    <row xmlns:x14ac="http://schemas.microsoft.com/office/spreadsheetml/2009/9/ac" r="4" ht="40.5" x14ac:dyDescent="0.2">
      <c r="A4" s="268"/>
      <c r="B4" s="268"/>
      <c r="C4" s="273" t="s">
        <v>144</v>
      </c>
      <c r="D4" s="268"/>
      <c r="E4" s="274"/>
      <c r="F4" s="269"/>
      <c r="G4" s="268"/>
      <c r="H4" s="269"/>
      <c r="I4" s="269"/>
      <c r="J4" s="269"/>
      <c r="K4" s="269"/>
      <c r="L4" s="269"/>
      <c r="M4" s="269"/>
      <c r="N4" s="269"/>
      <c r="O4" s="269"/>
      <c r="P4" s="269"/>
      <c r="Q4" s="269"/>
      <c r="R4" s="269"/>
    </row>
    <row xmlns:x14ac="http://schemas.microsoft.com/office/spreadsheetml/2009/9/ac" r="5" ht="20.25" x14ac:dyDescent="0.2">
      <c r="A5" s="268"/>
      <c r="B5" s="268"/>
      <c r="C5" s="275"/>
      <c r="D5" s="268"/>
      <c r="E5" s="274"/>
      <c r="F5" s="269"/>
      <c r="G5" s="268"/>
      <c r="H5" s="269"/>
      <c r="I5" s="269"/>
      <c r="J5" s="269"/>
      <c r="K5" s="269"/>
      <c r="L5" s="269"/>
      <c r="M5" s="269"/>
      <c r="N5" s="269"/>
      <c r="O5" s="269"/>
      <c r="P5" s="269"/>
      <c r="Q5" s="269"/>
      <c r="R5" s="269"/>
    </row>
    <row xmlns:x14ac="http://schemas.microsoft.com/office/spreadsheetml/2009/9/ac" r="6" ht="15" x14ac:dyDescent="0.2">
      <c r="A6" s="268"/>
      <c r="B6" s="268"/>
      <c r="C6" s="276" t="s">
        <v>151</v>
      </c>
      <c r="D6" s="269"/>
      <c r="E6" s="269"/>
      <c r="F6" s="269"/>
      <c r="G6" s="269"/>
      <c r="H6" s="269"/>
      <c r="I6" s="269"/>
      <c r="J6" s="269"/>
      <c r="K6" s="269"/>
      <c r="L6" s="269"/>
      <c r="M6" s="269"/>
      <c r="N6" s="269"/>
      <c r="O6" s="269"/>
      <c r="P6" s="269"/>
      <c r="Q6" s="269"/>
      <c r="R6" s="269"/>
    </row>
    <row xmlns:x14ac="http://schemas.microsoft.com/office/spreadsheetml/2009/9/ac" r="7" ht="26.25" x14ac:dyDescent="0.4">
      <c r="A7" s="268"/>
      <c r="B7" s="268"/>
      <c r="C7" s="277" t="str">
        <f>+'Water Data'!D1</f>
        <v>Sierra Leone</v>
      </c>
      <c r="D7" s="269"/>
      <c r="E7" s="269"/>
      <c r="F7" s="269"/>
      <c r="G7" s="269"/>
      <c r="H7" s="269"/>
      <c r="I7" s="269"/>
      <c r="J7" s="269"/>
      <c r="K7" s="269"/>
      <c r="L7" s="269"/>
      <c r="M7" s="269"/>
      <c r="N7" s="269"/>
      <c r="O7" s="269"/>
      <c r="P7" s="269"/>
      <c r="Q7" s="269"/>
      <c r="R7" s="269"/>
    </row>
    <row xmlns:x14ac="http://schemas.microsoft.com/office/spreadsheetml/2009/9/ac" r="8" ht="15" x14ac:dyDescent="0.2">
      <c r="A8" s="268"/>
      <c r="B8" s="268"/>
      <c r="C8" s="268"/>
      <c r="D8" s="269"/>
      <c r="E8" s="269"/>
      <c r="F8" s="269"/>
      <c r="G8" s="269"/>
      <c r="H8" s="269"/>
      <c r="I8" s="269"/>
      <c r="J8" s="269"/>
      <c r="K8" s="269"/>
      <c r="L8" s="269"/>
      <c r="M8" s="269"/>
      <c r="N8" s="269"/>
      <c r="O8" s="269"/>
      <c r="P8" s="269"/>
      <c r="Q8" s="269"/>
      <c r="R8" s="269"/>
    </row>
    <row xmlns:x14ac="http://schemas.microsoft.com/office/spreadsheetml/2009/9/ac" r="9" ht="15" x14ac:dyDescent="0.2">
      <c r="A9" s="268"/>
      <c r="B9" s="268"/>
      <c r="C9" s="278" t="s">
        <v>361</v>
      </c>
      <c r="D9" s="269"/>
      <c r="E9" s="269"/>
      <c r="F9" s="269"/>
      <c r="G9" s="269"/>
      <c r="H9" s="269"/>
      <c r="I9" s="269"/>
      <c r="J9" s="269"/>
      <c r="K9" s="269"/>
      <c r="L9" s="269"/>
      <c r="M9" s="269"/>
      <c r="N9" s="269"/>
      <c r="O9" s="269"/>
      <c r="P9" s="269"/>
      <c r="Q9" s="269"/>
      <c r="R9" s="269"/>
    </row>
    <row xmlns:x14ac="http://schemas.microsoft.com/office/spreadsheetml/2009/9/ac" r="10" ht="15" x14ac:dyDescent="0.2">
      <c r="A10" s="268"/>
      <c r="B10" s="268"/>
      <c r="C10" s="276"/>
      <c r="D10" s="269"/>
      <c r="E10" s="269"/>
      <c r="F10" s="269"/>
      <c r="G10" s="269"/>
      <c r="H10" s="269"/>
      <c r="I10" s="269"/>
      <c r="J10" s="269"/>
      <c r="K10" s="269"/>
      <c r="L10" s="269"/>
      <c r="M10" s="269"/>
      <c r="N10" s="269"/>
      <c r="O10" s="269"/>
      <c r="P10" s="269"/>
      <c r="Q10" s="269"/>
      <c r="R10" s="269"/>
    </row>
    <row xmlns:x14ac="http://schemas.microsoft.com/office/spreadsheetml/2009/9/ac" r="11" ht="15.95" customHeight="true" x14ac:dyDescent="0.2">
      <c r="A11" s="268"/>
      <c r="C11" s="302" t="s">
        <v>32</v>
      </c>
      <c r="D11" s="279"/>
      <c r="E11" s="280"/>
      <c r="F11" s="279"/>
      <c r="G11" s="279"/>
      <c r="H11" s="269"/>
      <c r="I11" s="269"/>
      <c r="J11" s="269"/>
      <c r="K11" s="269"/>
      <c r="L11" s="269"/>
      <c r="M11" s="269"/>
      <c r="N11" s="269"/>
      <c r="O11" s="269"/>
      <c r="P11" s="269"/>
      <c r="Q11" s="269"/>
      <c r="R11" s="269"/>
    </row>
    <row xmlns:x14ac="http://schemas.microsoft.com/office/spreadsheetml/2009/9/ac" r="12" ht="9" customHeight="true" x14ac:dyDescent="0.2">
      <c r="A12" s="268"/>
      <c r="B12" s="269"/>
      <c r="C12" s="281"/>
      <c r="D12" s="279"/>
      <c r="E12" s="280"/>
      <c r="F12" s="279"/>
      <c r="G12" s="279"/>
      <c r="H12" s="269"/>
      <c r="I12" s="269"/>
      <c r="J12" s="269"/>
      <c r="K12" s="269"/>
      <c r="L12" s="269"/>
      <c r="M12" s="269"/>
      <c r="N12" s="269"/>
      <c r="O12" s="269"/>
      <c r="P12" s="269"/>
      <c r="Q12" s="269"/>
      <c r="R12" s="269"/>
    </row>
    <row xmlns:x14ac="http://schemas.microsoft.com/office/spreadsheetml/2009/9/ac" r="13" ht="24.95" customHeight="true" x14ac:dyDescent="0.25">
      <c r="A13" s="268"/>
      <c r="B13" s="269"/>
      <c r="C13" s="282" t="s">
        <v>145</v>
      </c>
      <c r="D13" s="279"/>
      <c r="E13" s="280"/>
      <c r="F13" s="279"/>
      <c r="G13" s="279"/>
      <c r="H13" s="269"/>
      <c r="I13" s="269"/>
      <c r="J13" s="269"/>
      <c r="K13" s="269"/>
      <c r="L13" s="269"/>
      <c r="M13" s="269"/>
      <c r="N13" s="269"/>
      <c r="O13" s="269"/>
      <c r="P13" s="269"/>
      <c r="Q13" s="269"/>
      <c r="R13" s="269"/>
    </row>
    <row xmlns:x14ac="http://schemas.microsoft.com/office/spreadsheetml/2009/9/ac" r="14" ht="21.95" customHeight="true" x14ac:dyDescent="0.2">
      <c r="A14" s="268"/>
      <c r="B14" s="283"/>
      <c r="C14" s="284" t="s">
        <v>152</v>
      </c>
      <c r="D14" s="279"/>
      <c r="E14" s="280"/>
      <c r="F14" s="279"/>
      <c r="G14" s="279"/>
      <c r="H14" s="269"/>
      <c r="I14" s="269"/>
      <c r="J14" s="269"/>
      <c r="K14" s="269"/>
      <c r="L14" s="269"/>
      <c r="M14" s="269"/>
      <c r="N14" s="269"/>
      <c r="O14" s="269"/>
      <c r="P14" s="269"/>
      <c r="Q14" s="269"/>
      <c r="R14" s="269"/>
    </row>
    <row xmlns:x14ac="http://schemas.microsoft.com/office/spreadsheetml/2009/9/ac" r="15" ht="15" x14ac:dyDescent="0.2">
      <c r="A15" s="268"/>
      <c r="B15" s="283"/>
      <c r="C15" s="285" t="s">
        <v>153</v>
      </c>
      <c r="D15" s="279"/>
      <c r="E15" s="280"/>
      <c r="F15" s="279"/>
      <c r="G15" s="279"/>
      <c r="H15" s="269"/>
      <c r="I15" s="269"/>
      <c r="J15" s="269"/>
      <c r="K15" s="269"/>
      <c r="L15" s="269"/>
      <c r="M15" s="269"/>
      <c r="N15" s="269"/>
      <c r="O15" s="269"/>
      <c r="P15" s="269"/>
      <c r="Q15" s="269"/>
      <c r="R15" s="269"/>
    </row>
    <row xmlns:x14ac="http://schemas.microsoft.com/office/spreadsheetml/2009/9/ac" r="16" ht="15" x14ac:dyDescent="0.2">
      <c r="A16" s="268"/>
      <c r="B16" s="283"/>
      <c r="C16" s="284" t="s">
        <v>285</v>
      </c>
      <c r="D16" s="279"/>
      <c r="E16" s="280"/>
      <c r="F16" s="279"/>
      <c r="G16" s="279"/>
      <c r="H16" s="269"/>
      <c r="I16" s="269"/>
      <c r="J16" s="269"/>
      <c r="K16" s="269"/>
      <c r="L16" s="269"/>
      <c r="M16" s="269"/>
      <c r="N16" s="269"/>
      <c r="O16" s="269"/>
      <c r="P16" s="269"/>
      <c r="Q16" s="269"/>
      <c r="R16" s="269"/>
    </row>
    <row xmlns:x14ac="http://schemas.microsoft.com/office/spreadsheetml/2009/9/ac" r="17" ht="26.1" customHeight="true" x14ac:dyDescent="0.2">
      <c r="A17" s="268"/>
      <c r="B17" s="280"/>
      <c r="C17" s="286"/>
      <c r="D17" s="279"/>
      <c r="E17" s="283"/>
      <c r="F17" s="279"/>
      <c r="G17" s="279"/>
      <c r="H17" s="269"/>
      <c r="I17" s="269"/>
      <c r="J17" s="269"/>
      <c r="K17" s="269"/>
      <c r="L17" s="269"/>
      <c r="M17" s="269"/>
      <c r="N17" s="269"/>
      <c r="O17" s="269"/>
      <c r="P17" s="269"/>
      <c r="Q17" s="269"/>
      <c r="R17" s="269"/>
    </row>
    <row xmlns:x14ac="http://schemas.microsoft.com/office/spreadsheetml/2009/9/ac" r="18" ht="15.75" x14ac:dyDescent="0.25">
      <c r="A18" s="268"/>
      <c r="B18" s="280"/>
      <c r="C18" s="287" t="s">
        <v>33</v>
      </c>
      <c r="D18" s="279"/>
      <c r="E18" s="288"/>
      <c r="F18" s="279"/>
      <c r="G18" s="279"/>
      <c r="H18" s="269"/>
      <c r="I18" s="269"/>
      <c r="J18" s="269"/>
      <c r="K18" s="269"/>
      <c r="L18" s="269"/>
      <c r="M18" s="269"/>
      <c r="N18" s="269"/>
      <c r="O18" s="269"/>
      <c r="P18" s="269"/>
      <c r="Q18" s="269"/>
      <c r="R18" s="269"/>
    </row>
    <row xmlns:x14ac="http://schemas.microsoft.com/office/spreadsheetml/2009/9/ac" r="19" ht="15" x14ac:dyDescent="0.2">
      <c r="A19" s="268"/>
      <c r="B19" s="280"/>
      <c r="C19" s="289" t="s">
        <v>146</v>
      </c>
      <c r="D19" s="279"/>
      <c r="E19" s="290"/>
      <c r="F19" s="279"/>
      <c r="G19" s="279"/>
      <c r="H19" s="269"/>
      <c r="I19" s="269"/>
      <c r="J19" s="269"/>
      <c r="K19" s="269"/>
      <c r="L19" s="269"/>
      <c r="M19" s="269"/>
      <c r="N19" s="269"/>
      <c r="O19" s="269"/>
      <c r="P19" s="269"/>
      <c r="Q19" s="269"/>
      <c r="R19" s="269"/>
    </row>
    <row xmlns:x14ac="http://schemas.microsoft.com/office/spreadsheetml/2009/9/ac" r="20" ht="15" x14ac:dyDescent="0.2">
      <c r="A20" s="268"/>
      <c r="B20" s="280"/>
      <c r="C20" s="358" t="s">
        <v>147</v>
      </c>
      <c r="D20" s="279"/>
      <c r="E20" s="291"/>
      <c r="F20" s="279"/>
      <c r="G20" s="279"/>
      <c r="H20" s="269"/>
      <c r="I20" s="269"/>
      <c r="J20" s="269"/>
      <c r="K20" s="269"/>
      <c r="L20" s="269"/>
      <c r="M20" s="269"/>
      <c r="N20" s="269"/>
      <c r="O20" s="269"/>
      <c r="P20" s="269"/>
      <c r="Q20" s="269"/>
      <c r="R20" s="269"/>
    </row>
    <row xmlns:x14ac="http://schemas.microsoft.com/office/spreadsheetml/2009/9/ac" r="21" ht="15" x14ac:dyDescent="0.2">
      <c r="A21" s="268"/>
      <c r="B21" s="280"/>
      <c r="C21" s="359" t="s">
        <v>148</v>
      </c>
      <c r="D21" s="279"/>
      <c r="E21" s="292"/>
      <c r="F21" s="279"/>
      <c r="G21" s="279"/>
      <c r="H21" s="269"/>
      <c r="I21" s="269"/>
      <c r="J21" s="269"/>
      <c r="K21" s="269"/>
      <c r="L21" s="269"/>
      <c r="M21" s="269"/>
      <c r="N21" s="269"/>
      <c r="O21" s="269"/>
      <c r="P21" s="269"/>
      <c r="Q21" s="269"/>
      <c r="R21" s="269"/>
    </row>
    <row xmlns:x14ac="http://schemas.microsoft.com/office/spreadsheetml/2009/9/ac" r="22" ht="15" x14ac:dyDescent="0.2">
      <c r="A22" s="268"/>
      <c r="B22" s="280"/>
      <c r="C22" s="360" t="s">
        <v>149</v>
      </c>
      <c r="D22" s="279"/>
      <c r="E22" s="279"/>
      <c r="F22" s="279"/>
      <c r="G22" s="279"/>
      <c r="H22" s="269"/>
      <c r="I22" s="269"/>
      <c r="J22" s="269"/>
      <c r="K22" s="269"/>
      <c r="L22" s="269"/>
      <c r="M22" s="269"/>
      <c r="N22" s="269"/>
      <c r="O22" s="269"/>
      <c r="P22" s="269"/>
      <c r="Q22" s="269"/>
      <c r="R22" s="269"/>
    </row>
    <row xmlns:x14ac="http://schemas.microsoft.com/office/spreadsheetml/2009/9/ac" r="23" ht="15" x14ac:dyDescent="0.2">
      <c r="A23" s="268"/>
      <c r="B23" s="280"/>
      <c r="C23" s="289" t="s">
        <v>150</v>
      </c>
      <c r="D23" s="279"/>
      <c r="E23" s="279"/>
      <c r="F23" s="279"/>
      <c r="G23" s="279"/>
      <c r="H23" s="269"/>
      <c r="I23" s="269"/>
      <c r="J23" s="269"/>
      <c r="K23" s="269"/>
      <c r="L23" s="269"/>
      <c r="M23" s="269"/>
      <c r="N23" s="269"/>
      <c r="O23" s="269"/>
      <c r="P23" s="269"/>
      <c r="Q23" s="269"/>
      <c r="R23" s="269"/>
    </row>
    <row xmlns:x14ac="http://schemas.microsoft.com/office/spreadsheetml/2009/9/ac" r="24" ht="15" x14ac:dyDescent="0.2">
      <c r="A24" s="268"/>
      <c r="B24" s="280"/>
      <c r="C24" s="293"/>
      <c r="D24" s="279"/>
      <c r="E24" s="279"/>
      <c r="F24" s="279"/>
      <c r="G24" s="279"/>
      <c r="H24" s="269"/>
      <c r="I24" s="269"/>
      <c r="J24" s="269"/>
      <c r="K24" s="269"/>
      <c r="L24" s="269"/>
      <c r="M24" s="269"/>
      <c r="N24" s="269"/>
      <c r="O24" s="269"/>
      <c r="P24" s="269"/>
      <c r="Q24" s="269"/>
      <c r="R24" s="269"/>
    </row>
    <row xmlns:x14ac="http://schemas.microsoft.com/office/spreadsheetml/2009/9/ac" r="25" ht="15.95" customHeight="true" x14ac:dyDescent="0.2">
      <c r="A25" s="294"/>
      <c r="B25" s="294"/>
      <c r="C25" s="295"/>
      <c r="D25" s="268"/>
      <c r="E25" s="269"/>
      <c r="F25" s="269"/>
      <c r="G25" s="269"/>
      <c r="H25" s="269"/>
      <c r="I25" s="269"/>
      <c r="J25" s="269"/>
      <c r="K25" s="269"/>
      <c r="L25" s="269"/>
      <c r="M25" s="269"/>
      <c r="N25" s="269"/>
      <c r="O25" s="269"/>
      <c r="P25" s="269"/>
      <c r="Q25" s="269"/>
      <c r="R25" s="269"/>
    </row>
    <row xmlns:x14ac="http://schemas.microsoft.com/office/spreadsheetml/2009/9/ac" r="26" ht="23.25" x14ac:dyDescent="0.2">
      <c r="A26" s="294"/>
      <c r="B26" s="294"/>
      <c r="C26" s="294"/>
      <c r="D26" s="268"/>
      <c r="E26" s="269"/>
      <c r="F26" s="269"/>
      <c r="G26" s="269"/>
      <c r="H26" s="269"/>
      <c r="I26" s="269"/>
      <c r="J26" s="269"/>
      <c r="K26" s="269"/>
      <c r="L26" s="269"/>
      <c r="M26" s="269"/>
      <c r="N26" s="269"/>
      <c r="O26" s="269"/>
      <c r="P26" s="269"/>
      <c r="Q26" s="269"/>
      <c r="R26" s="269"/>
    </row>
    <row xmlns:x14ac="http://schemas.microsoft.com/office/spreadsheetml/2009/9/ac" r="27" ht="15" x14ac:dyDescent="0.2">
      <c r="A27" s="296"/>
      <c r="B27" s="297"/>
      <c r="C27" s="298"/>
      <c r="D27" s="268"/>
      <c r="E27" s="269"/>
      <c r="F27" s="269"/>
      <c r="G27" s="269"/>
      <c r="H27" s="269"/>
      <c r="I27" s="269"/>
      <c r="J27" s="269"/>
      <c r="K27" s="269"/>
      <c r="L27" s="269"/>
      <c r="M27" s="269"/>
      <c r="N27" s="269"/>
      <c r="O27" s="269"/>
      <c r="P27" s="269"/>
      <c r="Q27" s="269"/>
      <c r="R27" s="269"/>
    </row>
    <row xmlns:x14ac="http://schemas.microsoft.com/office/spreadsheetml/2009/9/ac" r="28" ht="15" x14ac:dyDescent="0.2">
      <c r="A28" s="296"/>
      <c r="B28" s="297"/>
      <c r="C28" s="299"/>
      <c r="D28" s="268"/>
      <c r="E28" s="269"/>
      <c r="F28" s="269"/>
      <c r="G28" s="269"/>
      <c r="H28" s="269"/>
      <c r="I28" s="269"/>
      <c r="J28" s="269"/>
      <c r="K28" s="269"/>
      <c r="L28" s="269"/>
      <c r="M28" s="269"/>
      <c r="N28" s="269"/>
      <c r="O28" s="269"/>
      <c r="P28" s="269"/>
      <c r="Q28" s="269"/>
      <c r="R28" s="269"/>
    </row>
    <row xmlns:x14ac="http://schemas.microsoft.com/office/spreadsheetml/2009/9/ac" r="29" ht="15" x14ac:dyDescent="0.2">
      <c r="A29" s="296"/>
      <c r="B29" s="297"/>
      <c r="C29" s="300"/>
      <c r="D29" s="268"/>
      <c r="E29" s="269"/>
      <c r="F29" s="269"/>
      <c r="G29" s="269"/>
      <c r="H29" s="269"/>
      <c r="I29" s="269"/>
      <c r="J29" s="269"/>
      <c r="K29" s="269"/>
      <c r="L29" s="269"/>
      <c r="M29" s="269"/>
      <c r="N29" s="269"/>
      <c r="O29" s="269"/>
      <c r="P29" s="269"/>
      <c r="Q29" s="269"/>
      <c r="R29" s="269"/>
    </row>
    <row xmlns:x14ac="http://schemas.microsoft.com/office/spreadsheetml/2009/9/ac" r="30" ht="15" x14ac:dyDescent="0.2">
      <c r="A30" s="296"/>
      <c r="B30" s="297"/>
      <c r="C30" s="300"/>
      <c r="D30" s="268"/>
      <c r="E30" s="269"/>
      <c r="F30" s="269"/>
      <c r="G30" s="269"/>
      <c r="H30" s="269"/>
      <c r="I30" s="269"/>
      <c r="J30" s="269"/>
      <c r="K30" s="269"/>
      <c r="L30" s="269"/>
      <c r="M30" s="269"/>
      <c r="N30" s="269"/>
      <c r="O30" s="269"/>
      <c r="P30" s="269"/>
      <c r="Q30" s="269"/>
      <c r="R30" s="269"/>
    </row>
    <row xmlns:x14ac="http://schemas.microsoft.com/office/spreadsheetml/2009/9/ac" r="31" ht="15" x14ac:dyDescent="0.2">
      <c r="A31" s="296"/>
      <c r="B31" s="297"/>
      <c r="C31" s="300"/>
      <c r="D31" s="268"/>
      <c r="E31" s="269"/>
      <c r="F31" s="269"/>
      <c r="G31" s="269"/>
      <c r="H31" s="269"/>
      <c r="I31" s="269"/>
      <c r="J31" s="269"/>
      <c r="K31" s="269"/>
      <c r="L31" s="269"/>
      <c r="M31" s="269"/>
      <c r="N31" s="269"/>
      <c r="O31" s="269"/>
      <c r="P31" s="269"/>
      <c r="Q31" s="269"/>
      <c r="R31" s="269"/>
    </row>
    <row xmlns:x14ac="http://schemas.microsoft.com/office/spreadsheetml/2009/9/ac" r="32" ht="15" x14ac:dyDescent="0.2">
      <c r="A32" s="296"/>
      <c r="B32" s="297"/>
      <c r="C32" s="300"/>
      <c r="D32" s="268"/>
      <c r="E32" s="269"/>
      <c r="F32" s="269"/>
      <c r="G32" s="269"/>
      <c r="H32" s="269"/>
      <c r="I32" s="269"/>
      <c r="J32" s="269"/>
      <c r="K32" s="269"/>
      <c r="L32" s="269"/>
      <c r="M32" s="269"/>
      <c r="N32" s="269"/>
      <c r="O32" s="269"/>
      <c r="P32" s="269"/>
      <c r="Q32" s="269"/>
      <c r="R32" s="269"/>
    </row>
    <row xmlns:x14ac="http://schemas.microsoft.com/office/spreadsheetml/2009/9/ac" r="33" ht="15" x14ac:dyDescent="0.2">
      <c r="A33" s="296"/>
      <c r="B33" s="297"/>
      <c r="C33" s="300"/>
      <c r="D33" s="268"/>
      <c r="E33" s="269"/>
      <c r="F33" s="269"/>
      <c r="G33" s="269"/>
      <c r="H33" s="269"/>
      <c r="I33" s="269"/>
      <c r="J33" s="269"/>
      <c r="K33" s="269"/>
      <c r="L33" s="269"/>
      <c r="M33" s="269"/>
      <c r="N33" s="269"/>
      <c r="O33" s="269"/>
      <c r="P33" s="269"/>
      <c r="Q33" s="269"/>
      <c r="R33" s="269"/>
    </row>
    <row xmlns:x14ac="http://schemas.microsoft.com/office/spreadsheetml/2009/9/ac" r="34" ht="15" x14ac:dyDescent="0.2">
      <c r="A34" s="296"/>
      <c r="B34" s="297"/>
      <c r="D34" s="268"/>
      <c r="E34" s="269"/>
      <c r="F34" s="269"/>
      <c r="G34" s="269"/>
      <c r="H34" s="269"/>
      <c r="I34" s="269"/>
      <c r="J34" s="269"/>
      <c r="K34" s="269"/>
      <c r="L34" s="269"/>
      <c r="M34" s="269"/>
      <c r="N34" s="269"/>
      <c r="O34" s="269"/>
      <c r="P34" s="269"/>
      <c r="Q34" s="269"/>
      <c r="R34" s="269"/>
    </row>
    <row xmlns:x14ac="http://schemas.microsoft.com/office/spreadsheetml/2009/9/ac" r="35" ht="15" x14ac:dyDescent="0.2">
      <c r="A35" s="268"/>
      <c r="B35" s="268"/>
      <c r="C35" s="268"/>
      <c r="D35" s="268"/>
      <c r="E35" s="269"/>
      <c r="F35" s="269"/>
      <c r="G35" s="269"/>
      <c r="H35" s="269"/>
      <c r="I35" s="269"/>
      <c r="J35" s="269"/>
      <c r="K35" s="269"/>
      <c r="L35" s="269"/>
      <c r="M35" s="269"/>
      <c r="N35" s="269"/>
      <c r="O35" s="269"/>
      <c r="P35" s="269"/>
      <c r="Q35" s="269"/>
      <c r="R35" s="269"/>
    </row>
    <row xmlns:x14ac="http://schemas.microsoft.com/office/spreadsheetml/2009/9/ac" r="36" ht="15" x14ac:dyDescent="0.2">
      <c r="A36" s="268"/>
      <c r="B36" s="268"/>
      <c r="C36" s="268"/>
      <c r="D36" s="268"/>
      <c r="E36" s="269"/>
      <c r="F36" s="269"/>
      <c r="G36" s="269"/>
      <c r="H36" s="269"/>
      <c r="I36" s="269"/>
      <c r="J36" s="269"/>
      <c r="K36" s="269"/>
      <c r="L36" s="269"/>
      <c r="M36" s="269"/>
      <c r="N36" s="269"/>
      <c r="O36" s="269"/>
      <c r="P36" s="269"/>
      <c r="Q36" s="269"/>
      <c r="R36" s="269"/>
    </row>
    <row xmlns:x14ac="http://schemas.microsoft.com/office/spreadsheetml/2009/9/ac" r="37" ht="15" x14ac:dyDescent="0.2">
      <c r="A37" s="268"/>
      <c r="B37" s="268"/>
      <c r="C37" s="268"/>
      <c r="D37" s="268"/>
    </row>
    <row xmlns:x14ac="http://schemas.microsoft.com/office/spreadsheetml/2009/9/ac" r="38" ht="15" x14ac:dyDescent="0.2">
      <c r="A38" s="268"/>
      <c r="B38" s="268"/>
      <c r="C38" s="268"/>
      <c r="D38" s="268"/>
    </row>
    <row xmlns:x14ac="http://schemas.microsoft.com/office/spreadsheetml/2009/9/ac" r="39" ht="15" x14ac:dyDescent="0.2">
      <c r="A39" s="268"/>
      <c r="B39" s="268"/>
      <c r="C39" s="268"/>
      <c r="D39" s="268"/>
    </row>
    <row xmlns:x14ac="http://schemas.microsoft.com/office/spreadsheetml/2009/9/ac" r="40" ht="15" x14ac:dyDescent="0.2">
      <c r="A40" s="268"/>
      <c r="B40" s="268"/>
      <c r="C40" s="268"/>
      <c r="D40" s="268"/>
    </row>
    <row xmlns:x14ac="http://schemas.microsoft.com/office/spreadsheetml/2009/9/ac" r="46" x14ac:dyDescent="0.2">
      <c r="L46" s="30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06" customFormat="true" ht="30" customHeight="true" x14ac:dyDescent="0.25">
      <c r="B1" s="325" t="s">
        <v>31</v>
      </c>
      <c r="C1" s="547" t="s">
        <v>248</v>
      </c>
      <c r="D1" s="312" t="s">
        <v>159</v>
      </c>
      <c r="E1" s="312"/>
      <c r="F1" s="312"/>
      <c r="G1" s="312"/>
      <c r="H1" s="312"/>
      <c r="I1" s="323"/>
      <c r="J1" s="304"/>
      <c r="K1" s="304"/>
      <c r="L1" s="325" t="s">
        <v>31</v>
      </c>
      <c r="M1" s="547" t="s">
        <v>249</v>
      </c>
      <c r="N1" s="312" t="s">
        <v>159</v>
      </c>
      <c r="O1" s="312"/>
      <c r="P1" s="312"/>
      <c r="Q1" s="312"/>
      <c r="R1" s="312"/>
      <c r="S1" s="323"/>
      <c r="T1" s="304"/>
      <c r="U1" s="304"/>
      <c r="V1" s="325" t="s">
        <v>31</v>
      </c>
      <c r="W1" s="547" t="s">
        <v>250</v>
      </c>
      <c r="X1" s="312" t="s">
        <v>159</v>
      </c>
      <c r="Y1" s="312"/>
      <c r="Z1" s="312"/>
      <c r="AA1" s="312"/>
      <c r="AB1" s="312"/>
      <c r="AC1" s="323"/>
      <c r="AD1" s="304"/>
      <c r="AE1" s="304"/>
      <c r="AF1" s="325" t="s">
        <v>31</v>
      </c>
      <c r="AG1" s="547" t="s">
        <v>250</v>
      </c>
      <c r="AH1" s="312" t="s">
        <v>159</v>
      </c>
      <c r="AI1" s="312"/>
      <c r="AJ1" s="312"/>
      <c r="AK1" s="312"/>
      <c r="AL1" s="312"/>
      <c r="AM1" s="323"/>
      <c r="AN1" s="304"/>
      <c r="AO1" s="304"/>
      <c r="AP1" s="325" t="s">
        <v>31</v>
      </c>
      <c r="AQ1" s="547" t="s">
        <v>251</v>
      </c>
      <c r="AR1" s="312" t="s">
        <v>159</v>
      </c>
      <c r="AS1" s="312"/>
      <c r="AT1" s="312"/>
      <c r="AU1" s="312"/>
      <c r="AV1" s="312"/>
      <c r="AW1" s="323"/>
      <c r="AX1" s="304"/>
      <c r="AY1" s="304"/>
      <c r="AZ1" s="325" t="s">
        <v>31</v>
      </c>
      <c r="BA1" s="547" t="s">
        <v>251</v>
      </c>
      <c r="BB1" s="312" t="s">
        <v>159</v>
      </c>
      <c r="BC1" s="312"/>
      <c r="BD1" s="312"/>
      <c r="BE1" s="312"/>
      <c r="BF1" s="312"/>
      <c r="BG1" s="323"/>
      <c r="BH1" s="304"/>
      <c r="BI1" s="304"/>
      <c r="BJ1" s="325" t="s">
        <v>31</v>
      </c>
      <c r="BK1" s="547" t="s">
        <v>252</v>
      </c>
      <c r="BL1" s="312" t="s">
        <v>159</v>
      </c>
      <c r="BM1" s="312"/>
      <c r="BN1" s="312"/>
      <c r="BO1" s="312"/>
      <c r="BP1" s="312"/>
      <c r="BQ1" s="323"/>
      <c r="BR1" s="304"/>
      <c r="BS1" s="304"/>
      <c r="BT1" s="325" t="s">
        <v>31</v>
      </c>
      <c r="BU1" s="547">
        <v>2019</v>
      </c>
      <c r="BV1" s="312" t="s">
        <v>159</v>
      </c>
      <c r="BW1" s="312"/>
      <c r="BX1" s="312"/>
      <c r="BY1" s="312"/>
      <c r="BZ1" s="312"/>
      <c r="CA1" s="323"/>
      <c r="CB1" s="304"/>
      <c r="CC1" s="304"/>
      <c r="CD1" s="325" t="s">
        <v>31</v>
      </c>
      <c r="CE1" s="547">
        <v>2020</v>
      </c>
      <c r="CF1" s="312" t="s">
        <v>159</v>
      </c>
      <c r="CG1" s="312"/>
      <c r="CH1" s="312"/>
      <c r="CI1" s="312"/>
      <c r="CJ1" s="312"/>
      <c r="CK1" s="323"/>
      <c r="CL1" s="304"/>
      <c r="CM1" s="304"/>
      <c r="CN1" s="325" t="s">
        <v>31</v>
      </c>
      <c r="CO1" s="547">
        <v>2020</v>
      </c>
      <c r="CP1" s="312" t="s">
        <v>159</v>
      </c>
      <c r="CQ1" s="312"/>
      <c r="CR1" s="312"/>
      <c r="CS1" s="312"/>
      <c r="CT1" s="312"/>
      <c r="CU1" s="323"/>
      <c r="CV1" s="304"/>
      <c r="CW1" s="304"/>
      <c r="CX1" s="325" t="s">
        <v>31</v>
      </c>
      <c r="CY1" s="547">
        <v>2021</v>
      </c>
      <c r="CZ1" s="312" t="s">
        <v>159</v>
      </c>
      <c r="DA1" s="312"/>
      <c r="DB1" s="312"/>
      <c r="DC1" s="312"/>
      <c r="DD1" s="312"/>
      <c r="DE1" s="323"/>
      <c r="DF1" s="304"/>
      <c r="DG1" s="304"/>
      <c r="DH1" s="325" t="s">
        <v>31</v>
      </c>
      <c r="DI1" s="547">
        <v>2021</v>
      </c>
      <c r="DJ1" s="312" t="s">
        <v>159</v>
      </c>
      <c r="DK1" s="312"/>
      <c r="DL1" s="312"/>
      <c r="DM1" s="312"/>
      <c r="DN1" s="312"/>
      <c r="DO1" s="323"/>
      <c r="DP1" s="304"/>
      <c r="DQ1" s="304"/>
      <c r="DR1" s="325" t="s">
        <v>31</v>
      </c>
      <c r="DS1" s="547">
        <v>2021</v>
      </c>
      <c r="DT1" s="312" t="s">
        <v>159</v>
      </c>
      <c r="DU1" s="312"/>
      <c r="DV1" s="312"/>
      <c r="DW1" s="312"/>
      <c r="DX1" s="312"/>
      <c r="DY1" s="323"/>
      <c r="DZ1" s="304"/>
      <c r="EA1" s="304"/>
      <c r="EB1" s="325" t="s">
        <v>31</v>
      </c>
      <c r="EC1" s="547">
        <v>2022</v>
      </c>
      <c r="ED1" s="312" t="s">
        <v>159</v>
      </c>
      <c r="EE1" s="312"/>
      <c r="EF1" s="312"/>
      <c r="EG1" s="312"/>
      <c r="EH1" s="312"/>
      <c r="EI1" s="323"/>
      <c r="EJ1" s="304"/>
      <c r="EK1" s="304"/>
    </row>
    <row xmlns:x14ac="http://schemas.microsoft.com/office/spreadsheetml/2009/9/ac" r="2" s="306" customFormat="true" ht="30" customHeight="true" x14ac:dyDescent="0.25">
      <c r="A2" s="585" t="s">
        <v>284</v>
      </c>
      <c r="B2" s="313" t="s">
        <v>241</v>
      </c>
      <c r="C2" s="266" t="s">
        <v>170</v>
      </c>
      <c r="D2" s="266" t="s">
        <v>160</v>
      </c>
      <c r="E2" s="314"/>
      <c r="F2" s="314"/>
      <c r="G2" s="314"/>
      <c r="H2" s="314"/>
      <c r="I2" s="324"/>
      <c r="J2" s="307" t="s">
        <v>253</v>
      </c>
      <c r="K2" s="307"/>
      <c r="L2" s="313" t="s">
        <v>242</v>
      </c>
      <c r="M2" s="266" t="s">
        <v>165</v>
      </c>
      <c r="N2" s="266" t="s">
        <v>173</v>
      </c>
      <c r="O2" s="314"/>
      <c r="P2" s="314"/>
      <c r="Q2" s="314"/>
      <c r="R2" s="314"/>
      <c r="S2" s="324"/>
      <c r="T2" s="307" t="s">
        <v>253</v>
      </c>
      <c r="U2" s="307"/>
      <c r="V2" s="313" t="s">
        <v>243</v>
      </c>
      <c r="W2" s="266" t="s">
        <v>170</v>
      </c>
      <c r="X2" s="266" t="s">
        <v>160</v>
      </c>
      <c r="Y2" s="314"/>
      <c r="Z2" s="314"/>
      <c r="AA2" s="314"/>
      <c r="AB2" s="314"/>
      <c r="AC2" s="324"/>
      <c r="AD2" s="307" t="s">
        <v>253</v>
      </c>
      <c r="AE2" s="307"/>
      <c r="AF2" s="313" t="s">
        <v>244</v>
      </c>
      <c r="AG2" s="266" t="s">
        <v>236</v>
      </c>
      <c r="AH2" s="266" t="s">
        <v>239</v>
      </c>
      <c r="AI2" s="314"/>
      <c r="AJ2" s="314"/>
      <c r="AK2" s="314"/>
      <c r="AL2" s="314"/>
      <c r="AM2" s="324"/>
      <c r="AN2" s="307" t="s">
        <v>253</v>
      </c>
      <c r="AO2" s="307"/>
      <c r="AP2" s="313" t="s">
        <v>245</v>
      </c>
      <c r="AQ2" s="266" t="s">
        <v>170</v>
      </c>
      <c r="AR2" s="266" t="s">
        <v>160</v>
      </c>
      <c r="AS2" s="314"/>
      <c r="AT2" s="314"/>
      <c r="AU2" s="314"/>
      <c r="AV2" s="314"/>
      <c r="AW2" s="324"/>
      <c r="AX2" s="307" t="s">
        <v>253</v>
      </c>
      <c r="AY2" s="307"/>
      <c r="AZ2" s="313" t="s">
        <v>246</v>
      </c>
      <c r="BA2" s="266" t="s">
        <v>236</v>
      </c>
      <c r="BB2" s="266" t="s">
        <v>237</v>
      </c>
      <c r="BC2" s="314"/>
      <c r="BD2" s="314"/>
      <c r="BE2" s="314"/>
      <c r="BF2" s="314"/>
      <c r="BG2" s="324"/>
      <c r="BH2" s="307" t="s">
        <v>253</v>
      </c>
      <c r="BI2" s="307"/>
      <c r="BJ2" s="313" t="s">
        <v>247</v>
      </c>
      <c r="BK2" s="266" t="s">
        <v>236</v>
      </c>
      <c r="BL2" s="266" t="s">
        <v>238</v>
      </c>
      <c r="BM2" s="314"/>
      <c r="BN2" s="314"/>
      <c r="BO2" s="314"/>
      <c r="BP2" s="314"/>
      <c r="BQ2" s="324"/>
      <c r="BR2" s="307" t="s">
        <v>253</v>
      </c>
      <c r="BS2" s="307"/>
      <c r="BT2" s="313" t="s">
        <v>269</v>
      </c>
      <c r="BU2" s="266" t="s">
        <v>170</v>
      </c>
      <c r="BV2" s="266" t="s">
        <v>160</v>
      </c>
      <c r="BW2" s="314"/>
      <c r="BX2" s="314"/>
      <c r="BY2" s="314"/>
      <c r="BZ2" s="314"/>
      <c r="CA2" s="324"/>
      <c r="CB2" s="307" t="s">
        <v>253</v>
      </c>
      <c r="CC2" s="307"/>
      <c r="CD2" s="313" t="s">
        <v>272</v>
      </c>
      <c r="CE2" s="266" t="s">
        <v>236</v>
      </c>
      <c r="CF2" s="266" t="s">
        <v>271</v>
      </c>
      <c r="CG2" s="314"/>
      <c r="CH2" s="314"/>
      <c r="CI2" s="314"/>
      <c r="CJ2" s="314"/>
      <c r="CK2" s="324"/>
      <c r="CL2" s="307" t="s">
        <v>253</v>
      </c>
      <c r="CM2" s="307"/>
      <c r="CN2" s="313" t="s">
        <v>280</v>
      </c>
      <c r="CO2" s="266" t="s">
        <v>170</v>
      </c>
      <c r="CP2" s="266" t="s">
        <v>160</v>
      </c>
      <c r="CQ2" s="314"/>
      <c r="CR2" s="314"/>
      <c r="CS2" s="314"/>
      <c r="CT2" s="314"/>
      <c r="CU2" s="324"/>
      <c r="CV2" s="307" t="s">
        <v>253</v>
      </c>
      <c r="CW2" s="307"/>
      <c r="CX2" s="313" t="s">
        <v>289</v>
      </c>
      <c r="CY2" s="266" t="s">
        <v>170</v>
      </c>
      <c r="CZ2" s="266" t="s">
        <v>160</v>
      </c>
      <c r="DA2" s="314"/>
      <c r="DB2" s="314"/>
      <c r="DC2" s="314"/>
      <c r="DD2" s="314"/>
      <c r="DE2" s="324"/>
      <c r="DF2" s="307" t="s">
        <v>253</v>
      </c>
      <c r="DG2" s="307"/>
      <c r="DH2" s="313" t="s">
        <v>291</v>
      </c>
      <c r="DI2" s="266" t="s">
        <v>165</v>
      </c>
      <c r="DJ2" s="266" t="s">
        <v>292</v>
      </c>
      <c r="DK2" s="314"/>
      <c r="DL2" s="314"/>
      <c r="DM2" s="314"/>
      <c r="DN2" s="314"/>
      <c r="DO2" s="324"/>
      <c r="DP2" s="307" t="s">
        <v>253</v>
      </c>
      <c r="DQ2" s="307"/>
      <c r="DR2" s="313" t="s">
        <v>349</v>
      </c>
      <c r="DS2" s="266" t="s">
        <v>236</v>
      </c>
      <c r="DT2" s="266" t="s">
        <v>348</v>
      </c>
      <c r="DU2" s="314"/>
      <c r="DV2" s="314"/>
      <c r="DW2" s="314"/>
      <c r="DX2" s="314"/>
      <c r="DY2" s="324"/>
      <c r="DZ2" s="307" t="s">
        <v>253</v>
      </c>
      <c r="EA2" s="307"/>
      <c r="EB2" s="313" t="s">
        <v>352</v>
      </c>
      <c r="EC2" s="266" t="s">
        <v>236</v>
      </c>
      <c r="ED2" s="266" t="s">
        <v>353</v>
      </c>
      <c r="EE2" s="314"/>
      <c r="EF2" s="314"/>
      <c r="EG2" s="314"/>
      <c r="EH2" s="314"/>
      <c r="EI2" s="324"/>
      <c r="EJ2" s="307" t="s">
        <v>253</v>
      </c>
      <c r="EK2" s="307"/>
    </row>
    <row xmlns:x14ac="http://schemas.microsoft.com/office/spreadsheetml/2009/9/ac" r="3" s="246" customFormat="true" ht="18" customHeight="true" x14ac:dyDescent="0.25">
      <c r="A3" s="585"/>
      <c r="B3" s="354" t="s">
        <v>196</v>
      </c>
      <c r="C3" s="355" t="s">
        <v>56</v>
      </c>
      <c r="D3" s="356" t="s">
        <v>7</v>
      </c>
      <c r="E3" s="356" t="s">
        <v>1</v>
      </c>
      <c r="F3" s="356" t="s">
        <v>2</v>
      </c>
      <c r="G3" s="356" t="s">
        <v>16</v>
      </c>
      <c r="H3" s="356" t="s">
        <v>17</v>
      </c>
      <c r="I3" s="357" t="s">
        <v>18</v>
      </c>
      <c r="J3" s="244"/>
      <c r="K3" s="244"/>
      <c r="L3" s="354" t="s">
        <v>196</v>
      </c>
      <c r="M3" s="355" t="s">
        <v>56</v>
      </c>
      <c r="N3" s="356" t="s">
        <v>7</v>
      </c>
      <c r="O3" s="356" t="s">
        <v>1</v>
      </c>
      <c r="P3" s="356" t="s">
        <v>2</v>
      </c>
      <c r="Q3" s="356" t="s">
        <v>16</v>
      </c>
      <c r="R3" s="356" t="s">
        <v>17</v>
      </c>
      <c r="S3" s="357" t="s">
        <v>18</v>
      </c>
      <c r="T3" s="244"/>
      <c r="U3" s="244"/>
      <c r="V3" s="354" t="s">
        <v>196</v>
      </c>
      <c r="W3" s="355" t="s">
        <v>56</v>
      </c>
      <c r="X3" s="356" t="s">
        <v>7</v>
      </c>
      <c r="Y3" s="356" t="s">
        <v>1</v>
      </c>
      <c r="Z3" s="356" t="s">
        <v>2</v>
      </c>
      <c r="AA3" s="356" t="s">
        <v>16</v>
      </c>
      <c r="AB3" s="356" t="s">
        <v>17</v>
      </c>
      <c r="AC3" s="357" t="s">
        <v>18</v>
      </c>
      <c r="AD3" s="244"/>
      <c r="AE3" s="244"/>
      <c r="AF3" s="354" t="s">
        <v>196</v>
      </c>
      <c r="AG3" s="355" t="s">
        <v>56</v>
      </c>
      <c r="AH3" s="356" t="s">
        <v>7</v>
      </c>
      <c r="AI3" s="356" t="s">
        <v>1</v>
      </c>
      <c r="AJ3" s="356" t="s">
        <v>2</v>
      </c>
      <c r="AK3" s="356" t="s">
        <v>16</v>
      </c>
      <c r="AL3" s="356" t="s">
        <v>17</v>
      </c>
      <c r="AM3" s="357" t="s">
        <v>18</v>
      </c>
      <c r="AN3" s="244"/>
      <c r="AO3" s="244"/>
      <c r="AP3" s="354" t="s">
        <v>196</v>
      </c>
      <c r="AQ3" s="355" t="s">
        <v>56</v>
      </c>
      <c r="AR3" s="356" t="s">
        <v>7</v>
      </c>
      <c r="AS3" s="356" t="s">
        <v>1</v>
      </c>
      <c r="AT3" s="356" t="s">
        <v>2</v>
      </c>
      <c r="AU3" s="356" t="s">
        <v>16</v>
      </c>
      <c r="AV3" s="356" t="s">
        <v>17</v>
      </c>
      <c r="AW3" s="357" t="s">
        <v>18</v>
      </c>
      <c r="AX3" s="244"/>
      <c r="AY3" s="244"/>
      <c r="AZ3" s="354" t="s">
        <v>196</v>
      </c>
      <c r="BA3" s="355" t="s">
        <v>56</v>
      </c>
      <c r="BB3" s="356" t="s">
        <v>7</v>
      </c>
      <c r="BC3" s="356" t="s">
        <v>1</v>
      </c>
      <c r="BD3" s="356" t="s">
        <v>2</v>
      </c>
      <c r="BE3" s="356" t="s">
        <v>16</v>
      </c>
      <c r="BF3" s="356" t="s">
        <v>17</v>
      </c>
      <c r="BG3" s="357" t="s">
        <v>18</v>
      </c>
      <c r="BH3" s="244"/>
      <c r="BI3" s="244"/>
      <c r="BJ3" s="354" t="s">
        <v>196</v>
      </c>
      <c r="BK3" s="355" t="s">
        <v>56</v>
      </c>
      <c r="BL3" s="356" t="s">
        <v>7</v>
      </c>
      <c r="BM3" s="356" t="s">
        <v>1</v>
      </c>
      <c r="BN3" s="356" t="s">
        <v>2</v>
      </c>
      <c r="BO3" s="356" t="s">
        <v>16</v>
      </c>
      <c r="BP3" s="356" t="s">
        <v>17</v>
      </c>
      <c r="BQ3" s="357" t="s">
        <v>18</v>
      </c>
      <c r="BR3" s="244"/>
      <c r="BS3" s="244"/>
      <c r="BT3" s="354" t="s">
        <v>196</v>
      </c>
      <c r="BU3" s="355" t="s">
        <v>56</v>
      </c>
      <c r="BV3" s="356" t="s">
        <v>7</v>
      </c>
      <c r="BW3" s="356" t="s">
        <v>1</v>
      </c>
      <c r="BX3" s="356" t="s">
        <v>2</v>
      </c>
      <c r="BY3" s="356" t="s">
        <v>16</v>
      </c>
      <c r="BZ3" s="356" t="s">
        <v>17</v>
      </c>
      <c r="CA3" s="357" t="s">
        <v>18</v>
      </c>
      <c r="CB3" s="244"/>
      <c r="CC3" s="244"/>
      <c r="CD3" s="354" t="s">
        <v>196</v>
      </c>
      <c r="CE3" s="355" t="s">
        <v>56</v>
      </c>
      <c r="CF3" s="356" t="s">
        <v>7</v>
      </c>
      <c r="CG3" s="356" t="s">
        <v>1</v>
      </c>
      <c r="CH3" s="356" t="s">
        <v>2</v>
      </c>
      <c r="CI3" s="356" t="s">
        <v>16</v>
      </c>
      <c r="CJ3" s="356" t="s">
        <v>17</v>
      </c>
      <c r="CK3" s="357" t="s">
        <v>18</v>
      </c>
      <c r="CL3" s="244"/>
      <c r="CM3" s="244"/>
      <c r="CN3" s="354" t="s">
        <v>196</v>
      </c>
      <c r="CO3" s="355" t="s">
        <v>56</v>
      </c>
      <c r="CP3" s="356" t="s">
        <v>7</v>
      </c>
      <c r="CQ3" s="356" t="s">
        <v>1</v>
      </c>
      <c r="CR3" s="356" t="s">
        <v>2</v>
      </c>
      <c r="CS3" s="356" t="s">
        <v>16</v>
      </c>
      <c r="CT3" s="356" t="s">
        <v>17</v>
      </c>
      <c r="CU3" s="357" t="s">
        <v>18</v>
      </c>
      <c r="CV3" s="244"/>
      <c r="CW3" s="244"/>
      <c r="CX3" s="354" t="s">
        <v>196</v>
      </c>
      <c r="CY3" s="355" t="s">
        <v>56</v>
      </c>
      <c r="CZ3" s="356" t="s">
        <v>7</v>
      </c>
      <c r="DA3" s="356" t="s">
        <v>1</v>
      </c>
      <c r="DB3" s="356" t="s">
        <v>2</v>
      </c>
      <c r="DC3" s="356" t="s">
        <v>16</v>
      </c>
      <c r="DD3" s="356" t="s">
        <v>17</v>
      </c>
      <c r="DE3" s="357" t="s">
        <v>18</v>
      </c>
      <c r="DF3" s="244"/>
      <c r="DG3" s="244"/>
      <c r="DH3" s="354" t="s">
        <v>196</v>
      </c>
      <c r="DI3" s="355" t="s">
        <v>56</v>
      </c>
      <c r="DJ3" s="356" t="s">
        <v>7</v>
      </c>
      <c r="DK3" s="356" t="s">
        <v>1</v>
      </c>
      <c r="DL3" s="356" t="s">
        <v>2</v>
      </c>
      <c r="DM3" s="356" t="s">
        <v>16</v>
      </c>
      <c r="DN3" s="356" t="s">
        <v>17</v>
      </c>
      <c r="DO3" s="357" t="s">
        <v>18</v>
      </c>
      <c r="DP3" s="244"/>
      <c r="DQ3" s="244"/>
      <c r="DR3" s="354" t="s">
        <v>196</v>
      </c>
      <c r="DS3" s="355" t="s">
        <v>56</v>
      </c>
      <c r="DT3" s="356" t="s">
        <v>7</v>
      </c>
      <c r="DU3" s="356" t="s">
        <v>1</v>
      </c>
      <c r="DV3" s="356" t="s">
        <v>2</v>
      </c>
      <c r="DW3" s="356" t="s">
        <v>16</v>
      </c>
      <c r="DX3" s="356" t="s">
        <v>17</v>
      </c>
      <c r="DY3" s="357" t="s">
        <v>18</v>
      </c>
      <c r="DZ3" s="244"/>
      <c r="EA3" s="244"/>
      <c r="EB3" s="354" t="s">
        <v>196</v>
      </c>
      <c r="EC3" s="355" t="s">
        <v>56</v>
      </c>
      <c r="ED3" s="356" t="s">
        <v>7</v>
      </c>
      <c r="EE3" s="356" t="s">
        <v>1</v>
      </c>
      <c r="EF3" s="356" t="s">
        <v>2</v>
      </c>
      <c r="EG3" s="356" t="s">
        <v>16</v>
      </c>
      <c r="EH3" s="356" t="s">
        <v>17</v>
      </c>
      <c r="EI3" s="357" t="s">
        <v>18</v>
      </c>
      <c r="EJ3" s="244"/>
      <c r="EK3" s="244"/>
      <c r="EL3" s="245"/>
      <c r="EV3" s="245"/>
      <c r="FF3" s="245"/>
      <c r="FP3" s="245"/>
      <c r="FZ3" s="245"/>
      <c r="GJ3" s="245"/>
      <c r="GT3" s="245"/>
      <c r="HD3" s="245"/>
      <c r="HN3" s="245"/>
      <c r="HX3" s="245"/>
    </row>
    <row xmlns:x14ac="http://schemas.microsoft.com/office/spreadsheetml/2009/9/ac" r="4" s="4" customFormat="true" x14ac:dyDescent="0.25">
      <c r="A4" s="379" t="str">
        <f>IF(ISBLANK('Data Summary'!A6),"",'Data Summary'!A6)</f>
        <v>SLE_2012_UIS</v>
      </c>
      <c r="B4" s="117"/>
      <c r="C4" s="87" t="s">
        <v>3</v>
      </c>
      <c r="D4" s="7"/>
      <c r="E4" s="7"/>
      <c r="F4" s="7"/>
      <c r="G4" s="7"/>
      <c r="H4" s="7"/>
      <c r="I4" s="25"/>
      <c r="J4" s="23"/>
      <c r="K4" s="23"/>
      <c r="L4" s="117"/>
      <c r="M4" s="87" t="s">
        <v>3</v>
      </c>
      <c r="N4" s="7">
        <f>100-N5</f>
        <v>50.2</v>
      </c>
      <c r="O4" s="7"/>
      <c r="P4" s="7"/>
      <c r="Q4" s="7"/>
      <c r="R4" s="7"/>
      <c r="S4" s="25"/>
      <c r="T4" s="23"/>
      <c r="U4" s="23"/>
      <c r="V4" s="117"/>
      <c r="W4" s="87" t="s">
        <v>3</v>
      </c>
      <c r="X4" s="7">
        <f>100-X5</f>
        <v>19.818262603687643</v>
      </c>
      <c r="Y4" s="7"/>
      <c r="Z4" s="7"/>
      <c r="AA4" s="7"/>
      <c r="AB4" s="7">
        <f>100-AB5</f>
        <v>17.28434</v>
      </c>
      <c r="AC4" s="25">
        <f>100-AC5</f>
        <v>22.388950016866644</v>
      </c>
      <c r="AD4" s="23"/>
      <c r="AE4" s="23"/>
      <c r="AF4" s="117"/>
      <c r="AG4" s="87" t="s">
        <v>3</v>
      </c>
      <c r="AH4" s="7">
        <f>100-AH5</f>
        <v>18</v>
      </c>
      <c r="AI4" s="7"/>
      <c r="AJ4" s="7"/>
      <c r="AK4" s="7"/>
      <c r="AL4" s="7">
        <f>100-AL5</f>
        <v>17</v>
      </c>
      <c r="AM4" s="25">
        <f>100-AM5</f>
        <v>22.2478368355995</v>
      </c>
      <c r="AN4" s="23"/>
      <c r="AO4" s="23"/>
      <c r="AP4" s="117"/>
      <c r="AQ4" s="87" t="s">
        <v>3</v>
      </c>
      <c r="AR4" s="7">
        <f>100-AR5</f>
        <v>31.791219721000786</v>
      </c>
      <c r="AS4" s="7"/>
      <c r="AT4" s="7"/>
      <c r="AU4" s="7"/>
      <c r="AV4" s="7">
        <f>100-AV5</f>
        <v>33.590400000000002</v>
      </c>
      <c r="AW4" s="25">
        <f>100-AW5</f>
        <v>29.978323286258771</v>
      </c>
      <c r="AX4" s="23"/>
      <c r="AY4" s="23"/>
      <c r="AZ4" s="117"/>
      <c r="BA4" s="87" t="s">
        <v>3</v>
      </c>
      <c r="BB4" s="7"/>
      <c r="BC4" s="7"/>
      <c r="BD4" s="7"/>
      <c r="BE4" s="7"/>
      <c r="BF4" s="7"/>
      <c r="BG4" s="25"/>
      <c r="BH4" s="23"/>
      <c r="BI4" s="23"/>
      <c r="BJ4" s="117"/>
      <c r="BK4" s="87" t="s">
        <v>3</v>
      </c>
      <c r="BL4" s="7"/>
      <c r="BM4" s="7"/>
      <c r="BN4" s="7"/>
      <c r="BO4" s="7"/>
      <c r="BP4" s="7"/>
      <c r="BQ4" s="25"/>
      <c r="BR4" s="23"/>
      <c r="BS4" s="23"/>
      <c r="BT4" s="117"/>
      <c r="BU4" s="87" t="s">
        <v>3</v>
      </c>
      <c r="BV4" s="7"/>
      <c r="BW4" s="7"/>
      <c r="BX4" s="7"/>
      <c r="BY4" s="7"/>
      <c r="BZ4" s="7"/>
      <c r="CA4" s="25"/>
      <c r="CB4" s="23"/>
      <c r="CC4" s="23"/>
      <c r="CD4" s="117"/>
      <c r="CE4" s="87" t="s">
        <v>3</v>
      </c>
      <c r="CF4" s="7">
        <f>100-CF5</f>
        <v>11.578756570599964</v>
      </c>
      <c r="CG4" s="7"/>
      <c r="CH4" s="7"/>
      <c r="CI4" s="7">
        <f>100-CI5</f>
        <v>8</v>
      </c>
      <c r="CJ4" s="7">
        <f>100-CJ5</f>
        <v>14</v>
      </c>
      <c r="CK4" s="25">
        <f>100-CK5</f>
        <v>6.8343666961913243</v>
      </c>
      <c r="CL4" s="23"/>
      <c r="CM4" s="23"/>
      <c r="CN4" s="117"/>
      <c r="CO4" s="87" t="s">
        <v>3</v>
      </c>
      <c r="CP4" s="7"/>
      <c r="CQ4" s="7"/>
      <c r="CR4" s="7"/>
      <c r="CS4" s="7"/>
      <c r="CT4" s="7"/>
      <c r="CU4" s="25"/>
      <c r="CV4" s="23"/>
      <c r="CW4" s="23"/>
      <c r="CX4" s="117"/>
      <c r="CY4" s="87" t="s">
        <v>3</v>
      </c>
      <c r="CZ4" s="7">
        <f>100-CZ5</f>
        <v>15.16406708387386</v>
      </c>
      <c r="DA4" s="7"/>
      <c r="DB4" s="7"/>
      <c r="DC4" s="7"/>
      <c r="DD4" s="7">
        <f>100-DD5</f>
        <v>18.319999999999993</v>
      </c>
      <c r="DE4" s="25">
        <f>100-DE5</f>
        <v>12.102600663803997</v>
      </c>
      <c r="DF4" s="23"/>
      <c r="DG4" s="23"/>
      <c r="DH4" s="117"/>
      <c r="DI4" s="87" t="s">
        <v>3</v>
      </c>
      <c r="DJ4" s="550">
        <v>50</v>
      </c>
      <c r="DK4" s="550"/>
      <c r="DL4" s="550"/>
      <c r="DM4" s="550"/>
      <c r="DN4" s="550">
        <v>51.3</v>
      </c>
      <c r="DO4" s="25">
        <v>51.3</v>
      </c>
      <c r="DP4" s="23"/>
      <c r="DQ4" s="23"/>
      <c r="DR4" s="117"/>
      <c r="DS4" s="87" t="s">
        <v>3</v>
      </c>
      <c r="DT4" s="7"/>
      <c r="DU4" s="7"/>
      <c r="DV4" s="7"/>
      <c r="DW4" s="7"/>
      <c r="DX4" s="7"/>
      <c r="DY4" s="25"/>
      <c r="DZ4" s="23"/>
      <c r="EA4" s="23"/>
      <c r="EB4" s="117"/>
      <c r="EC4" s="87" t="s">
        <v>3</v>
      </c>
      <c r="ED4" s="7"/>
      <c r="EE4" s="7"/>
      <c r="EF4" s="7"/>
      <c r="EG4" s="7"/>
      <c r="EH4" s="7"/>
      <c r="EI4" s="25"/>
      <c r="EJ4" s="23"/>
      <c r="EK4" s="23"/>
      <c r="EL4" s="126"/>
      <c r="EV4" s="126"/>
      <c r="FF4" s="126"/>
      <c r="FP4" s="126"/>
      <c r="FZ4" s="126"/>
      <c r="GJ4" s="126"/>
      <c r="GT4" s="126"/>
      <c r="HD4" s="126"/>
      <c r="HN4" s="126"/>
      <c r="HX4" s="126"/>
    </row>
    <row xmlns:x14ac="http://schemas.microsoft.com/office/spreadsheetml/2009/9/ac" r="5" s="4" customFormat="true" x14ac:dyDescent="0.25">
      <c r="A5" s="379" t="str">
        <f ca="true">IF(ISBLANK('Data Summary'!A7),"",'Data Summary'!A7)</f>
        <v>SLE_2016_SUR</v>
      </c>
      <c r="B5" s="117"/>
      <c r="C5" s="87" t="s">
        <v>25</v>
      </c>
      <c r="D5" s="7"/>
      <c r="E5" s="7"/>
      <c r="F5" s="7"/>
      <c r="G5" s="7"/>
      <c r="H5" s="7"/>
      <c r="I5" s="25"/>
      <c r="J5" s="23"/>
      <c r="K5" s="23"/>
      <c r="L5" s="117" t="s">
        <v>175</v>
      </c>
      <c r="M5" s="87" t="s">
        <v>25</v>
      </c>
      <c r="N5" s="7">
        <v>49.8</v>
      </c>
      <c r="O5" s="7"/>
      <c r="P5" s="7"/>
      <c r="Q5" s="7"/>
      <c r="R5" s="7"/>
      <c r="S5" s="25"/>
      <c r="T5" s="23"/>
      <c r="U5" s="23"/>
      <c r="V5" s="117" t="s">
        <v>235</v>
      </c>
      <c r="W5" s="87" t="s">
        <v>25</v>
      </c>
      <c r="X5" s="19">
        <v>80.181737396312357</v>
      </c>
      <c r="Y5" s="7"/>
      <c r="Z5" s="7"/>
      <c r="AA5" s="7"/>
      <c r="AB5" s="7">
        <v>82.71566</v>
      </c>
      <c r="AC5" s="25">
        <v>77.611049983133356</v>
      </c>
      <c r="AD5" s="23"/>
      <c r="AE5" s="23"/>
      <c r="AF5" s="117" t="s">
        <v>125</v>
      </c>
      <c r="AG5" s="87" t="s">
        <v>25</v>
      </c>
      <c r="AH5" s="19">
        <v>82</v>
      </c>
      <c r="AI5" s="7"/>
      <c r="AJ5" s="7"/>
      <c r="AK5" s="7"/>
      <c r="AL5" s="7">
        <v>83</v>
      </c>
      <c r="AM5" s="25">
        <f>(78*1217+77*401)/(1217+401)</f>
        <v>77.7521631644005</v>
      </c>
      <c r="AN5" s="23"/>
      <c r="AO5" s="23"/>
      <c r="AP5" s="117" t="s">
        <v>235</v>
      </c>
      <c r="AQ5" s="87" t="s">
        <v>25</v>
      </c>
      <c r="AR5" s="19">
        <v>68.208780278999214</v>
      </c>
      <c r="AS5" s="7"/>
      <c r="AT5" s="7"/>
      <c r="AU5" s="7"/>
      <c r="AV5" s="7">
        <v>66.409599999999998</v>
      </c>
      <c r="AW5" s="25">
        <v>70.021676713741229</v>
      </c>
      <c r="AX5" s="23"/>
      <c r="AY5" s="23"/>
      <c r="AZ5" s="117"/>
      <c r="BA5" s="87" t="s">
        <v>25</v>
      </c>
      <c r="BB5" s="19"/>
      <c r="BC5" s="7"/>
      <c r="BD5" s="7"/>
      <c r="BE5" s="7"/>
      <c r="BF5" s="7"/>
      <c r="BG5" s="25"/>
      <c r="BH5" s="23"/>
      <c r="BI5" s="23"/>
      <c r="BJ5" s="117"/>
      <c r="BK5" s="87" t="s">
        <v>25</v>
      </c>
      <c r="BL5" s="19"/>
      <c r="BM5" s="7"/>
      <c r="BN5" s="7"/>
      <c r="BO5" s="7"/>
      <c r="BP5" s="7"/>
      <c r="BQ5" s="25"/>
      <c r="BR5" s="23"/>
      <c r="BS5" s="23"/>
      <c r="BT5" s="117"/>
      <c r="BU5" s="87" t="s">
        <v>25</v>
      </c>
      <c r="BV5" s="19"/>
      <c r="BW5" s="7"/>
      <c r="BX5" s="7"/>
      <c r="BY5" s="7"/>
      <c r="BZ5" s="7"/>
      <c r="CA5" s="25"/>
      <c r="CB5" s="23"/>
      <c r="CC5" s="23"/>
      <c r="CD5" s="117" t="s">
        <v>125</v>
      </c>
      <c r="CE5" s="87" t="s">
        <v>25</v>
      </c>
      <c r="CF5" s="19">
        <v>88.421243429400036</v>
      </c>
      <c r="CG5" s="7"/>
      <c r="CH5" s="7"/>
      <c r="CI5" s="7">
        <v>92</v>
      </c>
      <c r="CJ5" s="7">
        <v>86</v>
      </c>
      <c r="CK5" s="25">
        <v>93.165633303808676</v>
      </c>
      <c r="CL5" s="23"/>
      <c r="CM5" s="23"/>
      <c r="CN5" s="117"/>
      <c r="CO5" s="87" t="s">
        <v>25</v>
      </c>
      <c r="CP5" s="19"/>
      <c r="CQ5" s="7"/>
      <c r="CR5" s="7"/>
      <c r="CS5" s="7"/>
      <c r="CT5" s="7"/>
      <c r="CU5" s="25"/>
      <c r="CV5" s="23"/>
      <c r="CW5" s="23"/>
      <c r="CX5" s="117" t="s">
        <v>235</v>
      </c>
      <c r="CY5" s="87" t="s">
        <v>25</v>
      </c>
      <c r="CZ5" s="19">
        <v>84.83593291612614</v>
      </c>
      <c r="DA5" s="7"/>
      <c r="DB5" s="7"/>
      <c r="DC5" s="7"/>
      <c r="DD5" s="7">
        <v>81.680000000000007</v>
      </c>
      <c r="DE5" s="25">
        <v>87.897399336196003</v>
      </c>
      <c r="DF5" s="23"/>
      <c r="DG5" s="23"/>
      <c r="DH5" s="117" t="s">
        <v>343</v>
      </c>
      <c r="DI5" s="87" t="s">
        <v>25</v>
      </c>
      <c r="DJ5" s="551">
        <v>50</v>
      </c>
      <c r="DK5" s="550"/>
      <c r="DL5" s="550"/>
      <c r="DM5" s="550"/>
      <c r="DN5" s="550">
        <v>48.7</v>
      </c>
      <c r="DO5" s="25">
        <v>55</v>
      </c>
      <c r="DP5" s="23"/>
      <c r="DQ5" s="23"/>
      <c r="DR5" s="117"/>
      <c r="DS5" s="87" t="s">
        <v>25</v>
      </c>
      <c r="DT5" s="19"/>
      <c r="DU5" s="7"/>
      <c r="DV5" s="7"/>
      <c r="DW5" s="7"/>
      <c r="DX5" s="7"/>
      <c r="DY5" s="25"/>
      <c r="DZ5" s="23"/>
      <c r="EA5" s="23"/>
      <c r="EB5" s="117"/>
      <c r="EC5" s="87" t="s">
        <v>25</v>
      </c>
      <c r="ED5" s="19"/>
      <c r="EE5" s="7"/>
      <c r="EF5" s="7"/>
      <c r="EG5" s="7"/>
      <c r="EH5" s="7"/>
      <c r="EI5" s="25"/>
      <c r="EJ5" s="23"/>
      <c r="EK5" s="23"/>
      <c r="EL5" s="126"/>
      <c r="EV5" s="126"/>
      <c r="FF5" s="126"/>
      <c r="FP5" s="126"/>
      <c r="FZ5" s="126"/>
      <c r="GJ5" s="126"/>
      <c r="GT5" s="126"/>
      <c r="HD5" s="126"/>
      <c r="HN5" s="126"/>
      <c r="HX5" s="126"/>
    </row>
    <row xmlns:x14ac="http://schemas.microsoft.com/office/spreadsheetml/2009/9/ac" r="6" s="4" customFormat="true" ht="15.6" customHeight="true" x14ac:dyDescent="0.25">
      <c r="A6" s="379" t="str">
        <f ca="true">IF(ISBLANK('Data Summary'!A8),"",'Data Summary'!A8)</f>
        <v>SLE_2017_UIS</v>
      </c>
      <c r="B6" s="130"/>
      <c r="C6" s="88" t="s">
        <v>26</v>
      </c>
      <c r="D6" s="19"/>
      <c r="E6" s="7"/>
      <c r="F6" s="7"/>
      <c r="G6" s="7"/>
      <c r="H6" s="7"/>
      <c r="I6" s="25"/>
      <c r="J6" s="23"/>
      <c r="K6" s="23"/>
      <c r="L6" s="130"/>
      <c r="M6" s="88" t="s">
        <v>26</v>
      </c>
      <c r="N6" s="19"/>
      <c r="O6" s="7"/>
      <c r="P6" s="7"/>
      <c r="Q6" s="7"/>
      <c r="R6" s="7"/>
      <c r="S6" s="25"/>
      <c r="T6" s="23"/>
      <c r="U6" s="23"/>
      <c r="V6" s="130"/>
      <c r="W6" s="88" t="s">
        <v>26</v>
      </c>
      <c r="X6" s="19"/>
      <c r="Y6" s="7"/>
      <c r="Z6" s="7"/>
      <c r="AA6" s="7"/>
      <c r="AB6" s="7"/>
      <c r="AC6" s="25"/>
      <c r="AD6" s="23"/>
      <c r="AE6" s="23"/>
      <c r="AF6" s="130"/>
      <c r="AG6" s="88" t="s">
        <v>26</v>
      </c>
      <c r="AH6" s="19"/>
      <c r="AI6" s="7"/>
      <c r="AJ6" s="7"/>
      <c r="AK6" s="7"/>
      <c r="AL6" s="7"/>
      <c r="AM6" s="25"/>
      <c r="AN6" s="23"/>
      <c r="AO6" s="23"/>
      <c r="AP6" s="130"/>
      <c r="AQ6" s="88" t="s">
        <v>26</v>
      </c>
      <c r="AR6" s="19"/>
      <c r="AS6" s="7"/>
      <c r="AT6" s="7"/>
      <c r="AU6" s="7"/>
      <c r="AV6" s="7"/>
      <c r="AW6" s="25"/>
      <c r="AX6" s="23"/>
      <c r="AY6" s="23"/>
      <c r="AZ6" s="130"/>
      <c r="BA6" s="88" t="s">
        <v>26</v>
      </c>
      <c r="BB6" s="19"/>
      <c r="BC6" s="7"/>
      <c r="BD6" s="7"/>
      <c r="BE6" s="7"/>
      <c r="BF6" s="7"/>
      <c r="BG6" s="25"/>
      <c r="BH6" s="23"/>
      <c r="BI6" s="23"/>
      <c r="BJ6" s="130"/>
      <c r="BK6" s="88" t="s">
        <v>26</v>
      </c>
      <c r="BL6" s="19"/>
      <c r="BM6" s="7"/>
      <c r="BN6" s="7"/>
      <c r="BO6" s="7"/>
      <c r="BP6" s="7"/>
      <c r="BQ6" s="25"/>
      <c r="BR6" s="23"/>
      <c r="BS6" s="23"/>
      <c r="BT6" s="130"/>
      <c r="BU6" s="88" t="s">
        <v>26</v>
      </c>
      <c r="BV6" s="19"/>
      <c r="BW6" s="7"/>
      <c r="BX6" s="7"/>
      <c r="BY6" s="7"/>
      <c r="BZ6" s="7"/>
      <c r="CA6" s="25"/>
      <c r="CB6" s="23"/>
      <c r="CC6" s="23"/>
      <c r="CD6" s="130"/>
      <c r="CE6" s="88" t="s">
        <v>26</v>
      </c>
      <c r="CF6" s="19"/>
      <c r="CG6" s="7"/>
      <c r="CH6" s="7"/>
      <c r="CI6" s="7"/>
      <c r="CJ6" s="7"/>
      <c r="CK6" s="25"/>
      <c r="CL6" s="23"/>
      <c r="CM6" s="23"/>
      <c r="CN6" s="130"/>
      <c r="CO6" s="88" t="s">
        <v>26</v>
      </c>
      <c r="CP6" s="19"/>
      <c r="CQ6" s="7"/>
      <c r="CR6" s="7"/>
      <c r="CS6" s="7"/>
      <c r="CT6" s="7"/>
      <c r="CU6" s="25"/>
      <c r="CV6" s="23"/>
      <c r="CW6" s="23"/>
      <c r="CX6" s="130"/>
      <c r="CY6" s="88" t="s">
        <v>26</v>
      </c>
      <c r="CZ6" s="19"/>
      <c r="DA6" s="7"/>
      <c r="DB6" s="7"/>
      <c r="DC6" s="7"/>
      <c r="DD6" s="7"/>
      <c r="DE6" s="25"/>
      <c r="DF6" s="23"/>
      <c r="DG6" s="23"/>
      <c r="DH6" s="117" t="s">
        <v>344</v>
      </c>
      <c r="DI6" s="88" t="s">
        <v>26</v>
      </c>
      <c r="DJ6" s="551">
        <f>0.037*5592/11193*100</f>
        <v>1.8485124631466094</v>
      </c>
      <c r="DK6" s="550"/>
      <c r="DL6" s="550"/>
      <c r="DM6" s="550"/>
      <c r="DN6" s="551">
        <f>0.043*4369/8967*100</f>
        <v>2.0950931192148992</v>
      </c>
      <c r="DO6" s="76">
        <f>0.015*1224/2226*100</f>
        <v>0.82479784366576814</v>
      </c>
      <c r="DP6" s="23"/>
      <c r="DQ6" s="23"/>
      <c r="DR6" s="130"/>
      <c r="DS6" s="88" t="s">
        <v>26</v>
      </c>
      <c r="DT6" s="19"/>
      <c r="DU6" s="7"/>
      <c r="DV6" s="7"/>
      <c r="DW6" s="7"/>
      <c r="DX6" s="7"/>
      <c r="DY6" s="25"/>
      <c r="DZ6" s="23"/>
      <c r="EA6" s="23"/>
      <c r="EB6" s="130"/>
      <c r="EC6" s="88" t="s">
        <v>26</v>
      </c>
      <c r="ED6" s="19"/>
      <c r="EE6" s="7"/>
      <c r="EF6" s="7"/>
      <c r="EG6" s="7"/>
      <c r="EH6" s="7"/>
      <c r="EI6" s="25"/>
      <c r="EJ6" s="23"/>
      <c r="EK6" s="23"/>
      <c r="EL6" s="126"/>
      <c r="EV6" s="126"/>
      <c r="FF6" s="126"/>
      <c r="FP6" s="126"/>
      <c r="FZ6" s="126"/>
      <c r="GJ6" s="126"/>
      <c r="GT6" s="126"/>
      <c r="HD6" s="126"/>
      <c r="HN6" s="126"/>
      <c r="HX6" s="126"/>
    </row>
    <row xmlns:x14ac="http://schemas.microsoft.com/office/spreadsheetml/2009/9/ac" r="7" s="4" customFormat="true" x14ac:dyDescent="0.25">
      <c r="A7" s="379" t="str">
        <f ca="true">IF(ISBLANK('Data Summary'!A9),"",'Data Summary'!A9)</f>
        <v>SLE_2017_EMIS</v>
      </c>
      <c r="B7" s="117"/>
      <c r="C7" s="88" t="s">
        <v>141</v>
      </c>
      <c r="D7" s="77"/>
      <c r="E7" s="7"/>
      <c r="F7" s="7"/>
      <c r="G7" s="7"/>
      <c r="H7" s="7"/>
      <c r="I7" s="25"/>
      <c r="J7" s="23"/>
      <c r="K7" s="23"/>
      <c r="L7" s="117" t="s">
        <v>176</v>
      </c>
      <c r="M7" s="88" t="s">
        <v>141</v>
      </c>
      <c r="N7" s="77">
        <f>153/424*100</f>
        <v>36.084905660377359</v>
      </c>
      <c r="O7" s="7"/>
      <c r="P7" s="7"/>
      <c r="Q7" s="7"/>
      <c r="R7" s="7"/>
      <c r="S7" s="25"/>
      <c r="T7" s="23"/>
      <c r="U7" s="23"/>
      <c r="V7" s="117"/>
      <c r="W7" s="88" t="s">
        <v>141</v>
      </c>
      <c r="X7" s="77"/>
      <c r="Y7" s="7"/>
      <c r="Z7" s="7"/>
      <c r="AA7" s="7"/>
      <c r="AB7" s="7"/>
      <c r="AC7" s="25"/>
      <c r="AD7" s="23"/>
      <c r="AE7" s="23"/>
      <c r="AF7" s="117"/>
      <c r="AG7" s="88" t="s">
        <v>141</v>
      </c>
      <c r="AH7" s="77"/>
      <c r="AI7" s="7"/>
      <c r="AJ7" s="7"/>
      <c r="AK7" s="7"/>
      <c r="AL7" s="7"/>
      <c r="AM7" s="25"/>
      <c r="AN7" s="23"/>
      <c r="AO7" s="23"/>
      <c r="AP7" s="117"/>
      <c r="AQ7" s="88" t="s">
        <v>141</v>
      </c>
      <c r="AR7" s="77"/>
      <c r="AS7" s="7"/>
      <c r="AT7" s="7"/>
      <c r="AU7" s="7"/>
      <c r="AV7" s="7"/>
      <c r="AW7" s="25"/>
      <c r="AX7" s="23"/>
      <c r="AY7" s="23"/>
      <c r="AZ7" s="117"/>
      <c r="BA7" s="88" t="s">
        <v>141</v>
      </c>
      <c r="BB7" s="77"/>
      <c r="BC7" s="7"/>
      <c r="BD7" s="7"/>
      <c r="BE7" s="7"/>
      <c r="BF7" s="7"/>
      <c r="BG7" s="25"/>
      <c r="BH7" s="23"/>
      <c r="BI7" s="23"/>
      <c r="BJ7" s="117"/>
      <c r="BK7" s="88" t="s">
        <v>141</v>
      </c>
      <c r="BL7" s="77"/>
      <c r="BM7" s="7"/>
      <c r="BN7" s="7"/>
      <c r="BO7" s="7"/>
      <c r="BP7" s="7"/>
      <c r="BQ7" s="25"/>
      <c r="BR7" s="23"/>
      <c r="BS7" s="23"/>
      <c r="BT7" s="117"/>
      <c r="BU7" s="88" t="s">
        <v>141</v>
      </c>
      <c r="BV7" s="77"/>
      <c r="BW7" s="7"/>
      <c r="BX7" s="7"/>
      <c r="BY7" s="7"/>
      <c r="BZ7" s="7"/>
      <c r="CA7" s="25"/>
      <c r="CB7" s="23"/>
      <c r="CC7" s="23"/>
      <c r="CD7" s="117"/>
      <c r="CE7" s="88" t="s">
        <v>277</v>
      </c>
      <c r="CF7" s="77"/>
      <c r="CG7" s="7"/>
      <c r="CH7" s="7"/>
      <c r="CI7" s="7"/>
      <c r="CJ7" s="7"/>
      <c r="CK7" s="25"/>
      <c r="CL7" s="23"/>
      <c r="CM7" s="23"/>
      <c r="CN7" s="117"/>
      <c r="CO7" s="88" t="s">
        <v>141</v>
      </c>
      <c r="CP7" s="77"/>
      <c r="CQ7" s="7"/>
      <c r="CR7" s="7"/>
      <c r="CS7" s="7"/>
      <c r="CT7" s="7"/>
      <c r="CU7" s="25"/>
      <c r="CV7" s="23"/>
      <c r="CW7" s="23"/>
      <c r="CX7" s="117"/>
      <c r="CY7" s="88" t="s">
        <v>141</v>
      </c>
      <c r="CZ7" s="77"/>
      <c r="DA7" s="7"/>
      <c r="DB7" s="7"/>
      <c r="DC7" s="7"/>
      <c r="DD7" s="7"/>
      <c r="DE7" s="25"/>
      <c r="DF7" s="23"/>
      <c r="DG7" s="23"/>
      <c r="DH7" s="117" t="s">
        <v>345</v>
      </c>
      <c r="DI7" s="88" t="s">
        <v>277</v>
      </c>
      <c r="DJ7" s="551">
        <f>(0.442+0.516)*5592/11193*100</f>
        <v>47.861484856606801</v>
      </c>
      <c r="DK7" s="550"/>
      <c r="DL7" s="550"/>
      <c r="DM7" s="550"/>
      <c r="DN7" s="551">
        <f>(0.43+0.521)*4369/8967*100</f>
        <v>46.33566410170625</v>
      </c>
      <c r="DO7" s="76">
        <f>(0.486+0.498)*1224/2226*100</f>
        <v>54.106738544474389</v>
      </c>
      <c r="DP7" s="23"/>
      <c r="DQ7" s="23"/>
      <c r="DR7" s="117"/>
      <c r="DS7" s="88" t="s">
        <v>277</v>
      </c>
      <c r="DT7" s="77"/>
      <c r="DU7" s="7"/>
      <c r="DV7" s="7"/>
      <c r="DW7" s="7"/>
      <c r="DX7" s="7"/>
      <c r="DY7" s="25"/>
      <c r="DZ7" s="23"/>
      <c r="EA7" s="23"/>
      <c r="EB7" s="117"/>
      <c r="EC7" s="88" t="s">
        <v>277</v>
      </c>
      <c r="ED7" s="77"/>
      <c r="EE7" s="7"/>
      <c r="EF7" s="7"/>
      <c r="EG7" s="7"/>
      <c r="EH7" s="7"/>
      <c r="EI7" s="25"/>
      <c r="EJ7" s="23"/>
      <c r="EK7" s="23"/>
      <c r="EL7" s="126"/>
      <c r="EV7" s="126"/>
      <c r="FF7" s="126"/>
      <c r="FP7" s="126"/>
      <c r="FZ7" s="126"/>
      <c r="GJ7" s="126"/>
      <c r="GT7" s="126"/>
      <c r="HD7" s="126"/>
      <c r="HN7" s="126"/>
      <c r="HX7" s="126"/>
    </row>
    <row xmlns:x14ac="http://schemas.microsoft.com/office/spreadsheetml/2009/9/ac" r="8" s="4" customFormat="true" x14ac:dyDescent="0.25">
      <c r="A8" s="379" t="str">
        <f ca="true">IF(ISBLANK('Data Summary'!A10),"",'Data Summary'!A10)</f>
        <v>SLE_2018_UIS</v>
      </c>
      <c r="B8" s="130"/>
      <c r="C8" s="88" t="s">
        <v>142</v>
      </c>
      <c r="D8" s="19"/>
      <c r="E8" s="7"/>
      <c r="F8" s="7"/>
      <c r="G8" s="7"/>
      <c r="H8" s="7"/>
      <c r="I8" s="25"/>
      <c r="J8" s="23"/>
      <c r="K8" s="23"/>
      <c r="L8" s="130"/>
      <c r="M8" s="88" t="s">
        <v>142</v>
      </c>
      <c r="N8" s="19"/>
      <c r="O8" s="7"/>
      <c r="P8" s="7"/>
      <c r="Q8" s="7"/>
      <c r="R8" s="7"/>
      <c r="S8" s="25"/>
      <c r="T8" s="23"/>
      <c r="U8" s="23"/>
      <c r="V8" s="130"/>
      <c r="W8" s="88" t="s">
        <v>142</v>
      </c>
      <c r="X8" s="19"/>
      <c r="Y8" s="7"/>
      <c r="Z8" s="7"/>
      <c r="AA8" s="7"/>
      <c r="AB8" s="7"/>
      <c r="AC8" s="25"/>
      <c r="AD8" s="23"/>
      <c r="AE8" s="23"/>
      <c r="AF8" s="130"/>
      <c r="AG8" s="88" t="s">
        <v>142</v>
      </c>
      <c r="AH8" s="19"/>
      <c r="AI8" s="7"/>
      <c r="AJ8" s="7"/>
      <c r="AK8" s="7"/>
      <c r="AL8" s="7"/>
      <c r="AM8" s="25"/>
      <c r="AN8" s="23"/>
      <c r="AO8" s="23"/>
      <c r="AP8" s="130"/>
      <c r="AQ8" s="88" t="s">
        <v>142</v>
      </c>
      <c r="AR8" s="19"/>
      <c r="AS8" s="7"/>
      <c r="AT8" s="7"/>
      <c r="AU8" s="7"/>
      <c r="AV8" s="7"/>
      <c r="AW8" s="25"/>
      <c r="AX8" s="23"/>
      <c r="AY8" s="23"/>
      <c r="AZ8" s="130"/>
      <c r="BA8" s="88" t="s">
        <v>142</v>
      </c>
      <c r="BB8" s="19"/>
      <c r="BC8" s="7"/>
      <c r="BD8" s="7"/>
      <c r="BE8" s="7"/>
      <c r="BF8" s="7"/>
      <c r="BG8" s="25"/>
      <c r="BH8" s="23"/>
      <c r="BI8" s="23"/>
      <c r="BJ8" s="130"/>
      <c r="BK8" s="88" t="s">
        <v>142</v>
      </c>
      <c r="BL8" s="19"/>
      <c r="BM8" s="7"/>
      <c r="BN8" s="7"/>
      <c r="BO8" s="7"/>
      <c r="BP8" s="7"/>
      <c r="BQ8" s="25"/>
      <c r="BR8" s="23"/>
      <c r="BS8" s="23"/>
      <c r="BT8" s="130"/>
      <c r="BU8" s="88" t="s">
        <v>142</v>
      </c>
      <c r="BV8" s="19"/>
      <c r="BW8" s="7"/>
      <c r="BX8" s="7"/>
      <c r="BY8" s="7"/>
      <c r="BZ8" s="7"/>
      <c r="CA8" s="25"/>
      <c r="CB8" s="23"/>
      <c r="CC8" s="23"/>
      <c r="CD8" s="130"/>
      <c r="CE8" s="88" t="s">
        <v>278</v>
      </c>
      <c r="CF8" s="19"/>
      <c r="CG8" s="7"/>
      <c r="CH8" s="7"/>
      <c r="CI8" s="7"/>
      <c r="CJ8" s="7"/>
      <c r="CK8" s="25"/>
      <c r="CL8" s="23"/>
      <c r="CM8" s="23"/>
      <c r="CN8" s="130"/>
      <c r="CO8" s="88" t="s">
        <v>142</v>
      </c>
      <c r="CP8" s="19"/>
      <c r="CQ8" s="7"/>
      <c r="CR8" s="7"/>
      <c r="CS8" s="7"/>
      <c r="CT8" s="7"/>
      <c r="CU8" s="25"/>
      <c r="CV8" s="23"/>
      <c r="CW8" s="23"/>
      <c r="CX8" s="130"/>
      <c r="CY8" s="88" t="s">
        <v>142</v>
      </c>
      <c r="CZ8" s="19"/>
      <c r="DA8" s="7"/>
      <c r="DB8" s="7"/>
      <c r="DC8" s="7"/>
      <c r="DD8" s="7"/>
      <c r="DE8" s="25"/>
      <c r="DF8" s="23"/>
      <c r="DG8" s="23"/>
      <c r="DH8" s="117" t="s">
        <v>346</v>
      </c>
      <c r="DI8" s="88" t="s">
        <v>278</v>
      </c>
      <c r="DJ8" s="551">
        <f>(0.442+0.005)*5592/11193*100</f>
        <v>22.332028946663097</v>
      </c>
      <c r="DK8" s="550"/>
      <c r="DL8" s="550"/>
      <c r="DM8" s="550"/>
      <c r="DN8" s="551">
        <f>(0.43+0.006)*4369/8967*100</f>
        <v>21.243269766923163</v>
      </c>
      <c r="DO8" s="76">
        <f>(0.486+0.001)*1224/2226*100</f>
        <v>26.778436657681937</v>
      </c>
      <c r="DP8" s="23"/>
      <c r="DQ8" s="23"/>
      <c r="DR8" s="130"/>
      <c r="DS8" s="88" t="s">
        <v>278</v>
      </c>
      <c r="DT8" s="19"/>
      <c r="DU8" s="7"/>
      <c r="DV8" s="7"/>
      <c r="DW8" s="7"/>
      <c r="DX8" s="7"/>
      <c r="DY8" s="25"/>
      <c r="DZ8" s="23"/>
      <c r="EA8" s="23"/>
      <c r="EB8" s="130"/>
      <c r="EC8" s="88" t="s">
        <v>278</v>
      </c>
      <c r="ED8" s="19"/>
      <c r="EE8" s="7"/>
      <c r="EF8" s="7"/>
      <c r="EG8" s="7"/>
      <c r="EH8" s="7"/>
      <c r="EI8" s="25"/>
      <c r="EJ8" s="23"/>
      <c r="EK8" s="23"/>
      <c r="EL8" s="126"/>
      <c r="EV8" s="126"/>
      <c r="FF8" s="126"/>
      <c r="FP8" s="126"/>
      <c r="FZ8" s="126"/>
      <c r="GJ8" s="126"/>
      <c r="GT8" s="126"/>
      <c r="HD8" s="126"/>
      <c r="HN8" s="126"/>
      <c r="HX8" s="126"/>
    </row>
    <row xmlns:x14ac="http://schemas.microsoft.com/office/spreadsheetml/2009/9/ac" r="9" s="4" customFormat="true" x14ac:dyDescent="0.25">
      <c r="A9" s="379" t="str">
        <f ca="true">IF(ISBLANK('Data Summary'!A11),"",'Data Summary'!A11)</f>
        <v>SLE_2018_EMIS</v>
      </c>
      <c r="B9" s="117"/>
      <c r="C9" s="88" t="s">
        <v>199</v>
      </c>
      <c r="D9" s="19"/>
      <c r="E9" s="7"/>
      <c r="F9" s="7"/>
      <c r="G9" s="7"/>
      <c r="H9" s="7"/>
      <c r="I9" s="25"/>
      <c r="J9" s="23"/>
      <c r="K9" s="23"/>
      <c r="L9" s="117"/>
      <c r="M9" s="88" t="s">
        <v>199</v>
      </c>
      <c r="N9" s="19"/>
      <c r="O9" s="7"/>
      <c r="P9" s="7"/>
      <c r="Q9" s="7"/>
      <c r="R9" s="7"/>
      <c r="S9" s="25"/>
      <c r="T9" s="23"/>
      <c r="U9" s="23"/>
      <c r="V9" s="117"/>
      <c r="W9" s="88" t="s">
        <v>199</v>
      </c>
      <c r="X9" s="19"/>
      <c r="Y9" s="7"/>
      <c r="Z9" s="7"/>
      <c r="AA9" s="7"/>
      <c r="AB9" s="7"/>
      <c r="AC9" s="25"/>
      <c r="AD9" s="23"/>
      <c r="AE9" s="23"/>
      <c r="AF9" s="117"/>
      <c r="AG9" s="88" t="s">
        <v>199</v>
      </c>
      <c r="AH9" s="19"/>
      <c r="AI9" s="7"/>
      <c r="AJ9" s="7"/>
      <c r="AK9" s="7"/>
      <c r="AL9" s="7"/>
      <c r="AM9" s="25"/>
      <c r="AN9" s="23"/>
      <c r="AO9" s="23"/>
      <c r="AP9" s="117"/>
      <c r="AQ9" s="88" t="s">
        <v>199</v>
      </c>
      <c r="AR9" s="19"/>
      <c r="AS9" s="7"/>
      <c r="AT9" s="7"/>
      <c r="AU9" s="7"/>
      <c r="AV9" s="7"/>
      <c r="AW9" s="25"/>
      <c r="AX9" s="23"/>
      <c r="AY9" s="23"/>
      <c r="AZ9" s="117"/>
      <c r="BA9" s="88" t="s">
        <v>199</v>
      </c>
      <c r="BB9" s="19"/>
      <c r="BC9" s="7"/>
      <c r="BD9" s="7"/>
      <c r="BE9" s="7"/>
      <c r="BF9" s="7"/>
      <c r="BG9" s="25"/>
      <c r="BH9" s="23"/>
      <c r="BI9" s="23"/>
      <c r="BJ9" s="117"/>
      <c r="BK9" s="88" t="s">
        <v>199</v>
      </c>
      <c r="BL9" s="19"/>
      <c r="BM9" s="7"/>
      <c r="BN9" s="7"/>
      <c r="BO9" s="7"/>
      <c r="BP9" s="7"/>
      <c r="BQ9" s="25"/>
      <c r="BR9" s="23"/>
      <c r="BS9" s="23"/>
      <c r="BT9" s="117"/>
      <c r="BU9" s="88" t="s">
        <v>199</v>
      </c>
      <c r="BV9" s="19"/>
      <c r="BW9" s="7"/>
      <c r="BX9" s="7"/>
      <c r="BY9" s="7"/>
      <c r="BZ9" s="7"/>
      <c r="CA9" s="25"/>
      <c r="CB9" s="23"/>
      <c r="CC9" s="23"/>
      <c r="CD9" s="117"/>
      <c r="CE9" s="88" t="s">
        <v>199</v>
      </c>
      <c r="CF9" s="19"/>
      <c r="CG9" s="7"/>
      <c r="CH9" s="7"/>
      <c r="CI9" s="7"/>
      <c r="CJ9" s="7"/>
      <c r="CK9" s="25"/>
      <c r="CL9" s="23"/>
      <c r="CM9" s="23"/>
      <c r="CN9" s="117"/>
      <c r="CO9" s="88" t="s">
        <v>199</v>
      </c>
      <c r="CP9" s="19"/>
      <c r="CQ9" s="7"/>
      <c r="CR9" s="7"/>
      <c r="CS9" s="7"/>
      <c r="CT9" s="7"/>
      <c r="CU9" s="25"/>
      <c r="CV9" s="23"/>
      <c r="CW9" s="23"/>
      <c r="CX9" s="117"/>
      <c r="CY9" s="88" t="s">
        <v>199</v>
      </c>
      <c r="CZ9" s="19"/>
      <c r="DA9" s="7"/>
      <c r="DB9" s="7"/>
      <c r="DC9" s="7"/>
      <c r="DD9" s="7"/>
      <c r="DE9" s="25"/>
      <c r="DF9" s="23"/>
      <c r="DG9" s="23"/>
      <c r="DH9" s="117" t="s">
        <v>347</v>
      </c>
      <c r="DI9" s="88" t="s">
        <v>199</v>
      </c>
      <c r="DJ9" s="551">
        <f>(0.442)*5592/11193*100</f>
        <v>22.082229965156795</v>
      </c>
      <c r="DK9" s="550"/>
      <c r="DL9" s="550"/>
      <c r="DM9" s="550"/>
      <c r="DN9" s="551">
        <f>0.43*4369/8967*100</f>
        <v>20.950931192148992</v>
      </c>
      <c r="DO9" s="76">
        <f>(0.486)*1224/2226*100</f>
        <v>26.723450134770893</v>
      </c>
      <c r="DP9" s="23"/>
      <c r="DQ9" s="23"/>
      <c r="DR9" s="117"/>
      <c r="DS9" s="88" t="s">
        <v>199</v>
      </c>
      <c r="DT9" s="19"/>
      <c r="DU9" s="7"/>
      <c r="DV9" s="7"/>
      <c r="DW9" s="7"/>
      <c r="DX9" s="7"/>
      <c r="DY9" s="25"/>
      <c r="DZ9" s="23"/>
      <c r="EA9" s="23"/>
      <c r="EB9" s="117"/>
      <c r="EC9" s="88" t="s">
        <v>199</v>
      </c>
      <c r="ED9" s="19"/>
      <c r="EE9" s="7"/>
      <c r="EF9" s="7"/>
      <c r="EG9" s="7"/>
      <c r="EH9" s="7"/>
      <c r="EI9" s="25"/>
      <c r="EJ9" s="23"/>
      <c r="EK9" s="23"/>
      <c r="EL9" s="126"/>
      <c r="EV9" s="126"/>
      <c r="FF9" s="126"/>
      <c r="FP9" s="126"/>
      <c r="FZ9" s="126"/>
      <c r="GJ9" s="126"/>
      <c r="GT9" s="126"/>
      <c r="HD9" s="126"/>
      <c r="HN9" s="126"/>
      <c r="HX9" s="126"/>
    </row>
    <row xmlns:x14ac="http://schemas.microsoft.com/office/spreadsheetml/2009/9/ac" r="10" s="2" customFormat="true" ht="86.45" customHeight="true" x14ac:dyDescent="0.25">
      <c r="A10" s="379" t="str">
        <f ca="true">IF(ISBLANK('Data Summary'!A12),"",'Data Summary'!A12)</f>
        <v>SLE_2019_EMIS</v>
      </c>
      <c r="B10" s="121" t="s">
        <v>12</v>
      </c>
      <c r="C10" s="581" t="s">
        <v>164</v>
      </c>
      <c r="D10" s="581"/>
      <c r="E10" s="581"/>
      <c r="F10" s="581"/>
      <c r="G10" s="581"/>
      <c r="H10" s="581"/>
      <c r="I10" s="582"/>
      <c r="J10" s="11"/>
      <c r="K10" s="11"/>
      <c r="L10" s="121" t="s">
        <v>12</v>
      </c>
      <c r="M10" s="581" t="s">
        <v>174</v>
      </c>
      <c r="N10" s="581"/>
      <c r="O10" s="581"/>
      <c r="P10" s="581"/>
      <c r="Q10" s="581"/>
      <c r="R10" s="581"/>
      <c r="S10" s="582"/>
      <c r="T10" s="11"/>
      <c r="U10" s="11"/>
      <c r="V10" s="121" t="s">
        <v>12</v>
      </c>
      <c r="W10" s="583" t="s">
        <v>340</v>
      </c>
      <c r="X10" s="583"/>
      <c r="Y10" s="583"/>
      <c r="Z10" s="583"/>
      <c r="AA10" s="583"/>
      <c r="AB10" s="583"/>
      <c r="AC10" s="584"/>
      <c r="AD10" s="11"/>
      <c r="AE10" s="11"/>
      <c r="AF10" s="121" t="s">
        <v>12</v>
      </c>
      <c r="AG10" s="583" t="s">
        <v>341</v>
      </c>
      <c r="AH10" s="583"/>
      <c r="AI10" s="583"/>
      <c r="AJ10" s="583"/>
      <c r="AK10" s="583"/>
      <c r="AL10" s="583"/>
      <c r="AM10" s="584"/>
      <c r="AN10" s="11"/>
      <c r="AO10" s="11"/>
      <c r="AP10" s="121" t="s">
        <v>12</v>
      </c>
      <c r="AQ10" s="583" t="s">
        <v>342</v>
      </c>
      <c r="AR10" s="583"/>
      <c r="AS10" s="583"/>
      <c r="AT10" s="583"/>
      <c r="AU10" s="583"/>
      <c r="AV10" s="583"/>
      <c r="AW10" s="584"/>
      <c r="AX10" s="11"/>
      <c r="AY10" s="11"/>
      <c r="AZ10" s="121" t="s">
        <v>12</v>
      </c>
      <c r="BA10" s="583" t="s">
        <v>240</v>
      </c>
      <c r="BB10" s="583"/>
      <c r="BC10" s="583"/>
      <c r="BD10" s="583"/>
      <c r="BE10" s="583"/>
      <c r="BF10" s="583"/>
      <c r="BG10" s="584"/>
      <c r="BH10" s="11"/>
      <c r="BI10" s="11"/>
      <c r="BJ10" s="121" t="s">
        <v>12</v>
      </c>
      <c r="BK10" s="583" t="s">
        <v>240</v>
      </c>
      <c r="BL10" s="583"/>
      <c r="BM10" s="583"/>
      <c r="BN10" s="583"/>
      <c r="BO10" s="583"/>
      <c r="BP10" s="583"/>
      <c r="BQ10" s="584"/>
      <c r="BR10" s="11"/>
      <c r="BS10" s="11"/>
      <c r="BT10" s="121" t="s">
        <v>12</v>
      </c>
      <c r="BU10" s="583" t="s">
        <v>282</v>
      </c>
      <c r="BV10" s="583"/>
      <c r="BW10" s="583"/>
      <c r="BX10" s="583"/>
      <c r="BY10" s="583"/>
      <c r="BZ10" s="583"/>
      <c r="CA10" s="584"/>
      <c r="CB10" s="11"/>
      <c r="CC10" s="11"/>
      <c r="CD10" s="121" t="s">
        <v>12</v>
      </c>
      <c r="CE10" s="583"/>
      <c r="CF10" s="583"/>
      <c r="CG10" s="583"/>
      <c r="CH10" s="583"/>
      <c r="CI10" s="583"/>
      <c r="CJ10" s="583"/>
      <c r="CK10" s="584"/>
      <c r="CL10" s="11"/>
      <c r="CM10" s="11"/>
      <c r="CN10" s="121" t="s">
        <v>12</v>
      </c>
      <c r="CO10" s="583" t="s">
        <v>282</v>
      </c>
      <c r="CP10" s="583"/>
      <c r="CQ10" s="583"/>
      <c r="CR10" s="583"/>
      <c r="CS10" s="583"/>
      <c r="CT10" s="583"/>
      <c r="CU10" s="584"/>
      <c r="CV10" s="11"/>
      <c r="CW10" s="11"/>
      <c r="CX10" s="121" t="s">
        <v>12</v>
      </c>
      <c r="CY10" s="583" t="s">
        <v>304</v>
      </c>
      <c r="CZ10" s="583"/>
      <c r="DA10" s="583"/>
      <c r="DB10" s="583"/>
      <c r="DC10" s="583"/>
      <c r="DD10" s="583"/>
      <c r="DE10" s="584"/>
      <c r="DF10" s="11"/>
      <c r="DG10" s="11"/>
      <c r="DH10" s="121" t="s">
        <v>12</v>
      </c>
      <c r="DI10" s="586"/>
      <c r="DJ10" s="586"/>
      <c r="DK10" s="586"/>
      <c r="DL10" s="586"/>
      <c r="DM10" s="586"/>
      <c r="DN10" s="586"/>
      <c r="DO10" s="584"/>
      <c r="DP10" s="11"/>
      <c r="DQ10" s="11"/>
      <c r="DR10" s="121" t="s">
        <v>12</v>
      </c>
      <c r="DS10" s="583" t="s">
        <v>351</v>
      </c>
      <c r="DT10" s="583"/>
      <c r="DU10" s="583"/>
      <c r="DV10" s="583"/>
      <c r="DW10" s="583"/>
      <c r="DX10" s="583"/>
      <c r="DY10" s="584"/>
      <c r="DZ10" s="11"/>
      <c r="EA10" s="11"/>
      <c r="EB10" s="121" t="s">
        <v>12</v>
      </c>
      <c r="EC10" s="583" t="s">
        <v>351</v>
      </c>
      <c r="ED10" s="583"/>
      <c r="EE10" s="583"/>
      <c r="EF10" s="583"/>
      <c r="EG10" s="583"/>
      <c r="EH10" s="583"/>
      <c r="EI10" s="584"/>
      <c r="EJ10" s="11"/>
      <c r="EK10" s="11"/>
      <c r="EL10" s="129"/>
      <c r="EV10" s="129"/>
      <c r="FF10" s="129"/>
      <c r="FP10" s="129"/>
      <c r="FZ10" s="129"/>
      <c r="GJ10" s="129"/>
      <c r="GT10" s="129"/>
      <c r="HD10" s="129"/>
      <c r="HN10" s="129"/>
      <c r="HX10" s="129"/>
    </row>
    <row xmlns:x14ac="http://schemas.microsoft.com/office/spreadsheetml/2009/9/ac" r="11" s="2" customFormat="true" ht="15.6" customHeight="true" x14ac:dyDescent="0.25">
      <c r="A11" s="379" t="str">
        <f ca="true">IF(ISBLANK('Data Summary'!A13),"",'Data Summary'!A13)</f>
        <v>SLE_2019_UIS</v>
      </c>
      <c r="B11" s="121"/>
      <c r="C11" s="97" t="s">
        <v>120</v>
      </c>
      <c r="D11" s="52"/>
      <c r="E11" s="52"/>
      <c r="F11" s="52"/>
      <c r="G11" s="52"/>
      <c r="H11" s="52"/>
      <c r="I11" s="96"/>
      <c r="J11" s="11"/>
      <c r="K11" s="11"/>
      <c r="L11" s="121"/>
      <c r="M11" s="97" t="s">
        <v>120</v>
      </c>
      <c r="N11" s="52" t="s">
        <v>162</v>
      </c>
      <c r="O11" s="52"/>
      <c r="P11" s="52"/>
      <c r="Q11" s="52"/>
      <c r="R11" s="52"/>
      <c r="S11" s="115"/>
      <c r="T11" s="11"/>
      <c r="U11" s="11"/>
      <c r="V11" s="121"/>
      <c r="W11" s="97" t="s">
        <v>120</v>
      </c>
      <c r="X11" s="52" t="s">
        <v>189</v>
      </c>
      <c r="Y11" s="52"/>
      <c r="Z11" s="52"/>
      <c r="AA11" s="52"/>
      <c r="AB11" s="52" t="s">
        <v>189</v>
      </c>
      <c r="AC11" s="95" t="s">
        <v>189</v>
      </c>
      <c r="AD11" s="11"/>
      <c r="AE11" s="11"/>
      <c r="AF11" s="121"/>
      <c r="AG11" s="97" t="s">
        <v>120</v>
      </c>
      <c r="AH11" s="52" t="s">
        <v>162</v>
      </c>
      <c r="AI11" s="52"/>
      <c r="AJ11" s="52"/>
      <c r="AK11" s="52"/>
      <c r="AL11" s="52" t="s">
        <v>162</v>
      </c>
      <c r="AM11" s="95" t="s">
        <v>162</v>
      </c>
      <c r="AN11" s="11"/>
      <c r="AO11" s="11"/>
      <c r="AP11" s="121"/>
      <c r="AQ11" s="97" t="s">
        <v>120</v>
      </c>
      <c r="AR11" s="52" t="s">
        <v>189</v>
      </c>
      <c r="AS11" s="52"/>
      <c r="AT11" s="52"/>
      <c r="AU11" s="52"/>
      <c r="AV11" s="52" t="s">
        <v>189</v>
      </c>
      <c r="AW11" s="95" t="s">
        <v>189</v>
      </c>
      <c r="AX11" s="11"/>
      <c r="AY11" s="11"/>
      <c r="AZ11" s="121"/>
      <c r="BA11" s="97" t="s">
        <v>120</v>
      </c>
      <c r="BB11" s="52"/>
      <c r="BC11" s="52"/>
      <c r="BD11" s="52"/>
      <c r="BE11" s="52"/>
      <c r="BF11" s="52"/>
      <c r="BG11" s="95"/>
      <c r="BH11" s="11"/>
      <c r="BI11" s="11"/>
      <c r="BJ11" s="121"/>
      <c r="BK11" s="97" t="s">
        <v>120</v>
      </c>
      <c r="BL11" s="52"/>
      <c r="BM11" s="52"/>
      <c r="BN11" s="52"/>
      <c r="BO11" s="52"/>
      <c r="BP11" s="52"/>
      <c r="BQ11" s="95"/>
      <c r="BR11" s="11"/>
      <c r="BS11" s="11"/>
      <c r="BT11" s="121"/>
      <c r="BU11" s="97" t="s">
        <v>120</v>
      </c>
      <c r="BV11" s="52"/>
      <c r="BW11" s="52"/>
      <c r="BX11" s="52"/>
      <c r="BY11" s="52"/>
      <c r="BZ11" s="52"/>
      <c r="CA11" s="95"/>
      <c r="CB11" s="11"/>
      <c r="CC11" s="11"/>
      <c r="CD11" s="121"/>
      <c r="CE11" s="97" t="s">
        <v>120</v>
      </c>
      <c r="CF11" s="52" t="s">
        <v>162</v>
      </c>
      <c r="CG11" s="52"/>
      <c r="CH11" s="52"/>
      <c r="CI11" s="52" t="s">
        <v>162</v>
      </c>
      <c r="CJ11" s="52" t="s">
        <v>162</v>
      </c>
      <c r="CK11" s="95" t="s">
        <v>162</v>
      </c>
      <c r="CL11" s="11"/>
      <c r="CM11" s="11"/>
      <c r="CN11" s="121"/>
      <c r="CO11" s="97" t="s">
        <v>120</v>
      </c>
      <c r="CP11" s="52"/>
      <c r="CQ11" s="52"/>
      <c r="CR11" s="52"/>
      <c r="CS11" s="52"/>
      <c r="CT11" s="52"/>
      <c r="CU11" s="95"/>
      <c r="CV11" s="11"/>
      <c r="CW11" s="11"/>
      <c r="CX11" s="121"/>
      <c r="CY11" s="97" t="s">
        <v>120</v>
      </c>
      <c r="CZ11" s="52" t="s">
        <v>189</v>
      </c>
      <c r="DA11" s="52"/>
      <c r="DB11" s="52"/>
      <c r="DC11" s="52"/>
      <c r="DD11" s="52" t="s">
        <v>189</v>
      </c>
      <c r="DE11" s="95" t="s">
        <v>189</v>
      </c>
      <c r="DF11" s="11"/>
      <c r="DG11" s="11"/>
      <c r="DH11" s="121"/>
      <c r="DI11" s="97" t="s">
        <v>120</v>
      </c>
      <c r="DJ11" s="552" t="s">
        <v>162</v>
      </c>
      <c r="DK11" s="552"/>
      <c r="DL11" s="552"/>
      <c r="DM11" s="552"/>
      <c r="DN11" s="552" t="s">
        <v>162</v>
      </c>
      <c r="DO11" s="95" t="s">
        <v>162</v>
      </c>
      <c r="DP11" s="11"/>
      <c r="DQ11" s="11"/>
      <c r="DR11" s="121"/>
      <c r="DS11" s="97" t="s">
        <v>120</v>
      </c>
      <c r="DT11" s="52"/>
      <c r="DU11" s="52"/>
      <c r="DV11" s="52"/>
      <c r="DW11" s="52"/>
      <c r="DX11" s="52"/>
      <c r="DY11" s="95"/>
      <c r="DZ11" s="11"/>
      <c r="EA11" s="11"/>
      <c r="EB11" s="121"/>
      <c r="EC11" s="97" t="s">
        <v>120</v>
      </c>
      <c r="ED11" s="52"/>
      <c r="EE11" s="52"/>
      <c r="EF11" s="52"/>
      <c r="EG11" s="52"/>
      <c r="EH11" s="52"/>
      <c r="EI11" s="95"/>
      <c r="EJ11" s="11"/>
      <c r="EK11" s="11"/>
      <c r="EL11" s="129"/>
      <c r="EV11" s="129"/>
      <c r="FF11" s="129"/>
      <c r="FP11" s="129"/>
      <c r="FZ11" s="129"/>
      <c r="GJ11" s="129"/>
      <c r="GT11" s="129"/>
      <c r="HD11" s="129"/>
      <c r="HN11" s="129"/>
      <c r="HX11" s="129"/>
    </row>
    <row xmlns:x14ac="http://schemas.microsoft.com/office/spreadsheetml/2009/9/ac" r="12" s="2" customFormat="true" ht="15" customHeight="true" x14ac:dyDescent="0.25">
      <c r="A12" s="379" t="str">
        <f ca="true">IF(ISBLANK('Data Summary'!A14),"",'Data Summary'!A14)</f>
        <v>SLE_2020_EMIS</v>
      </c>
      <c r="B12" s="121"/>
      <c r="C12" s="97" t="s">
        <v>126</v>
      </c>
      <c r="D12" s="52"/>
      <c r="E12" s="52"/>
      <c r="F12" s="52"/>
      <c r="G12" s="52"/>
      <c r="H12" s="52"/>
      <c r="I12" s="95"/>
      <c r="J12" s="11"/>
      <c r="K12" s="11"/>
      <c r="L12" s="121"/>
      <c r="M12" s="97" t="s">
        <v>126</v>
      </c>
      <c r="N12" s="52" t="s">
        <v>162</v>
      </c>
      <c r="O12" s="52"/>
      <c r="P12" s="52"/>
      <c r="Q12" s="52"/>
      <c r="R12" s="52"/>
      <c r="S12" s="95"/>
      <c r="T12" s="11"/>
      <c r="U12" s="11"/>
      <c r="V12" s="121"/>
      <c r="W12" s="97" t="s">
        <v>126</v>
      </c>
      <c r="X12" s="52"/>
      <c r="Y12" s="52"/>
      <c r="Z12" s="52"/>
      <c r="AA12" s="52"/>
      <c r="AB12" s="52"/>
      <c r="AC12" s="95"/>
      <c r="AD12" s="11"/>
      <c r="AE12" s="11"/>
      <c r="AF12" s="121"/>
      <c r="AG12" s="97" t="s">
        <v>126</v>
      </c>
      <c r="AH12" s="52"/>
      <c r="AI12" s="52"/>
      <c r="AJ12" s="52"/>
      <c r="AK12" s="52"/>
      <c r="AL12" s="52"/>
      <c r="AM12" s="95"/>
      <c r="AN12" s="11"/>
      <c r="AO12" s="11"/>
      <c r="AP12" s="121"/>
      <c r="AQ12" s="97" t="s">
        <v>126</v>
      </c>
      <c r="AR12" s="52"/>
      <c r="AS12" s="52"/>
      <c r="AT12" s="52"/>
      <c r="AU12" s="52"/>
      <c r="AV12" s="52"/>
      <c r="AW12" s="95"/>
      <c r="AX12" s="11"/>
      <c r="AY12" s="11"/>
      <c r="AZ12" s="121"/>
      <c r="BA12" s="97" t="s">
        <v>126</v>
      </c>
      <c r="BB12" s="52"/>
      <c r="BC12" s="52"/>
      <c r="BD12" s="52"/>
      <c r="BE12" s="52"/>
      <c r="BF12" s="52"/>
      <c r="BG12" s="95"/>
      <c r="BH12" s="11"/>
      <c r="BI12" s="11"/>
      <c r="BJ12" s="121"/>
      <c r="BK12" s="97" t="s">
        <v>126</v>
      </c>
      <c r="BL12" s="52"/>
      <c r="BM12" s="52"/>
      <c r="BN12" s="52"/>
      <c r="BO12" s="52"/>
      <c r="BP12" s="52"/>
      <c r="BQ12" s="95"/>
      <c r="BR12" s="11"/>
      <c r="BS12" s="11"/>
      <c r="BT12" s="121"/>
      <c r="BU12" s="97" t="s">
        <v>126</v>
      </c>
      <c r="BV12" s="52"/>
      <c r="BW12" s="52"/>
      <c r="BX12" s="52"/>
      <c r="BY12" s="52"/>
      <c r="BZ12" s="52"/>
      <c r="CA12" s="95"/>
      <c r="CB12" s="11"/>
      <c r="CC12" s="11"/>
      <c r="CD12" s="121"/>
      <c r="CE12" s="97" t="s">
        <v>126</v>
      </c>
      <c r="CF12" s="52"/>
      <c r="CG12" s="52"/>
      <c r="CH12" s="52"/>
      <c r="CI12" s="52"/>
      <c r="CJ12" s="52"/>
      <c r="CK12" s="95"/>
      <c r="CL12" s="11"/>
      <c r="CM12" s="11"/>
      <c r="CN12" s="121"/>
      <c r="CO12" s="97" t="s">
        <v>126</v>
      </c>
      <c r="CP12" s="52"/>
      <c r="CQ12" s="52"/>
      <c r="CR12" s="52"/>
      <c r="CS12" s="52"/>
      <c r="CT12" s="52"/>
      <c r="CU12" s="95"/>
      <c r="CV12" s="11"/>
      <c r="CW12" s="11"/>
      <c r="CX12" s="121"/>
      <c r="CY12" s="97" t="s">
        <v>126</v>
      </c>
      <c r="CZ12" s="52"/>
      <c r="DA12" s="52"/>
      <c r="DB12" s="52"/>
      <c r="DC12" s="52"/>
      <c r="DD12" s="52"/>
      <c r="DE12" s="95"/>
      <c r="DF12" s="11"/>
      <c r="DG12" s="11"/>
      <c r="DH12" s="121"/>
      <c r="DI12" s="97" t="s">
        <v>126</v>
      </c>
      <c r="DJ12" s="552" t="s">
        <v>162</v>
      </c>
      <c r="DK12" s="552"/>
      <c r="DL12" s="552"/>
      <c r="DM12" s="552"/>
      <c r="DN12" s="552" t="s">
        <v>162</v>
      </c>
      <c r="DO12" s="95" t="s">
        <v>162</v>
      </c>
      <c r="DP12" s="11"/>
      <c r="DQ12" s="11"/>
      <c r="DR12" s="121"/>
      <c r="DS12" s="97" t="s">
        <v>126</v>
      </c>
      <c r="DT12" s="52"/>
      <c r="DU12" s="52"/>
      <c r="DV12" s="52"/>
      <c r="DW12" s="52"/>
      <c r="DX12" s="52"/>
      <c r="DY12" s="95"/>
      <c r="DZ12" s="11"/>
      <c r="EA12" s="11"/>
      <c r="EB12" s="121"/>
      <c r="EC12" s="97" t="s">
        <v>126</v>
      </c>
      <c r="ED12" s="52"/>
      <c r="EE12" s="52"/>
      <c r="EF12" s="52"/>
      <c r="EG12" s="52"/>
      <c r="EH12" s="52"/>
      <c r="EI12" s="95"/>
      <c r="EJ12" s="11"/>
      <c r="EK12" s="11"/>
      <c r="EL12" s="129"/>
      <c r="EV12" s="129"/>
      <c r="FF12" s="129"/>
      <c r="FP12" s="129"/>
      <c r="FZ12" s="129"/>
      <c r="GJ12" s="129"/>
      <c r="GT12" s="129"/>
      <c r="HD12" s="129"/>
      <c r="HN12" s="129"/>
      <c r="HX12" s="129"/>
    </row>
    <row xmlns:x14ac="http://schemas.microsoft.com/office/spreadsheetml/2009/9/ac" r="13" s="2" customFormat="true" ht="15" customHeight="true" x14ac:dyDescent="0.25">
      <c r="A13" s="379" t="str">
        <f ca="true">IF(ISBLANK('Data Summary'!A15),"",'Data Summary'!A15)</f>
        <v>SLE_2020_UIS</v>
      </c>
      <c r="B13" s="121"/>
      <c r="C13" s="97" t="s">
        <v>103</v>
      </c>
      <c r="D13" s="52"/>
      <c r="E13" s="52"/>
      <c r="F13" s="52"/>
      <c r="G13" s="52"/>
      <c r="H13" s="52"/>
      <c r="I13" s="95"/>
      <c r="J13" s="11"/>
      <c r="K13" s="11"/>
      <c r="L13" s="121"/>
      <c r="M13" s="97" t="s">
        <v>103</v>
      </c>
      <c r="N13" s="52"/>
      <c r="O13" s="52"/>
      <c r="P13" s="52"/>
      <c r="Q13" s="52"/>
      <c r="R13" s="52"/>
      <c r="S13" s="95"/>
      <c r="T13" s="11"/>
      <c r="U13" s="11"/>
      <c r="V13" s="121"/>
      <c r="W13" s="97" t="s">
        <v>103</v>
      </c>
      <c r="X13" s="52"/>
      <c r="Y13" s="52"/>
      <c r="Z13" s="52"/>
      <c r="AA13" s="52"/>
      <c r="AB13" s="52"/>
      <c r="AC13" s="95"/>
      <c r="AD13" s="11"/>
      <c r="AE13" s="11"/>
      <c r="AF13" s="121"/>
      <c r="AG13" s="97" t="s">
        <v>103</v>
      </c>
      <c r="AH13" s="52"/>
      <c r="AI13" s="52"/>
      <c r="AJ13" s="52"/>
      <c r="AK13" s="52"/>
      <c r="AL13" s="52"/>
      <c r="AM13" s="95"/>
      <c r="AN13" s="11"/>
      <c r="AO13" s="11"/>
      <c r="AP13" s="121"/>
      <c r="AQ13" s="97" t="s">
        <v>103</v>
      </c>
      <c r="AR13" s="52"/>
      <c r="AS13" s="52"/>
      <c r="AT13" s="52"/>
      <c r="AU13" s="52"/>
      <c r="AV13" s="52"/>
      <c r="AW13" s="95"/>
      <c r="AX13" s="11"/>
      <c r="AY13" s="11"/>
      <c r="AZ13" s="121"/>
      <c r="BA13" s="97" t="s">
        <v>103</v>
      </c>
      <c r="BB13" s="52"/>
      <c r="BC13" s="52"/>
      <c r="BD13" s="52"/>
      <c r="BE13" s="52"/>
      <c r="BF13" s="52"/>
      <c r="BG13" s="95"/>
      <c r="BH13" s="11"/>
      <c r="BI13" s="11"/>
      <c r="BJ13" s="121"/>
      <c r="BK13" s="97" t="s">
        <v>103</v>
      </c>
      <c r="BL13" s="52"/>
      <c r="BM13" s="52"/>
      <c r="BN13" s="52"/>
      <c r="BO13" s="52"/>
      <c r="BP13" s="52"/>
      <c r="BQ13" s="95"/>
      <c r="BR13" s="11"/>
      <c r="BS13" s="11"/>
      <c r="BT13" s="121"/>
      <c r="BU13" s="97" t="s">
        <v>103</v>
      </c>
      <c r="BV13" s="52"/>
      <c r="BW13" s="52"/>
      <c r="BX13" s="52"/>
      <c r="BY13" s="52"/>
      <c r="BZ13" s="52"/>
      <c r="CA13" s="95"/>
      <c r="CB13" s="11"/>
      <c r="CC13" s="11"/>
      <c r="CD13" s="121"/>
      <c r="CE13" s="97" t="s">
        <v>103</v>
      </c>
      <c r="CF13" s="52"/>
      <c r="CG13" s="52"/>
      <c r="CH13" s="52"/>
      <c r="CI13" s="52"/>
      <c r="CJ13" s="52"/>
      <c r="CK13" s="95"/>
      <c r="CL13" s="11"/>
      <c r="CM13" s="11"/>
      <c r="CN13" s="121"/>
      <c r="CO13" s="97" t="s">
        <v>103</v>
      </c>
      <c r="CP13" s="52"/>
      <c r="CQ13" s="52"/>
      <c r="CR13" s="52"/>
      <c r="CS13" s="52"/>
      <c r="CT13" s="52"/>
      <c r="CU13" s="95"/>
      <c r="CV13" s="11"/>
      <c r="CW13" s="11"/>
      <c r="CX13" s="121"/>
      <c r="CY13" s="97" t="s">
        <v>103</v>
      </c>
      <c r="CZ13" s="52"/>
      <c r="DA13" s="52"/>
      <c r="DB13" s="52"/>
      <c r="DC13" s="52"/>
      <c r="DD13" s="52"/>
      <c r="DE13" s="95"/>
      <c r="DF13" s="11"/>
      <c r="DG13" s="11"/>
      <c r="DH13" s="121"/>
      <c r="DI13" s="97" t="s">
        <v>103</v>
      </c>
      <c r="DJ13" s="552" t="s">
        <v>162</v>
      </c>
      <c r="DK13" s="552"/>
      <c r="DL13" s="552"/>
      <c r="DM13" s="552"/>
      <c r="DN13" s="552" t="s">
        <v>162</v>
      </c>
      <c r="DO13" s="95" t="s">
        <v>162</v>
      </c>
      <c r="DP13" s="11"/>
      <c r="DQ13" s="11"/>
      <c r="DR13" s="121"/>
      <c r="DS13" s="97" t="s">
        <v>103</v>
      </c>
      <c r="DT13" s="52"/>
      <c r="DU13" s="52"/>
      <c r="DV13" s="52"/>
      <c r="DW13" s="52"/>
      <c r="DX13" s="52"/>
      <c r="DY13" s="95"/>
      <c r="DZ13" s="11"/>
      <c r="EA13" s="11"/>
      <c r="EB13" s="121"/>
      <c r="EC13" s="97" t="s">
        <v>103</v>
      </c>
      <c r="ED13" s="52"/>
      <c r="EE13" s="52"/>
      <c r="EF13" s="52"/>
      <c r="EG13" s="52"/>
      <c r="EH13" s="52"/>
      <c r="EI13" s="95"/>
      <c r="EJ13" s="11"/>
      <c r="EK13" s="11"/>
      <c r="EL13" s="129"/>
      <c r="EV13" s="129"/>
      <c r="FF13" s="129"/>
      <c r="FP13" s="129"/>
      <c r="FZ13" s="129"/>
      <c r="GJ13" s="129"/>
      <c r="GT13" s="129"/>
      <c r="HD13" s="129"/>
      <c r="HN13" s="129"/>
      <c r="HX13" s="129"/>
    </row>
    <row xmlns:x14ac="http://schemas.microsoft.com/office/spreadsheetml/2009/9/ac" r="14" ht="15.75" customHeight="true" x14ac:dyDescent="0.25">
      <c r="A14" s="379" t="str">
        <f ca="true">IF(ISBLANK('Data Summary'!A16),"",'Data Summary'!A16)</f>
        <v>SLE_2021_UIS</v>
      </c>
      <c r="B14" s="122"/>
      <c r="C14" s="89" t="s">
        <v>23</v>
      </c>
      <c r="D14" s="10"/>
      <c r="E14" s="10"/>
      <c r="F14" s="10"/>
      <c r="G14" s="70"/>
      <c r="H14" s="71"/>
      <c r="I14" s="72"/>
      <c r="J14" s="11"/>
      <c r="K14" s="11"/>
      <c r="L14" s="122"/>
      <c r="M14" s="89" t="s">
        <v>23</v>
      </c>
      <c r="N14" s="10"/>
      <c r="O14" s="10"/>
      <c r="P14" s="10"/>
      <c r="Q14" s="70"/>
      <c r="R14" s="71"/>
      <c r="S14" s="72"/>
      <c r="T14" s="11"/>
      <c r="U14" s="11"/>
      <c r="V14" s="122"/>
      <c r="W14" s="89" t="s">
        <v>23</v>
      </c>
      <c r="X14" s="10"/>
      <c r="Y14" s="10"/>
      <c r="Z14" s="10"/>
      <c r="AA14" s="70"/>
      <c r="AB14" s="71"/>
      <c r="AC14" s="72"/>
      <c r="AD14" s="11"/>
      <c r="AE14" s="11"/>
      <c r="AF14" s="122"/>
      <c r="AG14" s="89" t="s">
        <v>23</v>
      </c>
      <c r="AH14" s="10"/>
      <c r="AI14" s="10"/>
      <c r="AJ14" s="10"/>
      <c r="AK14" s="70"/>
      <c r="AL14" s="71"/>
      <c r="AM14" s="72"/>
      <c r="AN14" s="11"/>
      <c r="AO14" s="11"/>
      <c r="AP14" s="122"/>
      <c r="AQ14" s="89" t="s">
        <v>23</v>
      </c>
      <c r="AR14" s="10"/>
      <c r="AS14" s="10"/>
      <c r="AT14" s="10"/>
      <c r="AU14" s="70"/>
      <c r="AV14" s="71"/>
      <c r="AW14" s="72"/>
      <c r="AX14" s="11"/>
      <c r="AY14" s="11"/>
      <c r="AZ14" s="122"/>
      <c r="BA14" s="89" t="s">
        <v>23</v>
      </c>
      <c r="BB14" s="10"/>
      <c r="BC14" s="10"/>
      <c r="BD14" s="10"/>
      <c r="BE14" s="70"/>
      <c r="BF14" s="71"/>
      <c r="BG14" s="72"/>
      <c r="BH14" s="11"/>
      <c r="BI14" s="11"/>
      <c r="BJ14" s="122"/>
      <c r="BK14" s="89" t="s">
        <v>23</v>
      </c>
      <c r="BL14" s="10"/>
      <c r="BM14" s="10"/>
      <c r="BN14" s="10"/>
      <c r="BO14" s="70"/>
      <c r="BP14" s="71"/>
      <c r="BQ14" s="72"/>
      <c r="BR14" s="11"/>
      <c r="BS14" s="11"/>
      <c r="BT14" s="122"/>
      <c r="BU14" s="89" t="s">
        <v>23</v>
      </c>
      <c r="BV14" s="10"/>
      <c r="BW14" s="10"/>
      <c r="BX14" s="10"/>
      <c r="BY14" s="70"/>
      <c r="BZ14" s="71"/>
      <c r="CA14" s="72"/>
      <c r="CB14" s="11"/>
      <c r="CC14" s="11"/>
      <c r="CD14" s="122"/>
      <c r="CE14" s="89" t="s">
        <v>23</v>
      </c>
      <c r="CF14" s="10">
        <v>11034</v>
      </c>
      <c r="CG14" s="10" t="s">
        <v>270</v>
      </c>
      <c r="CH14" s="10" t="s">
        <v>270</v>
      </c>
      <c r="CI14" s="70">
        <v>1756</v>
      </c>
      <c r="CJ14" s="71">
        <v>7020</v>
      </c>
      <c r="CK14" s="72">
        <v>2258</v>
      </c>
      <c r="CL14" s="11"/>
      <c r="CM14" s="11"/>
      <c r="CN14" s="122"/>
      <c r="CO14" s="89" t="s">
        <v>23</v>
      </c>
      <c r="CP14" s="10"/>
      <c r="CQ14" s="10"/>
      <c r="CR14" s="10"/>
      <c r="CS14" s="70"/>
      <c r="CT14" s="71"/>
      <c r="CU14" s="72"/>
      <c r="CV14" s="11"/>
      <c r="CW14" s="11"/>
      <c r="CX14" s="122"/>
      <c r="CY14" s="89" t="s">
        <v>23</v>
      </c>
      <c r="CZ14" s="10"/>
      <c r="DA14" s="10"/>
      <c r="DB14" s="10"/>
      <c r="DC14" s="70"/>
      <c r="DD14" s="71"/>
      <c r="DE14" s="72"/>
      <c r="DF14" s="11"/>
      <c r="DG14" s="11"/>
      <c r="DH14" s="122"/>
      <c r="DI14" s="89" t="s">
        <v>23</v>
      </c>
      <c r="DJ14" s="553"/>
      <c r="DK14" s="553"/>
      <c r="DL14" s="553"/>
      <c r="DM14" s="554"/>
      <c r="DN14" s="555"/>
      <c r="DO14" s="72"/>
      <c r="DP14" s="11"/>
      <c r="DQ14" s="11"/>
      <c r="DR14" s="122"/>
      <c r="DS14" s="89" t="s">
        <v>23</v>
      </c>
      <c r="DT14" s="10">
        <v>11034</v>
      </c>
      <c r="DU14" s="10" t="s">
        <v>270</v>
      </c>
      <c r="DV14" s="10" t="s">
        <v>270</v>
      </c>
      <c r="DW14" s="70">
        <v>1756</v>
      </c>
      <c r="DX14" s="71">
        <v>7020</v>
      </c>
      <c r="DY14" s="72">
        <v>2258</v>
      </c>
      <c r="DZ14" s="11"/>
      <c r="EA14" s="11"/>
      <c r="EB14" s="122"/>
      <c r="EC14" s="89" t="s">
        <v>23</v>
      </c>
      <c r="ED14" s="69"/>
      <c r="EE14" s="69"/>
      <c r="EF14" s="69"/>
      <c r="EG14" s="70"/>
      <c r="EH14" s="71"/>
      <c r="EI14" s="72"/>
      <c r="EJ14" s="11"/>
      <c r="EK14" s="11"/>
    </row>
    <row xmlns:x14ac="http://schemas.microsoft.com/office/spreadsheetml/2009/9/ac" r="15" ht="15.75" customHeight="true" thickBot="true" x14ac:dyDescent="0.3">
      <c r="A15" s="379" t="str">
        <f ca="true">IF(ISBLANK('Data Summary'!A17),"",'Data Summary'!A17)</f>
        <v>SLE_2021_SUR</v>
      </c>
      <c r="B15" s="123"/>
      <c r="C15" s="90" t="s">
        <v>20</v>
      </c>
      <c r="D15" s="74"/>
      <c r="E15" s="74"/>
      <c r="F15" s="74"/>
      <c r="G15" s="74"/>
      <c r="H15" s="74"/>
      <c r="I15" s="75"/>
      <c r="J15" s="24"/>
      <c r="K15" s="24"/>
      <c r="L15" s="123"/>
      <c r="M15" s="90" t="s">
        <v>20</v>
      </c>
      <c r="N15" s="74">
        <v>424</v>
      </c>
      <c r="O15" s="74"/>
      <c r="P15" s="74"/>
      <c r="Q15" s="74"/>
      <c r="R15" s="74"/>
      <c r="S15" s="75"/>
      <c r="T15" s="24"/>
      <c r="U15" s="24"/>
      <c r="V15" s="123"/>
      <c r="W15" s="90" t="s">
        <v>20</v>
      </c>
      <c r="X15" s="74"/>
      <c r="Y15" s="74"/>
      <c r="Z15" s="74"/>
      <c r="AA15" s="74"/>
      <c r="AB15" s="74"/>
      <c r="AC15" s="75"/>
      <c r="AD15" s="24"/>
      <c r="AE15" s="24"/>
      <c r="AF15" s="123"/>
      <c r="AG15" s="90" t="s">
        <v>20</v>
      </c>
      <c r="AH15" s="74">
        <v>9258</v>
      </c>
      <c r="AI15" s="74"/>
      <c r="AJ15" s="74"/>
      <c r="AK15" s="74">
        <v>1218</v>
      </c>
      <c r="AL15" s="74">
        <v>6422</v>
      </c>
      <c r="AM15" s="75">
        <f>1217+401</f>
        <v>1618</v>
      </c>
      <c r="AN15" s="24"/>
      <c r="AO15" s="24"/>
      <c r="AP15" s="123"/>
      <c r="AQ15" s="90" t="s">
        <v>20</v>
      </c>
      <c r="AR15" s="74"/>
      <c r="AS15" s="74"/>
      <c r="AT15" s="74"/>
      <c r="AU15" s="74"/>
      <c r="AV15" s="74"/>
      <c r="AW15" s="75"/>
      <c r="AX15" s="24"/>
      <c r="AY15" s="24"/>
      <c r="AZ15" s="123"/>
      <c r="BA15" s="90" t="s">
        <v>20</v>
      </c>
      <c r="BB15" s="74"/>
      <c r="BC15" s="74"/>
      <c r="BD15" s="74"/>
      <c r="BE15" s="74"/>
      <c r="BF15" s="74"/>
      <c r="BG15" s="75"/>
      <c r="BH15" s="24"/>
      <c r="BI15" s="24"/>
      <c r="BJ15" s="123"/>
      <c r="BK15" s="90" t="s">
        <v>20</v>
      </c>
      <c r="BL15" s="74"/>
      <c r="BM15" s="74"/>
      <c r="BN15" s="74"/>
      <c r="BO15" s="74"/>
      <c r="BP15" s="74"/>
      <c r="BQ15" s="75"/>
      <c r="BR15" s="24"/>
      <c r="BS15" s="24"/>
      <c r="BT15" s="123"/>
      <c r="BU15" s="90" t="s">
        <v>20</v>
      </c>
      <c r="BV15" s="74"/>
      <c r="BW15" s="74"/>
      <c r="BX15" s="74"/>
      <c r="BY15" s="74"/>
      <c r="BZ15" s="74"/>
      <c r="CA15" s="75"/>
      <c r="CB15" s="24"/>
      <c r="CC15" s="24"/>
      <c r="CD15" s="123"/>
      <c r="CE15" s="90" t="s">
        <v>20</v>
      </c>
      <c r="CF15" s="74">
        <v>11034</v>
      </c>
      <c r="CG15" s="74" t="s">
        <v>270</v>
      </c>
      <c r="CH15" s="74" t="s">
        <v>270</v>
      </c>
      <c r="CI15" s="74">
        <v>1756</v>
      </c>
      <c r="CJ15" s="74">
        <v>7020</v>
      </c>
      <c r="CK15" s="75">
        <v>2258</v>
      </c>
      <c r="CL15" s="24"/>
      <c r="CM15" s="24"/>
      <c r="CN15" s="123"/>
      <c r="CO15" s="90" t="s">
        <v>20</v>
      </c>
      <c r="CP15" s="74"/>
      <c r="CQ15" s="74"/>
      <c r="CR15" s="74"/>
      <c r="CS15" s="74"/>
      <c r="CT15" s="74"/>
      <c r="CU15" s="75"/>
      <c r="CV15" s="24"/>
      <c r="CW15" s="24"/>
      <c r="CX15" s="123"/>
      <c r="CY15" s="90" t="s">
        <v>20</v>
      </c>
      <c r="CZ15" s="74"/>
      <c r="DA15" s="74"/>
      <c r="DB15" s="74"/>
      <c r="DC15" s="74"/>
      <c r="DD15" s="74"/>
      <c r="DE15" s="75"/>
      <c r="DF15" s="24"/>
      <c r="DG15" s="24"/>
      <c r="DH15" s="123"/>
      <c r="DI15" s="27" t="s">
        <v>20</v>
      </c>
      <c r="DJ15" s="74">
        <v>11193</v>
      </c>
      <c r="DK15" s="74" t="s">
        <v>270</v>
      </c>
      <c r="DL15" s="74" t="s">
        <v>270</v>
      </c>
      <c r="DM15" s="74" t="s">
        <v>270</v>
      </c>
      <c r="DN15" s="74">
        <v>8967</v>
      </c>
      <c r="DO15" s="75">
        <v>2226</v>
      </c>
      <c r="DP15" s="24"/>
      <c r="DQ15" s="24"/>
      <c r="DR15" s="123"/>
      <c r="DS15" s="90" t="s">
        <v>20</v>
      </c>
      <c r="DT15" s="74">
        <v>11034</v>
      </c>
      <c r="DU15" s="74" t="s">
        <v>270</v>
      </c>
      <c r="DV15" s="74" t="s">
        <v>270</v>
      </c>
      <c r="DW15" s="74">
        <v>1756</v>
      </c>
      <c r="DX15" s="74">
        <v>7020</v>
      </c>
      <c r="DY15" s="75">
        <v>2258</v>
      </c>
      <c r="DZ15" s="24"/>
      <c r="EA15" s="24"/>
      <c r="EB15" s="123"/>
      <c r="EC15" s="90" t="s">
        <v>20</v>
      </c>
      <c r="ED15" s="74">
        <v>12466</v>
      </c>
      <c r="EE15" s="74" t="s">
        <v>270</v>
      </c>
      <c r="EF15" s="74" t="s">
        <v>270</v>
      </c>
      <c r="EG15" s="74">
        <v>1999</v>
      </c>
      <c r="EH15" s="74">
        <v>7458</v>
      </c>
      <c r="EI15" s="75">
        <f>2079+930</f>
        <v>3009</v>
      </c>
      <c r="EJ15" s="24"/>
      <c r="EK15" s="24"/>
    </row>
    <row xmlns:x14ac="http://schemas.microsoft.com/office/spreadsheetml/2009/9/ac" r="16" s="3" customFormat="true" x14ac:dyDescent="0.25">
      <c r="A16" s="379" t="str">
        <f ca="true">IF(ISBLANK('Data Summary'!A18),"",'Data Summary'!A18)</f>
        <v>SLE_2021_EMIS</v>
      </c>
      <c r="B16" s="124"/>
      <c r="L16" s="124"/>
      <c r="V16" s="124"/>
      <c r="AF16" s="124"/>
      <c r="AP16" s="124"/>
      <c r="AZ16" s="124"/>
      <c r="BA16" s="12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3" customFormat="true" x14ac:dyDescent="0.25">
      <c r="A17" s="379" t="str">
        <f ca="true">IF(ISBLANK('Data Summary'!A19),"",'Data Summary'!A19)</f>
        <v>SLE_2022_EMIS</v>
      </c>
      <c r="B17" s="124"/>
      <c r="L17" s="124"/>
      <c r="V17" s="124"/>
      <c r="AF17" s="124"/>
      <c r="AP17" s="124"/>
      <c r="AZ17" s="124"/>
      <c r="BA17" s="12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3" customFormat="true" x14ac:dyDescent="0.25">
      <c r="A18" s="380" t="str">
        <f ca="true">IF(ISBLANK('Data Summary'!A20),"",'Data Summary'!A20)</f>
        <v/>
      </c>
      <c r="B18" s="124"/>
      <c r="L18" s="124"/>
      <c r="V18" s="124"/>
      <c r="AF18" s="124"/>
      <c r="AP18" s="124"/>
      <c r="AZ18" s="124"/>
      <c r="BA18" s="12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3" customFormat="true" x14ac:dyDescent="0.25">
      <c r="A19" s="380" t="str">
        <f ca="true">IF(ISBLANK('Data Summary'!A21),"",'Data Summary'!A21)</f>
        <v/>
      </c>
      <c r="B19" s="124"/>
      <c r="L19" s="124"/>
      <c r="V19" s="124"/>
      <c r="AF19" s="124"/>
      <c r="AP19" s="124"/>
      <c r="AZ19" s="124"/>
      <c r="BA19" s="12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3" customFormat="true" x14ac:dyDescent="0.25">
      <c r="A20" s="380" t="str">
        <f ca="true">IF(ISBLANK('Data Summary'!A22),"",'Data Summary'!A22)</f>
        <v/>
      </c>
      <c r="B20" s="124"/>
      <c r="L20" s="124"/>
      <c r="V20" s="124"/>
      <c r="AF20" s="124"/>
      <c r="AP20" s="124"/>
      <c r="AZ20" s="124"/>
      <c r="BA20" s="12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3" customFormat="true" x14ac:dyDescent="0.25">
      <c r="A21" s="380" t="str">
        <f ca="true">IF(ISBLANK('Data Summary'!A23),"",'Data Summary'!A23)</f>
        <v/>
      </c>
      <c r="B21" s="124"/>
      <c r="L21" s="124"/>
      <c r="V21" s="124"/>
      <c r="AF21" s="124"/>
      <c r="AP21" s="124"/>
      <c r="AZ21" s="124"/>
      <c r="BA21" s="12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3" customFormat="true" x14ac:dyDescent="0.25">
      <c r="A22" s="380" t="str">
        <f ca="true">IF(ISBLANK('Data Summary'!A24),"",'Data Summary'!A24)</f>
        <v/>
      </c>
      <c r="B22" s="124"/>
      <c r="L22" s="124"/>
      <c r="V22" s="124"/>
      <c r="AF22" s="124"/>
      <c r="AP22" s="124"/>
      <c r="AZ22" s="124"/>
      <c r="BA22" s="12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3" customFormat="true" x14ac:dyDescent="0.25">
      <c r="A23" s="380" t="str">
        <f ca="true">IF(ISBLANK('Data Summary'!A25),"",'Data Summary'!A25)</f>
        <v/>
      </c>
      <c r="B23" s="124"/>
      <c r="L23" s="124"/>
      <c r="V23" s="124"/>
      <c r="AF23" s="124"/>
      <c r="AP23" s="124"/>
      <c r="AZ23" s="124"/>
      <c r="BA23" s="12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3" customFormat="true" x14ac:dyDescent="0.25">
      <c r="A24" s="380" t="str">
        <f ca="true">IF(ISBLANK('Data Summary'!A26),"",'Data Summary'!A26)</f>
        <v/>
      </c>
      <c r="B24" s="124"/>
      <c r="L24" s="124"/>
      <c r="V24" s="124"/>
      <c r="AF24" s="124"/>
      <c r="AP24" s="124"/>
      <c r="AZ24" s="124"/>
      <c r="BA24" s="12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3" customFormat="true" x14ac:dyDescent="0.25">
      <c r="A25" s="380" t="str">
        <f ca="true">IF(ISBLANK('Data Summary'!A27),"",'Data Summary'!A27)</f>
        <v/>
      </c>
      <c r="B25" s="124"/>
      <c r="L25" s="124"/>
      <c r="V25" s="124"/>
      <c r="AF25" s="124"/>
      <c r="AP25" s="124"/>
      <c r="AZ25" s="124"/>
      <c r="BA25" s="12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3" customFormat="true" x14ac:dyDescent="0.25">
      <c r="A26" s="380" t="str">
        <f ca="true">IF(ISBLANK('Data Summary'!A28),"",'Data Summary'!A28)</f>
        <v/>
      </c>
      <c r="B26" s="124"/>
      <c r="L26" s="124"/>
      <c r="V26" s="124"/>
      <c r="AF26" s="124"/>
      <c r="AP26" s="124"/>
      <c r="AZ26" s="124"/>
      <c r="BA26" s="12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3" customFormat="true" x14ac:dyDescent="0.25">
      <c r="A27" s="380" t="str">
        <f ca="true">IF(ISBLANK('Data Summary'!A29),"",'Data Summary'!A29)</f>
        <v/>
      </c>
      <c r="B27" s="124"/>
      <c r="L27" s="124"/>
      <c r="V27" s="124"/>
      <c r="AF27" s="124"/>
      <c r="AP27" s="124"/>
      <c r="AZ27" s="124"/>
      <c r="BA27" s="124"/>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3" customFormat="true" x14ac:dyDescent="0.25">
      <c r="A28" s="380" t="str">
        <f ca="true">IF(ISBLANK('Data Summary'!A30),"",'Data Summary'!A30)</f>
        <v/>
      </c>
      <c r="B28" s="124"/>
      <c r="L28" s="124"/>
      <c r="V28" s="124"/>
      <c r="AF28" s="124"/>
      <c r="AP28" s="124"/>
      <c r="AZ28" s="124"/>
      <c r="BA28" s="124"/>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3" customFormat="true" x14ac:dyDescent="0.25">
      <c r="A29" s="380" t="str">
        <f ca="true">IF(ISBLANK('Data Summary'!A31),"",'Data Summary'!A31)</f>
        <v/>
      </c>
      <c r="B29" s="124"/>
      <c r="L29" s="124"/>
      <c r="V29" s="124"/>
      <c r="AF29" s="124"/>
      <c r="AP29" s="124"/>
      <c r="AZ29" s="124"/>
      <c r="BA29" s="124"/>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3" customFormat="true" x14ac:dyDescent="0.25">
      <c r="A30" s="380" t="str">
        <f ca="true">IF(ISBLANK('Data Summary'!A32),"",'Data Summary'!A32)</f>
        <v/>
      </c>
      <c r="B30" s="124"/>
      <c r="L30" s="124"/>
      <c r="V30" s="124"/>
      <c r="AF30" s="124"/>
      <c r="AP30" s="124"/>
      <c r="AZ30" s="124"/>
      <c r="BA30" s="124"/>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s="3" customFormat="true" x14ac:dyDescent="0.25">
      <c r="A31" s="380" t="str">
        <f ca="true">IF(ISBLANK('Data Summary'!A33),"",'Data Summary'!A33)</f>
        <v/>
      </c>
      <c r="B31" s="124"/>
      <c r="L31" s="124"/>
      <c r="V31" s="124"/>
      <c r="AF31" s="124"/>
      <c r="AP31" s="124"/>
      <c r="AZ31" s="124"/>
      <c r="BA31" s="124"/>
      <c r="BJ31" s="124"/>
      <c r="BT31" s="124"/>
      <c r="CD31" s="124"/>
      <c r="CN31" s="124"/>
      <c r="CX31" s="124"/>
      <c r="DH31" s="124"/>
      <c r="DR31" s="124"/>
      <c r="EB31" s="124"/>
      <c r="EL31" s="124"/>
      <c r="EV31" s="124"/>
      <c r="FF31" s="124"/>
      <c r="FP31" s="124"/>
      <c r="FZ31" s="124"/>
      <c r="GJ31" s="124"/>
      <c r="GT31" s="124"/>
      <c r="HD31" s="124"/>
      <c r="HN31" s="124"/>
      <c r="HX31" s="124"/>
    </row>
    <row xmlns:x14ac="http://schemas.microsoft.com/office/spreadsheetml/2009/9/ac" r="32" s="3" customFormat="true" x14ac:dyDescent="0.25">
      <c r="A32" s="380" t="str">
        <f ca="true">IF(ISBLANK('Data Summary'!A34),"",'Data Summary'!A34)</f>
        <v/>
      </c>
      <c r="B32" s="124"/>
      <c r="L32" s="124"/>
      <c r="V32" s="124"/>
      <c r="AF32" s="124"/>
      <c r="AP32" s="124"/>
      <c r="AZ32" s="124"/>
      <c r="BA32" s="124"/>
      <c r="BJ32" s="124"/>
      <c r="BT32" s="124"/>
      <c r="CD32" s="124"/>
      <c r="CN32" s="124"/>
      <c r="CX32" s="124"/>
      <c r="DH32" s="124"/>
      <c r="DR32" s="124"/>
      <c r="EB32" s="124"/>
      <c r="EL32" s="124"/>
      <c r="EV32" s="124"/>
      <c r="FF32" s="124"/>
      <c r="FP32" s="124"/>
      <c r="FZ32" s="124"/>
      <c r="GJ32" s="124"/>
      <c r="GT32" s="124"/>
      <c r="HD32" s="124"/>
      <c r="HN32" s="124"/>
      <c r="HX32" s="124"/>
    </row>
    <row xmlns:x14ac="http://schemas.microsoft.com/office/spreadsheetml/2009/9/ac" r="33" s="3" customFormat="true" x14ac:dyDescent="0.25">
      <c r="A33" s="380" t="str">
        <f ca="true">IF(ISBLANK('Data Summary'!A35),"",'Data Summary'!A35)</f>
        <v/>
      </c>
      <c r="B33" s="124"/>
      <c r="L33" s="124"/>
      <c r="V33" s="124"/>
      <c r="AF33" s="124"/>
      <c r="AP33" s="124"/>
      <c r="AZ33" s="124"/>
      <c r="BA33" s="124"/>
      <c r="BJ33" s="124"/>
      <c r="BT33" s="124"/>
      <c r="CD33" s="124"/>
      <c r="CN33" s="124"/>
      <c r="CX33" s="124"/>
      <c r="DH33" s="124"/>
      <c r="DR33" s="124"/>
      <c r="EB33" s="124"/>
      <c r="EL33" s="124"/>
      <c r="EV33" s="124"/>
      <c r="FF33" s="124"/>
      <c r="FP33" s="124"/>
      <c r="FZ33" s="124"/>
      <c r="GJ33" s="124"/>
      <c r="GT33" s="124"/>
      <c r="HD33" s="124"/>
      <c r="HN33" s="124"/>
      <c r="HX33" s="124"/>
    </row>
    <row xmlns:x14ac="http://schemas.microsoft.com/office/spreadsheetml/2009/9/ac" r="34" s="3" customFormat="true" x14ac:dyDescent="0.25">
      <c r="A34" s="380" t="str">
        <f ca="true">IF(ISBLANK('Data Summary'!A36),"",'Data Summary'!A36)</f>
        <v/>
      </c>
      <c r="B34" s="124"/>
      <c r="L34" s="124"/>
      <c r="V34" s="124"/>
      <c r="AF34" s="124"/>
      <c r="AP34" s="124"/>
      <c r="AZ34" s="124"/>
      <c r="BA34" s="124"/>
      <c r="BJ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80" t="str">
        <f ca="true">IF(ISBLANK('Data Summary'!A37),"",'Data Summary'!A37)</f>
        <v/>
      </c>
      <c r="B35" s="124"/>
      <c r="L35" s="124"/>
      <c r="V35" s="124"/>
      <c r="AF35" s="124"/>
      <c r="AP35" s="124"/>
      <c r="AZ35" s="124"/>
      <c r="BA35" s="124"/>
      <c r="BJ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80" t="str">
        <f ca="true">IF(ISBLANK('Data Summary'!A38),"",'Data Summary'!A38)</f>
        <v/>
      </c>
      <c r="B36" s="124"/>
      <c r="L36" s="124"/>
      <c r="V36" s="124"/>
      <c r="AF36" s="124"/>
      <c r="AP36" s="124"/>
      <c r="AZ36" s="124"/>
      <c r="BA36" s="124"/>
      <c r="BJ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80" t="str">
        <f ca="true">IF(ISBLANK('Data Summary'!A39),"",'Data Summary'!A39)</f>
        <v/>
      </c>
      <c r="B37" s="124"/>
      <c r="L37" s="124"/>
      <c r="V37" s="124"/>
      <c r="AF37" s="124"/>
      <c r="AP37" s="124"/>
      <c r="AZ37" s="124"/>
      <c r="BA37" s="124"/>
      <c r="BJ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80" t="str">
        <f ca="true">IF(ISBLANK('Data Summary'!A40),"",'Data Summary'!A40)</f>
        <v/>
      </c>
      <c r="B38" s="124"/>
      <c r="L38" s="124"/>
      <c r="V38" s="124"/>
      <c r="AF38" s="124"/>
      <c r="AP38" s="124"/>
      <c r="AZ38" s="124"/>
      <c r="BA38" s="124"/>
      <c r="BJ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80" t="str">
        <f ca="true">IF(ISBLANK('Data Summary'!A41),"",'Data Summary'!A41)</f>
        <v/>
      </c>
      <c r="B39" s="124"/>
      <c r="L39" s="124"/>
      <c r="V39" s="124"/>
      <c r="AF39" s="124"/>
      <c r="AP39" s="124"/>
      <c r="AZ39" s="124"/>
      <c r="BA39" s="124"/>
      <c r="BJ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80" t="str">
        <f ca="true">IF(ISBLANK('Data Summary'!A42),"",'Data Summary'!A42)</f>
        <v/>
      </c>
      <c r="B40" s="124"/>
      <c r="L40" s="124"/>
      <c r="V40" s="124"/>
      <c r="AF40" s="124"/>
      <c r="AP40" s="124"/>
      <c r="AZ40" s="124"/>
      <c r="BA40" s="124"/>
      <c r="BJ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80" t="str">
        <f ca="true">IF(ISBLANK('Data Summary'!A43),"",'Data Summary'!A43)</f>
        <v/>
      </c>
      <c r="B41" s="124"/>
      <c r="L41" s="124"/>
      <c r="V41" s="124"/>
      <c r="AF41" s="124"/>
      <c r="AP41" s="124"/>
      <c r="AZ41" s="124"/>
      <c r="BA41" s="124"/>
      <c r="BJ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80" t="str">
        <f ca="true">IF(ISBLANK('Data Summary'!A44),"",'Data Summary'!A44)</f>
        <v/>
      </c>
      <c r="B42" s="124"/>
      <c r="L42" s="124"/>
      <c r="V42" s="124"/>
      <c r="AF42" s="124"/>
      <c r="AP42" s="124"/>
      <c r="AZ42" s="124"/>
      <c r="BA42" s="124"/>
      <c r="BJ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80" t="str">
        <f ca="true">IF(ISBLANK('Data Summary'!A45),"",'Data Summary'!A45)</f>
        <v/>
      </c>
      <c r="B43" s="124"/>
      <c r="L43" s="124"/>
      <c r="V43" s="124"/>
      <c r="AF43" s="124"/>
      <c r="AP43" s="124"/>
      <c r="AZ43" s="124"/>
      <c r="BA43" s="124"/>
      <c r="BJ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80" t="str">
        <f ca="true">IF(ISBLANK('Data Summary'!A46),"",'Data Summary'!A46)</f>
        <v/>
      </c>
      <c r="B44" s="124"/>
      <c r="L44" s="124"/>
      <c r="V44" s="124"/>
      <c r="AF44" s="124"/>
      <c r="AP44" s="124"/>
      <c r="AZ44" s="124"/>
      <c r="BA44" s="124"/>
      <c r="BJ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80" t="str">
        <f ca="true">IF(ISBLANK('Data Summary'!A47),"",'Data Summary'!A47)</f>
        <v/>
      </c>
      <c r="B45" s="124"/>
      <c r="L45" s="124"/>
      <c r="V45" s="124"/>
      <c r="AF45" s="124"/>
      <c r="AP45" s="124"/>
      <c r="AZ45" s="124"/>
      <c r="BA45" s="124"/>
      <c r="BJ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80" t="str">
        <f ca="true">IF(ISBLANK('Data Summary'!A48),"",'Data Summary'!A48)</f>
        <v/>
      </c>
      <c r="B46" s="124"/>
      <c r="L46" s="124"/>
      <c r="V46" s="124"/>
      <c r="AF46" s="124"/>
      <c r="AP46" s="124"/>
      <c r="AZ46" s="124"/>
      <c r="BA46" s="124"/>
      <c r="BJ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80" t="str">
        <f ca="true">IF(ISBLANK('Data Summary'!A49),"",'Data Summary'!A49)</f>
        <v/>
      </c>
      <c r="B47" s="124"/>
      <c r="L47" s="124"/>
      <c r="V47" s="124"/>
      <c r="AF47" s="124"/>
      <c r="AP47" s="124"/>
      <c r="AZ47" s="124"/>
      <c r="BA47" s="124"/>
      <c r="BJ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80" t="str">
        <f ca="true">IF(ISBLANK('Data Summary'!A50),"",'Data Summary'!A50)</f>
        <v/>
      </c>
      <c r="B48" s="124"/>
      <c r="L48" s="124"/>
      <c r="V48" s="124"/>
      <c r="AF48" s="124"/>
      <c r="AP48" s="124"/>
      <c r="AZ48" s="124"/>
      <c r="BA48" s="124"/>
      <c r="BJ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80" t="str">
        <f ca="true">IF(ISBLANK('Data Summary'!A51),"",'Data Summary'!A51)</f>
        <v/>
      </c>
      <c r="B49" s="124"/>
      <c r="L49" s="124"/>
      <c r="V49" s="124"/>
      <c r="AF49" s="124"/>
      <c r="AP49" s="124"/>
      <c r="AZ49" s="124"/>
      <c r="BA49" s="124"/>
      <c r="BJ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80" t="str">
        <f ca="true">IF(ISBLANK('Data Summary'!A52),"",'Data Summary'!A52)</f>
        <v/>
      </c>
      <c r="B50" s="124"/>
      <c r="L50" s="124"/>
      <c r="V50" s="124"/>
      <c r="AF50" s="124"/>
      <c r="AP50" s="124"/>
      <c r="AZ50" s="124"/>
      <c r="BA50" s="124"/>
      <c r="BJ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80" t="str">
        <f ca="true">IF(ISBLANK('Data Summary'!A53),"",'Data Summary'!A53)</f>
        <v/>
      </c>
      <c r="B51" s="124"/>
      <c r="L51" s="124"/>
      <c r="V51" s="124"/>
      <c r="AF51" s="124"/>
      <c r="AP51" s="124"/>
      <c r="AZ51" s="124"/>
      <c r="BA51" s="124"/>
      <c r="BJ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80" t="str">
        <f ca="true">IF(ISBLANK('Data Summary'!A54),"",'Data Summary'!A54)</f>
        <v/>
      </c>
      <c r="B52" s="124"/>
      <c r="L52" s="124"/>
      <c r="V52" s="124"/>
      <c r="AF52" s="124"/>
      <c r="AP52" s="124"/>
      <c r="AZ52" s="124"/>
      <c r="BA52" s="124"/>
      <c r="BJ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80" t="str">
        <f ca="true">IF(ISBLANK('Data Summary'!A55),"",'Data Summary'!A55)</f>
        <v/>
      </c>
      <c r="B53" s="124"/>
      <c r="L53" s="124"/>
      <c r="V53" s="124"/>
      <c r="AF53" s="124"/>
      <c r="AP53" s="124"/>
      <c r="AZ53" s="124"/>
      <c r="BA53" s="124"/>
      <c r="BJ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80" t="str">
        <f ca="true">IF(ISBLANK('Data Summary'!A56),"",'Data Summary'!A56)</f>
        <v/>
      </c>
      <c r="B54" s="124"/>
      <c r="L54" s="124"/>
      <c r="V54" s="124"/>
      <c r="AF54" s="124"/>
      <c r="AP54" s="124"/>
      <c r="AZ54" s="124"/>
      <c r="BA54" s="124"/>
      <c r="BJ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80" t="str">
        <f ca="true">IF(ISBLANK('Data Summary'!A57),"",'Data Summary'!A57)</f>
        <v/>
      </c>
      <c r="B55" s="124"/>
      <c r="L55" s="124"/>
      <c r="V55" s="124"/>
      <c r="AF55" s="124"/>
      <c r="AP55" s="124"/>
      <c r="AZ55" s="124"/>
      <c r="BA55" s="124"/>
      <c r="BJ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80" t="str">
        <f ca="true">IF(ISBLANK('Data Summary'!A58),"",'Data Summary'!A58)</f>
        <v/>
      </c>
      <c r="B56" s="124"/>
      <c r="L56" s="124"/>
      <c r="V56" s="124"/>
      <c r="AF56" s="124"/>
      <c r="AP56" s="124"/>
      <c r="AZ56" s="124"/>
      <c r="BA56" s="124"/>
      <c r="BJ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80" t="str">
        <f ca="true">IF(ISBLANK('Data Summary'!A59),"",'Data Summary'!A59)</f>
        <v/>
      </c>
      <c r="B57" s="124"/>
      <c r="L57" s="124"/>
      <c r="V57" s="124"/>
      <c r="AF57" s="124"/>
      <c r="AP57" s="124"/>
      <c r="AZ57" s="124"/>
      <c r="BA57" s="124"/>
      <c r="BJ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80" t="str">
        <f ca="true">IF(ISBLANK('Data Summary'!A60),"",'Data Summary'!A60)</f>
        <v/>
      </c>
      <c r="B58" s="124"/>
      <c r="L58" s="124"/>
      <c r="V58" s="124"/>
      <c r="AF58" s="124"/>
      <c r="AP58" s="124"/>
      <c r="AZ58" s="124"/>
      <c r="BA58" s="124"/>
      <c r="BJ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80" t="str">
        <f ca="true">IF(ISBLANK('Data Summary'!A61),"",'Data Summary'!A61)</f>
        <v/>
      </c>
      <c r="B59" s="124"/>
      <c r="L59" s="124"/>
      <c r="V59" s="124"/>
      <c r="AF59" s="124"/>
      <c r="AP59" s="124"/>
      <c r="AZ59" s="124"/>
      <c r="BA59" s="124"/>
      <c r="BJ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80" t="str">
        <f ca="true">IF(ISBLANK('Data Summary'!A62),"",'Data Summary'!A62)</f>
        <v/>
      </c>
      <c r="B60" s="124"/>
      <c r="L60" s="124"/>
      <c r="V60" s="124"/>
      <c r="AF60" s="124"/>
      <c r="AP60" s="124"/>
      <c r="AZ60" s="124"/>
      <c r="BA60" s="124"/>
      <c r="BJ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80" t="str">
        <f ca="true">IF(ISBLANK('Data Summary'!A63),"",'Data Summary'!A63)</f>
        <v/>
      </c>
      <c r="B61" s="124"/>
      <c r="L61" s="124"/>
      <c r="V61" s="124"/>
      <c r="AF61" s="124"/>
      <c r="AP61" s="124"/>
      <c r="AZ61" s="124"/>
      <c r="BA61" s="124"/>
      <c r="BJ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80" t="str">
        <f ca="true">IF(ISBLANK('Data Summary'!A64),"",'Data Summary'!A64)</f>
        <v/>
      </c>
      <c r="B62" s="124"/>
      <c r="L62" s="124"/>
      <c r="V62" s="124"/>
      <c r="AF62" s="124"/>
      <c r="AP62" s="124"/>
      <c r="AZ62" s="124"/>
      <c r="BA62" s="124"/>
      <c r="BJ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80" t="str">
        <f ca="true">IF(ISBLANK('Data Summary'!A65),"",'Data Summary'!A65)</f>
        <v/>
      </c>
      <c r="B63" s="124"/>
      <c r="L63" s="124"/>
      <c r="V63" s="124"/>
      <c r="AF63" s="124"/>
      <c r="AP63" s="124"/>
      <c r="AZ63" s="124"/>
      <c r="BA63" s="124"/>
      <c r="BJ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80" t="str">
        <f ca="true">IF(ISBLANK('Data Summary'!A66),"",'Data Summary'!A66)</f>
        <v/>
      </c>
      <c r="B64" s="124"/>
      <c r="L64" s="124"/>
      <c r="V64" s="124"/>
      <c r="AF64" s="124"/>
      <c r="AP64" s="124"/>
      <c r="AZ64" s="124"/>
      <c r="BA64" s="124"/>
      <c r="BJ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80" t="str">
        <f ca="true">IF(ISBLANK('Data Summary'!A67),"",'Data Summary'!A67)</f>
        <v/>
      </c>
      <c r="B65" s="124"/>
      <c r="L65" s="124"/>
      <c r="V65" s="124"/>
      <c r="AF65" s="124"/>
      <c r="AP65" s="124"/>
      <c r="AZ65" s="124"/>
      <c r="BA65" s="124"/>
      <c r="BJ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80" t="str">
        <f ca="true">IF(ISBLANK('Data Summary'!A68),"",'Data Summary'!A68)</f>
        <v/>
      </c>
      <c r="B66" s="124"/>
      <c r="L66" s="124"/>
      <c r="V66" s="124"/>
      <c r="AF66" s="124"/>
      <c r="AP66" s="124"/>
      <c r="AZ66" s="124"/>
      <c r="BA66" s="124"/>
      <c r="BJ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80" t="str">
        <f ca="true">IF(ISBLANK('Data Summary'!A69),"",'Data Summary'!A69)</f>
        <v/>
      </c>
      <c r="B67" s="124"/>
      <c r="L67" s="124"/>
      <c r="V67" s="124"/>
      <c r="AF67" s="124"/>
      <c r="AP67" s="124"/>
      <c r="AZ67" s="124"/>
      <c r="BA67" s="124"/>
      <c r="BJ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80" t="str">
        <f ca="true">IF(ISBLANK('Data Summary'!A70),"",'Data Summary'!A70)</f>
        <v/>
      </c>
      <c r="B68" s="124"/>
      <c r="L68" s="124"/>
      <c r="V68" s="124"/>
      <c r="AF68" s="124"/>
      <c r="AP68" s="124"/>
      <c r="AZ68" s="124"/>
      <c r="BA68" s="124"/>
      <c r="BJ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80" t="str">
        <f ca="true">IF(ISBLANK('Data Summary'!A71),"",'Data Summary'!A71)</f>
        <v/>
      </c>
      <c r="B69" s="124"/>
      <c r="L69" s="124"/>
      <c r="V69" s="124"/>
      <c r="AF69" s="124"/>
      <c r="AP69" s="124"/>
      <c r="AZ69" s="124"/>
      <c r="BA69" s="124"/>
      <c r="BJ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80" t="str">
        <f ca="true">IF(ISBLANK('Data Summary'!A72),"",'Data Summary'!A72)</f>
        <v/>
      </c>
      <c r="B70" s="124"/>
      <c r="L70" s="124"/>
      <c r="V70" s="124"/>
      <c r="AF70" s="124"/>
      <c r="AP70" s="124"/>
      <c r="AZ70" s="124"/>
      <c r="BA70" s="124"/>
      <c r="BJ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80" t="str">
        <f ca="true">IF(ISBLANK('Data Summary'!A73),"",'Data Summary'!A73)</f>
        <v/>
      </c>
      <c r="B71" s="124"/>
      <c r="L71" s="124"/>
      <c r="V71" s="124"/>
      <c r="AF71" s="124"/>
      <c r="AP71" s="124"/>
      <c r="AZ71" s="124"/>
      <c r="BA71" s="124"/>
      <c r="BJ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80" t="str">
        <f ca="true">IF(ISBLANK('Data Summary'!A74),"",'Data Summary'!A74)</f>
        <v/>
      </c>
      <c r="B72" s="124"/>
      <c r="L72" s="124"/>
      <c r="V72" s="124"/>
      <c r="AF72" s="124"/>
      <c r="AP72" s="124"/>
      <c r="AZ72" s="124"/>
      <c r="BA72" s="124"/>
      <c r="BJ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80" t="str">
        <f ca="true">IF(ISBLANK('Data Summary'!A75),"",'Data Summary'!A75)</f>
        <v/>
      </c>
      <c r="B73" s="124"/>
      <c r="L73" s="124"/>
      <c r="V73" s="124"/>
      <c r="AF73" s="124"/>
      <c r="AP73" s="124"/>
      <c r="AZ73" s="124"/>
      <c r="BA73" s="124"/>
      <c r="BJ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80" t="str">
        <f ca="true">IF(ISBLANK('Data Summary'!A76),"",'Data Summary'!A76)</f>
        <v/>
      </c>
      <c r="B74" s="124"/>
      <c r="L74" s="124"/>
      <c r="V74" s="124"/>
      <c r="AF74" s="124"/>
      <c r="AP74" s="124"/>
      <c r="AZ74" s="124"/>
      <c r="BA74" s="124"/>
      <c r="BJ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80" t="str">
        <f ca="true">IF(ISBLANK('Data Summary'!A77),"",'Data Summary'!A77)</f>
        <v/>
      </c>
      <c r="B75" s="124"/>
      <c r="L75" s="124"/>
      <c r="V75" s="124"/>
      <c r="AF75" s="124"/>
      <c r="AP75" s="124"/>
      <c r="AZ75" s="124"/>
      <c r="BA75" s="124"/>
      <c r="BJ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80" t="str">
        <f ca="true">IF(ISBLANK('Data Summary'!A78),"",'Data Summary'!A78)</f>
        <v/>
      </c>
      <c r="B76" s="124"/>
      <c r="L76" s="124"/>
      <c r="V76" s="124"/>
      <c r="AF76" s="124"/>
      <c r="AP76" s="124"/>
      <c r="AZ76" s="124"/>
      <c r="BA76" s="124"/>
      <c r="BJ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80" t="str">
        <f ca="true">IF(ISBLANK('Data Summary'!A79),"",'Data Summary'!A79)</f>
        <v/>
      </c>
      <c r="B77" s="124"/>
      <c r="L77" s="124"/>
      <c r="V77" s="124"/>
      <c r="AF77" s="124"/>
      <c r="AP77" s="124"/>
      <c r="AZ77" s="124"/>
      <c r="BA77" s="124"/>
      <c r="BJ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80" t="str">
        <f ca="true">IF(ISBLANK('Data Summary'!A80),"",'Data Summary'!A80)</f>
        <v/>
      </c>
      <c r="B78" s="124"/>
      <c r="L78" s="124"/>
      <c r="V78" s="124"/>
      <c r="AF78" s="124"/>
      <c r="AP78" s="124"/>
      <c r="AZ78" s="124"/>
      <c r="BA78" s="124"/>
      <c r="BJ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80" t="str">
        <f ca="true">IF(ISBLANK('Data Summary'!A81),"",'Data Summary'!A81)</f>
        <v/>
      </c>
      <c r="B79" s="124"/>
      <c r="L79" s="124"/>
      <c r="V79" s="124"/>
      <c r="AF79" s="124"/>
      <c r="AP79" s="124"/>
      <c r="AZ79" s="124"/>
      <c r="BA79" s="124"/>
      <c r="BJ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80" t="str">
        <f ca="true">IF(ISBLANK('Data Summary'!A82),"",'Data Summary'!A82)</f>
        <v/>
      </c>
      <c r="B80" s="124"/>
      <c r="L80" s="124"/>
      <c r="V80" s="124"/>
      <c r="AF80" s="124"/>
      <c r="AP80" s="124"/>
      <c r="AZ80" s="124"/>
      <c r="BA80" s="124"/>
      <c r="BJ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80" t="str">
        <f ca="true">IF(ISBLANK('Data Summary'!A83),"",'Data Summary'!A83)</f>
        <v/>
      </c>
      <c r="B81" s="124"/>
      <c r="L81" s="124"/>
      <c r="V81" s="124"/>
      <c r="AF81" s="124"/>
      <c r="AP81" s="124"/>
      <c r="AZ81" s="124"/>
      <c r="BA81" s="124"/>
      <c r="BJ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80" t="str">
        <f ca="true">IF(ISBLANK('Data Summary'!A84),"",'Data Summary'!A84)</f>
        <v/>
      </c>
      <c r="B82" s="124"/>
      <c r="L82" s="124"/>
      <c r="V82" s="124"/>
      <c r="AF82" s="124"/>
      <c r="AP82" s="124"/>
      <c r="AZ82" s="124"/>
      <c r="BA82" s="124"/>
      <c r="BJ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80" t="str">
        <f ca="true">IF(ISBLANK('Data Summary'!A85),"",'Data Summary'!A85)</f>
        <v/>
      </c>
      <c r="B83" s="124"/>
      <c r="L83" s="124"/>
      <c r="V83" s="124"/>
      <c r="AF83" s="124"/>
      <c r="AP83" s="124"/>
      <c r="AZ83" s="124"/>
      <c r="BA83" s="124"/>
      <c r="BJ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80" t="str">
        <f ca="true">IF(ISBLANK('Data Summary'!A86),"",'Data Summary'!A86)</f>
        <v/>
      </c>
      <c r="B84" s="124"/>
      <c r="L84" s="124"/>
      <c r="V84" s="124"/>
      <c r="AF84" s="124"/>
      <c r="AP84" s="124"/>
      <c r="AZ84" s="124"/>
      <c r="BA84" s="124"/>
      <c r="BJ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80" t="str">
        <f ca="true">IF(ISBLANK('Data Summary'!A87),"",'Data Summary'!A87)</f>
        <v/>
      </c>
      <c r="B85" s="124"/>
      <c r="L85" s="124"/>
      <c r="V85" s="124"/>
      <c r="AF85" s="124"/>
      <c r="AP85" s="124"/>
      <c r="AZ85" s="124"/>
      <c r="BA85" s="124"/>
      <c r="BJ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80" t="str">
        <f ca="true">IF(ISBLANK('Data Summary'!A88),"",'Data Summary'!A88)</f>
        <v/>
      </c>
      <c r="B86" s="124"/>
      <c r="L86" s="124"/>
      <c r="V86" s="124"/>
      <c r="AF86" s="124"/>
      <c r="AP86" s="124"/>
      <c r="AZ86" s="124"/>
      <c r="BA86" s="124"/>
      <c r="BJ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80" t="str">
        <f ca="true">IF(ISBLANK('Data Summary'!A89),"",'Data Summary'!A89)</f>
        <v/>
      </c>
      <c r="B87" s="124"/>
      <c r="L87" s="124"/>
      <c r="V87" s="124"/>
      <c r="AF87" s="124"/>
      <c r="AP87" s="124"/>
      <c r="AZ87" s="124"/>
      <c r="BA87" s="124"/>
      <c r="BJ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80" t="str">
        <f ca="true">IF(ISBLANK('Data Summary'!A90),"",'Data Summary'!A90)</f>
        <v/>
      </c>
      <c r="B88" s="124"/>
      <c r="L88" s="124"/>
      <c r="V88" s="124"/>
      <c r="AF88" s="124"/>
      <c r="AP88" s="124"/>
      <c r="AZ88" s="124"/>
      <c r="BA88" s="124"/>
      <c r="BJ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80" t="str">
        <f ca="true">IF(ISBLANK('Data Summary'!A91),"",'Data Summary'!A91)</f>
        <v/>
      </c>
      <c r="B89" s="124"/>
      <c r="L89" s="124"/>
      <c r="V89" s="124"/>
      <c r="AF89" s="124"/>
      <c r="AP89" s="124"/>
      <c r="AZ89" s="124"/>
      <c r="BA89" s="124"/>
      <c r="BJ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80" t="str">
        <f ca="true">IF(ISBLANK('Data Summary'!A92),"",'Data Summary'!A92)</f>
        <v/>
      </c>
      <c r="B90" s="124"/>
      <c r="L90" s="124"/>
      <c r="V90" s="124"/>
      <c r="AF90" s="124"/>
      <c r="AP90" s="124"/>
      <c r="AZ90" s="124"/>
      <c r="BA90" s="124"/>
      <c r="BJ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80" t="str">
        <f ca="true">IF(ISBLANK('Data Summary'!A93),"",'Data Summary'!A93)</f>
        <v/>
      </c>
      <c r="B91" s="124"/>
      <c r="L91" s="124"/>
      <c r="V91" s="124"/>
      <c r="AF91" s="124"/>
      <c r="AP91" s="124"/>
      <c r="AZ91" s="124"/>
      <c r="BA91" s="124"/>
      <c r="BJ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80" t="str">
        <f ca="true">IF(ISBLANK('Data Summary'!A94),"",'Data Summary'!A94)</f>
        <v/>
      </c>
      <c r="B92" s="124"/>
      <c r="L92" s="124"/>
      <c r="V92" s="124"/>
      <c r="AF92" s="124"/>
      <c r="AP92" s="124"/>
      <c r="AZ92" s="124"/>
      <c r="BA92" s="124"/>
      <c r="BJ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80" t="str">
        <f ca="true">IF(ISBLANK('Data Summary'!A95),"",'Data Summary'!A95)</f>
        <v/>
      </c>
      <c r="B93" s="124"/>
      <c r="L93" s="124"/>
      <c r="V93" s="124"/>
      <c r="AF93" s="124"/>
      <c r="AP93" s="124"/>
      <c r="AZ93" s="124"/>
      <c r="BA93" s="124"/>
      <c r="BJ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80" t="str">
        <f ca="true">IF(ISBLANK('Data Summary'!A96),"",'Data Summary'!A96)</f>
        <v/>
      </c>
      <c r="B94" s="124"/>
      <c r="L94" s="124"/>
      <c r="V94" s="124"/>
      <c r="AF94" s="124"/>
      <c r="AP94" s="124"/>
      <c r="AZ94" s="124"/>
      <c r="BA94" s="124"/>
      <c r="BJ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80" t="str">
        <f ca="true">IF(ISBLANK('Data Summary'!A97),"",'Data Summary'!A97)</f>
        <v/>
      </c>
      <c r="B95" s="124"/>
      <c r="L95" s="124"/>
      <c r="V95" s="124"/>
      <c r="AF95" s="124"/>
      <c r="AP95" s="124"/>
      <c r="AZ95" s="124"/>
      <c r="BA95" s="124"/>
      <c r="BJ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80" t="str">
        <f ca="true">IF(ISBLANK('Data Summary'!A98),"",'Data Summary'!A98)</f>
        <v/>
      </c>
      <c r="B96" s="124"/>
      <c r="L96" s="124"/>
      <c r="V96" s="124"/>
      <c r="AF96" s="124"/>
      <c r="AP96" s="124"/>
      <c r="AZ96" s="124"/>
      <c r="BA96" s="124"/>
      <c r="BJ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80" t="str">
        <f ca="true">IF(ISBLANK('Data Summary'!A99),"",'Data Summary'!A99)</f>
        <v/>
      </c>
      <c r="B97" s="124"/>
      <c r="L97" s="124"/>
      <c r="V97" s="124"/>
      <c r="AF97" s="124"/>
      <c r="AP97" s="124"/>
      <c r="AZ97" s="124"/>
      <c r="BA97" s="124"/>
      <c r="BJ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80" t="str">
        <f ca="true">IF(ISBLANK('Data Summary'!A100),"",'Data Summary'!A100)</f>
        <v/>
      </c>
      <c r="B98" s="124"/>
      <c r="L98" s="124"/>
      <c r="V98" s="124"/>
      <c r="AF98" s="124"/>
      <c r="AP98" s="124"/>
      <c r="AZ98" s="124"/>
      <c r="BA98" s="124"/>
      <c r="BJ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80" t="str">
        <f ca="true">IF(ISBLANK('Data Summary'!A101),"",'Data Summary'!A101)</f>
        <v/>
      </c>
      <c r="B99" s="124"/>
      <c r="L99" s="124"/>
      <c r="V99" s="124"/>
      <c r="AF99" s="124"/>
      <c r="AP99" s="124"/>
      <c r="AZ99" s="124"/>
      <c r="BA99" s="124"/>
      <c r="BJ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80" t="str">
        <f ca="true">IF(ISBLANK('Data Summary'!A102),"",'Data Summary'!A102)</f>
        <v/>
      </c>
      <c r="B100" s="124"/>
      <c r="L100" s="124"/>
      <c r="V100" s="124"/>
      <c r="AF100" s="124"/>
      <c r="AP100" s="124"/>
      <c r="AZ100" s="124"/>
      <c r="BA100" s="124"/>
      <c r="BJ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80" t="str">
        <f ca="true">IF(ISBLANK('Data Summary'!A103),"",'Data Summary'!A103)</f>
        <v/>
      </c>
      <c r="B101" s="124"/>
      <c r="L101" s="124"/>
      <c r="V101" s="124"/>
      <c r="AF101" s="124"/>
      <c r="AP101" s="124"/>
      <c r="AZ101" s="124"/>
      <c r="BA101" s="124"/>
      <c r="BJ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80" t="str">
        <f ca="true">IF(ISBLANK('Data Summary'!A104),"",'Data Summary'!A104)</f>
        <v/>
      </c>
      <c r="B102" s="124"/>
      <c r="L102" s="124"/>
      <c r="V102" s="124"/>
      <c r="AF102" s="124"/>
      <c r="AP102" s="124"/>
      <c r="AZ102" s="124"/>
      <c r="BA102" s="124"/>
      <c r="BJ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80" t="str">
        <f ca="true">IF(ISBLANK('Data Summary'!A105),"",'Data Summary'!A105)</f>
        <v/>
      </c>
      <c r="B103" s="124"/>
      <c r="L103" s="124"/>
      <c r="V103" s="124"/>
      <c r="AF103" s="124"/>
      <c r="AP103" s="124"/>
      <c r="AZ103" s="124"/>
      <c r="BA103" s="124"/>
      <c r="BJ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80" t="str">
        <f ca="true">IF(ISBLANK('Data Summary'!A106),"",'Data Summary'!A106)</f>
        <v/>
      </c>
      <c r="B104" s="124"/>
      <c r="L104" s="124"/>
      <c r="V104" s="124"/>
      <c r="AF104" s="124"/>
      <c r="AP104" s="124"/>
      <c r="AZ104" s="124"/>
      <c r="BA104" s="124"/>
      <c r="BJ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80" t="str">
        <f ca="true">IF(ISBLANK('Data Summary'!A107),"",'Data Summary'!A107)</f>
        <v/>
      </c>
      <c r="B105" s="124"/>
      <c r="L105" s="124"/>
      <c r="V105" s="124"/>
      <c r="AF105" s="124"/>
      <c r="AP105" s="124"/>
      <c r="AZ105" s="124"/>
      <c r="BA105" s="124"/>
      <c r="BJ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80" t="str">
        <f ca="true">IF(ISBLANK('Data Summary'!A108),"",'Data Summary'!A108)</f>
        <v/>
      </c>
      <c r="B106" s="124"/>
      <c r="L106" s="124"/>
      <c r="V106" s="124"/>
      <c r="AF106" s="124"/>
      <c r="AP106" s="124"/>
      <c r="AZ106" s="124"/>
      <c r="BA106" s="124"/>
      <c r="BJ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80" t="str">
        <f ca="true">IF(ISBLANK('Data Summary'!A109),"",'Data Summary'!A109)</f>
        <v/>
      </c>
      <c r="B107" s="124"/>
      <c r="L107" s="124"/>
      <c r="V107" s="124"/>
      <c r="AF107" s="124"/>
      <c r="AP107" s="124"/>
      <c r="AZ107" s="124"/>
      <c r="BA107" s="124"/>
      <c r="BJ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80" t="str">
        <f ca="true">IF(ISBLANK('Data Summary'!A110),"",'Data Summary'!A110)</f>
        <v/>
      </c>
      <c r="B108" s="124"/>
      <c r="L108" s="124"/>
      <c r="V108" s="124"/>
      <c r="AF108" s="124"/>
      <c r="AP108" s="124"/>
      <c r="AZ108" s="124"/>
      <c r="BA108" s="124"/>
      <c r="BJ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80" t="str">
        <f ca="true">IF(ISBLANK('Data Summary'!A111),"",'Data Summary'!A111)</f>
        <v/>
      </c>
      <c r="B109" s="124"/>
      <c r="L109" s="124"/>
      <c r="V109" s="124"/>
      <c r="AF109" s="124"/>
      <c r="AP109" s="124"/>
      <c r="AZ109" s="124"/>
      <c r="BA109" s="124"/>
      <c r="BJ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80" t="str">
        <f ca="true">IF(ISBLANK('Data Summary'!A112),"",'Data Summary'!A112)</f>
        <v/>
      </c>
      <c r="B110" s="124"/>
      <c r="L110" s="124"/>
      <c r="V110" s="124"/>
      <c r="AF110" s="124"/>
      <c r="AP110" s="124"/>
      <c r="AZ110" s="124"/>
      <c r="BA110" s="124"/>
      <c r="BJ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80" t="str">
        <f ca="true">IF(ISBLANK('Data Summary'!A113),"",'Data Summary'!A113)</f>
        <v/>
      </c>
      <c r="B111" s="124"/>
      <c r="L111" s="124"/>
      <c r="V111" s="124"/>
      <c r="AF111" s="124"/>
      <c r="AP111" s="124"/>
      <c r="AZ111" s="124"/>
      <c r="BA111" s="124"/>
      <c r="BJ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80" t="str">
        <f ca="true">IF(ISBLANK('Data Summary'!A114),"",'Data Summary'!A114)</f>
        <v/>
      </c>
      <c r="B112" s="124"/>
      <c r="L112" s="124"/>
      <c r="V112" s="124"/>
      <c r="AF112" s="124"/>
      <c r="AP112" s="124"/>
      <c r="AZ112" s="124"/>
      <c r="BA112" s="124"/>
      <c r="BJ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80" t="str">
        <f ca="true">IF(ISBLANK('Data Summary'!A115),"",'Data Summary'!A115)</f>
        <v/>
      </c>
      <c r="B113" s="124"/>
      <c r="L113" s="124"/>
      <c r="V113" s="124"/>
      <c r="AF113" s="124"/>
      <c r="AP113" s="124"/>
      <c r="AZ113" s="124"/>
      <c r="BA113" s="124"/>
      <c r="BJ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80" t="str">
        <f ca="true">IF(ISBLANK('Data Summary'!A116),"",'Data Summary'!A116)</f>
        <v/>
      </c>
      <c r="B114" s="124"/>
      <c r="L114" s="124"/>
      <c r="V114" s="124"/>
      <c r="AF114" s="124"/>
      <c r="AP114" s="124"/>
      <c r="AZ114" s="124"/>
      <c r="BA114" s="124"/>
      <c r="BJ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80" t="str">
        <f ca="true">IF(ISBLANK('Data Summary'!A117),"",'Data Summary'!A117)</f>
        <v/>
      </c>
      <c r="B115" s="124"/>
      <c r="L115" s="124"/>
      <c r="V115" s="124"/>
      <c r="AF115" s="124"/>
      <c r="AP115" s="124"/>
      <c r="AZ115" s="124"/>
      <c r="BA115" s="124"/>
      <c r="BJ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80" t="str">
        <f ca="true">IF(ISBLANK('Data Summary'!A118),"",'Data Summary'!A118)</f>
        <v/>
      </c>
      <c r="B116" s="124"/>
      <c r="L116" s="124"/>
      <c r="V116" s="124"/>
      <c r="AF116" s="124"/>
      <c r="AP116" s="124"/>
      <c r="AZ116" s="124"/>
      <c r="BA116" s="124"/>
      <c r="BJ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80" t="str">
        <f ca="true">IF(ISBLANK('Data Summary'!A119),"",'Data Summary'!A119)</f>
        <v/>
      </c>
      <c r="B117" s="124"/>
      <c r="L117" s="124"/>
      <c r="V117" s="124"/>
      <c r="AF117" s="124"/>
      <c r="AP117" s="124"/>
      <c r="AZ117" s="124"/>
      <c r="BA117" s="124"/>
      <c r="BJ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80" t="str">
        <f ca="true">IF(ISBLANK('Data Summary'!A120),"",'Data Summary'!A120)</f>
        <v/>
      </c>
      <c r="B118" s="124"/>
      <c r="L118" s="124"/>
      <c r="V118" s="124"/>
      <c r="AF118" s="124"/>
      <c r="AP118" s="124"/>
      <c r="AZ118" s="124"/>
      <c r="BA118" s="124"/>
      <c r="BJ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80" t="str">
        <f ca="true">IF(ISBLANK('Data Summary'!A121),"",'Data Summary'!A121)</f>
        <v/>
      </c>
      <c r="B119" s="124"/>
      <c r="L119" s="124"/>
      <c r="V119" s="124"/>
      <c r="AF119" s="124"/>
      <c r="AP119" s="124"/>
      <c r="AZ119" s="124"/>
      <c r="BA119" s="124"/>
      <c r="BJ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80" t="str">
        <f ca="true">IF(ISBLANK('Data Summary'!A122),"",'Data Summary'!A122)</f>
        <v/>
      </c>
      <c r="B120" s="124"/>
      <c r="L120" s="124"/>
      <c r="V120" s="124"/>
      <c r="AF120" s="124"/>
      <c r="AP120" s="124"/>
      <c r="AZ120" s="124"/>
      <c r="BA120" s="124"/>
      <c r="BJ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80" t="str">
        <f ca="true">IF(ISBLANK('Data Summary'!A123),"",'Data Summary'!A123)</f>
        <v/>
      </c>
      <c r="B121" s="124"/>
      <c r="L121" s="124"/>
      <c r="V121" s="124"/>
      <c r="AF121" s="124"/>
      <c r="AP121" s="124"/>
      <c r="AZ121" s="124"/>
      <c r="BA121" s="124"/>
      <c r="BJ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80" t="str">
        <f ca="true">IF(ISBLANK('Data Summary'!A124),"",'Data Summary'!A124)</f>
        <v/>
      </c>
      <c r="B122" s="124"/>
      <c r="L122" s="124"/>
      <c r="V122" s="124"/>
      <c r="AF122" s="124"/>
      <c r="AP122" s="124"/>
      <c r="AZ122" s="124"/>
      <c r="BA122" s="124"/>
      <c r="BJ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80" t="str">
        <f ca="true">IF(ISBLANK('Data Summary'!A125),"",'Data Summary'!A125)</f>
        <v/>
      </c>
      <c r="B123" s="124"/>
      <c r="L123" s="124"/>
      <c r="V123" s="124"/>
      <c r="AF123" s="124"/>
      <c r="AP123" s="124"/>
      <c r="AZ123" s="124"/>
      <c r="BA123" s="124"/>
      <c r="BJ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80" t="str">
        <f ca="true">IF(ISBLANK('Data Summary'!A126),"",'Data Summary'!A126)</f>
        <v/>
      </c>
      <c r="B124" s="124"/>
      <c r="L124" s="124"/>
      <c r="V124" s="124"/>
      <c r="AF124" s="124"/>
      <c r="AP124" s="124"/>
      <c r="AZ124" s="124"/>
      <c r="BA124" s="124"/>
      <c r="BJ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80" t="str">
        <f ca="true">IF(ISBLANK('Data Summary'!A127),"",'Data Summary'!A127)</f>
        <v/>
      </c>
      <c r="B125" s="124"/>
      <c r="L125" s="124"/>
      <c r="V125" s="124"/>
      <c r="AF125" s="124"/>
      <c r="AP125" s="124"/>
      <c r="AZ125" s="124"/>
      <c r="BA125" s="124"/>
      <c r="BJ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80" t="str">
        <f ca="true">IF(ISBLANK('Data Summary'!A128),"",'Data Summary'!A128)</f>
        <v/>
      </c>
      <c r="B126" s="124"/>
      <c r="L126" s="124"/>
      <c r="V126" s="124"/>
      <c r="AF126" s="124"/>
      <c r="AP126" s="124"/>
      <c r="AZ126" s="124"/>
      <c r="BA126" s="124"/>
      <c r="BJ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80" t="str">
        <f ca="true">IF(ISBLANK('Data Summary'!A129),"",'Data Summary'!A129)</f>
        <v/>
      </c>
      <c r="B127" s="124"/>
      <c r="L127" s="124"/>
      <c r="V127" s="124"/>
      <c r="AF127" s="124"/>
      <c r="AP127" s="124"/>
      <c r="AZ127" s="124"/>
      <c r="BA127" s="124"/>
      <c r="BJ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80" t="str">
        <f ca="true">IF(ISBLANK('Data Summary'!A130),"",'Data Summary'!A130)</f>
        <v/>
      </c>
      <c r="B128" s="124"/>
      <c r="L128" s="124"/>
      <c r="V128" s="124"/>
      <c r="AF128" s="124"/>
      <c r="AP128" s="124"/>
      <c r="AZ128" s="124"/>
      <c r="BA128" s="124"/>
      <c r="BJ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80" t="str">
        <f ca="true">IF(ISBLANK('Data Summary'!A131),"",'Data Summary'!A131)</f>
        <v/>
      </c>
      <c r="B129" s="124"/>
      <c r="L129" s="124"/>
      <c r="V129" s="124"/>
      <c r="AF129" s="124"/>
      <c r="AP129" s="124"/>
      <c r="AZ129" s="124"/>
      <c r="BA129" s="124"/>
      <c r="BJ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80" t="str">
        <f ca="true">IF(ISBLANK('Data Summary'!A132),"",'Data Summary'!A132)</f>
        <v/>
      </c>
      <c r="B130" s="124"/>
      <c r="L130" s="124"/>
      <c r="V130" s="124"/>
      <c r="AF130" s="124"/>
      <c r="AP130" s="124"/>
      <c r="AZ130" s="124"/>
      <c r="BA130" s="124"/>
      <c r="BJ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80" t="str">
        <f ca="true">IF(ISBLANK('Data Summary'!A133),"",'Data Summary'!A133)</f>
        <v/>
      </c>
      <c r="B131" s="124"/>
      <c r="L131" s="124"/>
      <c r="V131" s="124"/>
      <c r="AF131" s="124"/>
      <c r="AP131" s="124"/>
      <c r="AZ131" s="124"/>
      <c r="BA131" s="124"/>
      <c r="BJ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80" t="str">
        <f ca="true">IF(ISBLANK('Data Summary'!A134),"",'Data Summary'!A134)</f>
        <v/>
      </c>
      <c r="B132" s="124"/>
      <c r="L132" s="124"/>
      <c r="V132" s="124"/>
      <c r="AF132" s="124"/>
      <c r="AP132" s="124"/>
      <c r="AZ132" s="124"/>
      <c r="BA132" s="124"/>
      <c r="BJ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80" t="str">
        <f ca="true">IF(ISBLANK('Data Summary'!A135),"",'Data Summary'!A135)</f>
        <v/>
      </c>
      <c r="B133" s="124"/>
      <c r="L133" s="124"/>
      <c r="V133" s="124"/>
      <c r="AF133" s="124"/>
      <c r="AP133" s="124"/>
      <c r="AZ133" s="124"/>
      <c r="BA133" s="124"/>
      <c r="BJ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80" t="str">
        <f ca="true">IF(ISBLANK('Data Summary'!A136),"",'Data Summary'!A136)</f>
        <v/>
      </c>
      <c r="B134" s="124"/>
      <c r="L134" s="124"/>
      <c r="V134" s="124"/>
      <c r="AF134" s="124"/>
      <c r="AP134" s="124"/>
      <c r="AZ134" s="124"/>
      <c r="BA134" s="124"/>
      <c r="BJ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80" t="str">
        <f ca="true">IF(ISBLANK('Data Summary'!A137),"",'Data Summary'!A137)</f>
        <v/>
      </c>
      <c r="B135" s="124"/>
      <c r="L135" s="124"/>
      <c r="V135" s="124"/>
      <c r="AF135" s="124"/>
      <c r="AP135" s="124"/>
      <c r="AZ135" s="124"/>
      <c r="BA135" s="124"/>
      <c r="BJ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80" t="str">
        <f ca="true">IF(ISBLANK('Data Summary'!A138),"",'Data Summary'!A138)</f>
        <v/>
      </c>
      <c r="B136" s="124"/>
      <c r="L136" s="124"/>
      <c r="V136" s="124"/>
      <c r="AF136" s="124"/>
      <c r="AP136" s="124"/>
      <c r="AZ136" s="124"/>
      <c r="BA136" s="124"/>
      <c r="BJ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80" t="str">
        <f ca="true">IF(ISBLANK('Data Summary'!A139),"",'Data Summary'!A139)</f>
        <v/>
      </c>
      <c r="B137" s="124"/>
      <c r="L137" s="124"/>
      <c r="V137" s="124"/>
      <c r="AF137" s="124"/>
      <c r="AP137" s="124"/>
      <c r="AZ137" s="124"/>
      <c r="BA137" s="124"/>
      <c r="BJ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80" t="str">
        <f ca="true">IF(ISBLANK('Data Summary'!A140),"",'Data Summary'!A140)</f>
        <v/>
      </c>
      <c r="B138" s="124"/>
      <c r="L138" s="124"/>
      <c r="V138" s="124"/>
      <c r="AF138" s="124"/>
      <c r="AP138" s="124"/>
      <c r="AZ138" s="124"/>
      <c r="BA138" s="124"/>
      <c r="BJ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80" t="str">
        <f ca="true">IF(ISBLANK('Data Summary'!A141),"",'Data Summary'!A141)</f>
        <v/>
      </c>
      <c r="B139" s="124"/>
      <c r="L139" s="124"/>
      <c r="V139" s="124"/>
      <c r="AF139" s="124"/>
      <c r="AP139" s="124"/>
      <c r="AZ139" s="124"/>
      <c r="BA139" s="124"/>
      <c r="BJ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80" t="str">
        <f ca="true">IF(ISBLANK('Data Summary'!A142),"",'Data Summary'!A142)</f>
        <v/>
      </c>
      <c r="B140" s="124"/>
      <c r="L140" s="124"/>
      <c r="V140" s="124"/>
      <c r="AF140" s="124"/>
      <c r="AP140" s="124"/>
      <c r="AZ140" s="124"/>
      <c r="BA140" s="124"/>
      <c r="BJ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80" t="str">
        <f ca="true">IF(ISBLANK('Data Summary'!A143),"",'Data Summary'!A143)</f>
        <v/>
      </c>
      <c r="B141" s="124"/>
      <c r="L141" s="124"/>
      <c r="V141" s="124"/>
      <c r="AF141" s="124"/>
      <c r="AP141" s="124"/>
      <c r="AZ141" s="124"/>
      <c r="BA141" s="124"/>
      <c r="BJ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80" t="str">
        <f ca="true">IF(ISBLANK('Data Summary'!A144),"",'Data Summary'!A144)</f>
        <v/>
      </c>
      <c r="B142" s="124"/>
      <c r="L142" s="124"/>
      <c r="V142" s="124"/>
      <c r="AF142" s="124"/>
      <c r="AP142" s="124"/>
      <c r="AZ142" s="124"/>
      <c r="BA142" s="124"/>
      <c r="BJ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80" t="str">
        <f ca="true">IF(ISBLANK('Data Summary'!A145),"",'Data Summary'!A145)</f>
        <v/>
      </c>
      <c r="B143" s="124"/>
      <c r="L143" s="124"/>
      <c r="V143" s="124"/>
      <c r="AF143" s="124"/>
      <c r="AP143" s="124"/>
      <c r="AZ143" s="124"/>
      <c r="BA143" s="124"/>
      <c r="BJ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80" t="str">
        <f ca="true">IF(ISBLANK('Data Summary'!A146),"",'Data Summary'!A146)</f>
        <v/>
      </c>
      <c r="B144" s="124"/>
      <c r="L144" s="124"/>
      <c r="V144" s="124"/>
      <c r="AF144" s="124"/>
      <c r="AP144" s="124"/>
      <c r="AZ144" s="124"/>
      <c r="BA144" s="124"/>
      <c r="BJ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80" t="str">
        <f ca="true">IF(ISBLANK('Data Summary'!A147),"",'Data Summary'!A147)</f>
        <v/>
      </c>
      <c r="B145" s="124"/>
      <c r="L145" s="124"/>
      <c r="V145" s="124"/>
      <c r="AF145" s="124"/>
      <c r="AP145" s="124"/>
      <c r="AZ145" s="124"/>
      <c r="BA145" s="124"/>
      <c r="BJ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80" t="str">
        <f ca="true">IF(ISBLANK('Data Summary'!A148),"",'Data Summary'!A148)</f>
        <v/>
      </c>
      <c r="B146" s="124"/>
      <c r="L146" s="124"/>
      <c r="V146" s="124"/>
      <c r="AF146" s="124"/>
      <c r="AP146" s="124"/>
      <c r="AZ146" s="124"/>
      <c r="BA146" s="124"/>
      <c r="BJ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80" t="str">
        <f ca="true">IF(ISBLANK('Data Summary'!A149),"",'Data Summary'!A149)</f>
        <v/>
      </c>
      <c r="B147" s="124"/>
      <c r="L147" s="124"/>
      <c r="V147" s="124"/>
      <c r="AF147" s="124"/>
      <c r="AP147" s="124"/>
      <c r="AZ147" s="124"/>
      <c r="BA147" s="124"/>
      <c r="BJ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80" t="str">
        <f ca="true">IF(ISBLANK('Data Summary'!A150),"",'Data Summary'!A150)</f>
        <v/>
      </c>
      <c r="B148" s="124"/>
      <c r="L148" s="124"/>
      <c r="V148" s="124"/>
      <c r="AF148" s="124"/>
      <c r="AP148" s="124"/>
      <c r="AZ148" s="124"/>
      <c r="BA148" s="124"/>
      <c r="BJ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80" t="str">
        <f ca="true">IF(ISBLANK('Data Summary'!A151),"",'Data Summary'!A151)</f>
        <v/>
      </c>
      <c r="B149" s="124"/>
      <c r="L149" s="124"/>
      <c r="V149" s="124"/>
      <c r="AF149" s="124"/>
      <c r="AP149" s="124"/>
      <c r="AZ149" s="124"/>
      <c r="BA149" s="124"/>
      <c r="BJ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80" t="str">
        <f ca="true">IF(ISBLANK('Data Summary'!A152),"",'Data Summary'!A152)</f>
        <v/>
      </c>
      <c r="B150" s="124"/>
      <c r="L150" s="124"/>
      <c r="V150" s="124"/>
      <c r="AF150" s="124"/>
      <c r="AP150" s="124"/>
      <c r="AZ150" s="124"/>
      <c r="BA150" s="124"/>
      <c r="BJ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80" t="str">
        <f ca="true">IF(ISBLANK('Data Summary'!A153),"",'Data Summary'!A153)</f>
        <v/>
      </c>
      <c r="B151" s="124"/>
      <c r="L151" s="124"/>
      <c r="V151" s="124"/>
      <c r="AF151" s="124"/>
      <c r="AP151" s="124"/>
      <c r="AZ151" s="124"/>
      <c r="BA151" s="124"/>
      <c r="BJ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74"/>
      <c r="B152" s="124"/>
      <c r="L152" s="124"/>
      <c r="V152" s="124"/>
      <c r="AF152" s="124"/>
      <c r="AP152" s="124"/>
      <c r="AZ152" s="124"/>
      <c r="BA152" s="124"/>
      <c r="BJ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74"/>
      <c r="B153" s="124"/>
      <c r="L153" s="124"/>
      <c r="V153" s="124"/>
      <c r="AF153" s="124"/>
      <c r="AP153" s="124"/>
      <c r="AZ153" s="124"/>
      <c r="BA153" s="124"/>
      <c r="BJ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74"/>
      <c r="B154" s="124"/>
      <c r="L154" s="124"/>
      <c r="V154" s="124"/>
      <c r="AF154" s="124"/>
      <c r="AP154" s="124"/>
      <c r="AZ154" s="124"/>
      <c r="BA154" s="124"/>
      <c r="BJ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74"/>
      <c r="B155" s="124"/>
      <c r="L155" s="124"/>
      <c r="V155" s="124"/>
      <c r="AF155" s="124"/>
      <c r="AP155" s="124"/>
      <c r="AZ155" s="124"/>
      <c r="BA155" s="124"/>
      <c r="BJ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74"/>
      <c r="B156" s="124"/>
      <c r="L156" s="124"/>
      <c r="V156" s="124"/>
      <c r="AF156" s="124"/>
      <c r="AP156" s="124"/>
      <c r="AZ156" s="124"/>
      <c r="BA156" s="124"/>
      <c r="BJ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74"/>
      <c r="B157" s="124"/>
      <c r="L157" s="124"/>
      <c r="V157" s="124"/>
      <c r="AF157" s="124"/>
      <c r="AP157" s="124"/>
      <c r="AZ157" s="124"/>
      <c r="BA157" s="124"/>
      <c r="BJ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74"/>
      <c r="B158" s="124"/>
      <c r="L158" s="124"/>
      <c r="V158" s="124"/>
      <c r="AF158" s="124"/>
      <c r="AP158" s="124"/>
      <c r="AZ158" s="124"/>
      <c r="BA158" s="124"/>
      <c r="BJ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74"/>
      <c r="B159" s="124"/>
      <c r="L159" s="124"/>
      <c r="V159" s="124"/>
      <c r="AF159" s="124"/>
      <c r="AP159" s="124"/>
      <c r="AZ159" s="124"/>
      <c r="BA159" s="124"/>
      <c r="BJ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74"/>
      <c r="B160" s="124"/>
      <c r="L160" s="124"/>
      <c r="V160" s="124"/>
      <c r="AF160" s="124"/>
      <c r="AP160" s="124"/>
      <c r="AZ160" s="124"/>
      <c r="BA160" s="124"/>
      <c r="BJ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74"/>
      <c r="B161" s="124"/>
      <c r="L161" s="124"/>
      <c r="V161" s="124"/>
      <c r="AF161" s="124"/>
      <c r="AP161" s="124"/>
      <c r="AZ161" s="124"/>
      <c r="BA161" s="124"/>
      <c r="BJ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74"/>
      <c r="B162" s="124"/>
      <c r="L162" s="124"/>
      <c r="V162" s="124"/>
      <c r="AF162" s="124"/>
      <c r="AP162" s="124"/>
      <c r="AZ162" s="124"/>
      <c r="BA162" s="124"/>
      <c r="BJ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74"/>
      <c r="B163" s="124"/>
      <c r="L163" s="124"/>
      <c r="V163" s="124"/>
      <c r="AF163" s="124"/>
      <c r="AP163" s="124"/>
      <c r="AZ163" s="124"/>
      <c r="BA163" s="124"/>
      <c r="BJ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74"/>
      <c r="B164" s="124"/>
      <c r="L164" s="124"/>
      <c r="V164" s="124"/>
      <c r="AF164" s="124"/>
      <c r="AP164" s="124"/>
      <c r="AZ164" s="124"/>
      <c r="BA164" s="124"/>
      <c r="BJ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74"/>
      <c r="B165" s="124"/>
      <c r="L165" s="124"/>
      <c r="V165" s="124"/>
      <c r="AF165" s="124"/>
      <c r="AP165" s="124"/>
      <c r="AZ165" s="124"/>
      <c r="BA165" s="124"/>
      <c r="BJ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74"/>
      <c r="B166" s="124"/>
      <c r="L166" s="124"/>
      <c r="V166" s="124"/>
      <c r="AF166" s="124"/>
      <c r="AP166" s="124"/>
      <c r="AZ166" s="124"/>
      <c r="BA166" s="124"/>
      <c r="BJ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74"/>
      <c r="B167" s="124"/>
      <c r="L167" s="124"/>
      <c r="V167" s="124"/>
      <c r="AF167" s="124"/>
      <c r="AP167" s="124"/>
      <c r="AZ167" s="124"/>
      <c r="BA167" s="124"/>
      <c r="BJ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74"/>
      <c r="B168" s="124"/>
      <c r="L168" s="124"/>
      <c r="V168" s="124"/>
      <c r="AF168" s="124"/>
      <c r="AP168" s="124"/>
      <c r="AZ168" s="124"/>
      <c r="BA168" s="124"/>
      <c r="BJ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74"/>
      <c r="B169" s="124"/>
      <c r="L169" s="124"/>
      <c r="V169" s="124"/>
      <c r="AF169" s="124"/>
      <c r="AP169" s="124"/>
      <c r="AZ169" s="124"/>
      <c r="BA169" s="124"/>
      <c r="BJ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74"/>
      <c r="B170" s="124"/>
      <c r="L170" s="124"/>
      <c r="V170" s="124"/>
      <c r="AF170" s="124"/>
      <c r="AP170" s="124"/>
      <c r="AZ170" s="124"/>
      <c r="BA170" s="124"/>
      <c r="BJ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74"/>
      <c r="B171" s="124"/>
      <c r="L171" s="124"/>
      <c r="V171" s="124"/>
      <c r="AF171" s="124"/>
      <c r="AP171" s="124"/>
      <c r="AZ171" s="124"/>
      <c r="BA171" s="124"/>
      <c r="BJ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74"/>
      <c r="B172" s="124"/>
      <c r="L172" s="124"/>
      <c r="V172" s="124"/>
      <c r="AF172" s="124"/>
      <c r="AP172" s="124"/>
      <c r="AZ172" s="124"/>
      <c r="BA172" s="124"/>
      <c r="BJ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74"/>
      <c r="B173" s="124"/>
      <c r="L173" s="124"/>
      <c r="V173" s="124"/>
      <c r="AF173" s="124"/>
      <c r="AP173" s="124"/>
      <c r="AZ173" s="124"/>
      <c r="BA173" s="124"/>
      <c r="BJ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74"/>
      <c r="B174" s="124"/>
      <c r="L174" s="124"/>
      <c r="V174" s="124"/>
      <c r="AF174" s="124"/>
      <c r="AP174" s="124"/>
      <c r="AZ174" s="124"/>
      <c r="BA174" s="124"/>
      <c r="BJ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74"/>
      <c r="B175" s="124"/>
      <c r="L175" s="124"/>
      <c r="V175" s="124"/>
      <c r="AF175" s="124"/>
      <c r="AP175" s="124"/>
      <c r="AZ175" s="124"/>
      <c r="BA175" s="124"/>
      <c r="BJ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74"/>
      <c r="B176" s="124"/>
      <c r="L176" s="124"/>
      <c r="V176" s="124"/>
      <c r="AF176" s="124"/>
      <c r="AP176" s="124"/>
      <c r="AZ176" s="124"/>
      <c r="BA176" s="124"/>
      <c r="BJ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74"/>
      <c r="B177" s="124"/>
      <c r="L177" s="124"/>
      <c r="V177" s="124"/>
      <c r="AF177" s="124"/>
      <c r="AP177" s="124"/>
      <c r="AZ177" s="124"/>
      <c r="BA177" s="124"/>
      <c r="BJ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74"/>
      <c r="B178" s="124"/>
      <c r="L178" s="124"/>
      <c r="V178" s="124"/>
      <c r="AF178" s="124"/>
      <c r="AP178" s="124"/>
      <c r="AZ178" s="124"/>
      <c r="BA178" s="124"/>
      <c r="BJ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74"/>
      <c r="B179" s="124"/>
      <c r="L179" s="124"/>
      <c r="V179" s="124"/>
      <c r="AF179" s="124"/>
      <c r="AP179" s="124"/>
      <c r="AZ179" s="124"/>
      <c r="BA179" s="124"/>
      <c r="BJ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74"/>
      <c r="B180" s="124"/>
      <c r="L180" s="124"/>
      <c r="V180" s="124"/>
      <c r="AF180" s="124"/>
      <c r="AP180" s="124"/>
      <c r="AZ180" s="124"/>
      <c r="BA180" s="124"/>
      <c r="BJ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74"/>
      <c r="B181" s="124"/>
      <c r="L181" s="124"/>
      <c r="V181" s="124"/>
      <c r="AF181" s="124"/>
      <c r="AP181" s="124"/>
      <c r="AZ181" s="124"/>
      <c r="BA181" s="124"/>
      <c r="BJ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74"/>
      <c r="B182" s="124"/>
      <c r="L182" s="124"/>
      <c r="V182" s="124"/>
      <c r="AF182" s="124"/>
      <c r="AP182" s="124"/>
      <c r="AZ182" s="124"/>
      <c r="BA182" s="124"/>
      <c r="BJ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74"/>
      <c r="B183" s="124"/>
      <c r="L183" s="124"/>
      <c r="V183" s="124"/>
      <c r="AF183" s="124"/>
      <c r="AP183" s="124"/>
      <c r="AZ183" s="124"/>
      <c r="BA183" s="124"/>
      <c r="BJ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74"/>
      <c r="B184" s="124"/>
      <c r="L184" s="124"/>
      <c r="V184" s="124"/>
      <c r="AF184" s="124"/>
      <c r="AP184" s="124"/>
      <c r="AZ184" s="124"/>
      <c r="BA184" s="124"/>
      <c r="BJ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74"/>
      <c r="B185" s="124"/>
      <c r="L185" s="124"/>
      <c r="V185" s="124"/>
      <c r="AF185" s="124"/>
      <c r="AP185" s="124"/>
      <c r="AZ185" s="124"/>
      <c r="BA185" s="124"/>
      <c r="BJ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74"/>
      <c r="B186" s="124"/>
      <c r="L186" s="124"/>
      <c r="V186" s="124"/>
      <c r="AF186" s="124"/>
      <c r="AP186" s="124"/>
      <c r="AZ186" s="124"/>
      <c r="BA186" s="124"/>
      <c r="BJ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74"/>
      <c r="B187" s="124"/>
      <c r="L187" s="124"/>
      <c r="V187" s="124"/>
      <c r="AF187" s="124"/>
      <c r="AP187" s="124"/>
      <c r="AZ187" s="124"/>
      <c r="BA187" s="124"/>
      <c r="BJ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74"/>
      <c r="B188" s="124"/>
      <c r="L188" s="124"/>
      <c r="V188" s="124"/>
      <c r="AF188" s="124"/>
      <c r="AP188" s="124"/>
      <c r="AZ188" s="124"/>
      <c r="BA188" s="124"/>
      <c r="BJ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74"/>
      <c r="B189" s="124"/>
      <c r="L189" s="124"/>
      <c r="V189" s="124"/>
      <c r="AF189" s="124"/>
      <c r="AP189" s="124"/>
      <c r="AZ189" s="124"/>
      <c r="BA189" s="124"/>
      <c r="BJ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74"/>
      <c r="B190" s="124"/>
      <c r="L190" s="124"/>
      <c r="V190" s="124"/>
      <c r="AF190" s="124"/>
      <c r="AP190" s="124"/>
      <c r="AZ190" s="124"/>
      <c r="BA190" s="124"/>
      <c r="BJ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74"/>
      <c r="B191" s="124"/>
      <c r="L191" s="124"/>
      <c r="V191" s="124"/>
      <c r="AF191" s="124"/>
      <c r="AP191" s="124"/>
      <c r="AZ191" s="124"/>
      <c r="BA191" s="124"/>
      <c r="BJ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74"/>
      <c r="B192" s="124"/>
      <c r="L192" s="124"/>
      <c r="V192" s="124"/>
      <c r="AF192" s="124"/>
      <c r="AP192" s="124"/>
      <c r="AZ192" s="124"/>
      <c r="BA192" s="124"/>
      <c r="BJ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74"/>
      <c r="B193" s="124"/>
      <c r="L193" s="124"/>
      <c r="V193" s="124"/>
      <c r="AF193" s="124"/>
      <c r="AP193" s="124"/>
      <c r="AZ193" s="124"/>
      <c r="BA193" s="124"/>
      <c r="BJ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74"/>
      <c r="B194" s="124"/>
      <c r="L194" s="124"/>
      <c r="V194" s="124"/>
      <c r="AF194" s="124"/>
      <c r="AP194" s="124"/>
      <c r="AZ194" s="124"/>
      <c r="BA194" s="124"/>
      <c r="BJ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74"/>
      <c r="B195" s="124"/>
      <c r="L195" s="124"/>
      <c r="V195" s="124"/>
      <c r="AF195" s="124"/>
      <c r="AP195" s="124"/>
      <c r="AZ195" s="124"/>
      <c r="BA195" s="124"/>
      <c r="BJ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74"/>
      <c r="B196" s="124"/>
      <c r="L196" s="124"/>
      <c r="V196" s="124"/>
      <c r="AF196" s="124"/>
      <c r="AP196" s="124"/>
      <c r="AZ196" s="124"/>
      <c r="BA196" s="124"/>
      <c r="BJ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74"/>
      <c r="B197" s="124"/>
      <c r="L197" s="124"/>
      <c r="V197" s="124"/>
      <c r="AF197" s="124"/>
      <c r="AP197" s="124"/>
      <c r="AZ197" s="124"/>
      <c r="BA197" s="124"/>
      <c r="BJ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74"/>
      <c r="B198" s="124"/>
      <c r="L198" s="124"/>
      <c r="V198" s="124"/>
      <c r="AF198" s="124"/>
      <c r="AP198" s="124"/>
      <c r="AZ198" s="124"/>
      <c r="BA198" s="124"/>
      <c r="BJ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74"/>
      <c r="B199" s="124"/>
      <c r="L199" s="124"/>
      <c r="V199" s="124"/>
      <c r="AF199" s="124"/>
      <c r="AP199" s="124"/>
      <c r="AZ199" s="124"/>
      <c r="BA199" s="124"/>
      <c r="BJ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74"/>
      <c r="B200" s="124"/>
      <c r="L200" s="124"/>
      <c r="V200" s="124"/>
      <c r="AF200" s="124"/>
      <c r="AP200" s="124"/>
      <c r="AZ200" s="124"/>
      <c r="BA200" s="124"/>
      <c r="BJ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74"/>
      <c r="B201" s="124"/>
      <c r="L201" s="124"/>
      <c r="V201" s="124"/>
      <c r="AF201" s="124"/>
      <c r="AP201" s="124"/>
      <c r="AZ201" s="124"/>
      <c r="BA201" s="124"/>
      <c r="BJ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74"/>
      <c r="B202" s="124"/>
      <c r="L202" s="124"/>
      <c r="V202" s="124"/>
      <c r="AF202" s="124"/>
      <c r="AP202" s="124"/>
      <c r="AZ202" s="124"/>
      <c r="BA202" s="124"/>
      <c r="BJ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74"/>
      <c r="B203" s="124"/>
      <c r="L203" s="124"/>
      <c r="V203" s="124"/>
      <c r="AF203" s="124"/>
      <c r="AP203" s="124"/>
      <c r="AZ203" s="124"/>
      <c r="BA203" s="124"/>
      <c r="BJ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74"/>
      <c r="B204" s="124"/>
      <c r="L204" s="124"/>
      <c r="V204" s="124"/>
      <c r="AF204" s="124"/>
      <c r="AP204" s="124"/>
      <c r="AZ204" s="124"/>
      <c r="BA204" s="124"/>
      <c r="BJ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74"/>
      <c r="B205" s="124"/>
      <c r="L205" s="124"/>
      <c r="V205" s="124"/>
      <c r="AF205" s="124"/>
      <c r="AP205" s="124"/>
      <c r="AZ205" s="124"/>
      <c r="BA205" s="124"/>
      <c r="BJ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74"/>
      <c r="B206" s="124"/>
      <c r="L206" s="124"/>
      <c r="V206" s="124"/>
      <c r="AF206" s="124"/>
      <c r="AP206" s="124"/>
      <c r="AZ206" s="124"/>
      <c r="BA206" s="124"/>
      <c r="BJ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74"/>
      <c r="B207" s="124"/>
      <c r="L207" s="124"/>
      <c r="V207" s="124"/>
      <c r="AF207" s="124"/>
      <c r="AP207" s="124"/>
      <c r="AZ207" s="124"/>
      <c r="BA207" s="124"/>
      <c r="BJ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74"/>
      <c r="B208" s="124"/>
      <c r="L208" s="124"/>
      <c r="V208" s="124"/>
      <c r="AF208" s="124"/>
      <c r="AP208" s="124"/>
      <c r="AZ208" s="124"/>
      <c r="BA208" s="124"/>
      <c r="BJ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74"/>
      <c r="B209" s="124"/>
      <c r="L209" s="124"/>
      <c r="V209" s="124"/>
      <c r="AF209" s="124"/>
      <c r="AP209" s="124"/>
      <c r="AZ209" s="124"/>
      <c r="BA209" s="124"/>
      <c r="BJ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74"/>
      <c r="B210" s="124"/>
      <c r="L210" s="124"/>
      <c r="V210" s="124"/>
      <c r="AF210" s="124"/>
      <c r="AP210" s="124"/>
      <c r="AZ210" s="124"/>
      <c r="BA210" s="124"/>
      <c r="BJ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74"/>
      <c r="B211" s="124"/>
      <c r="L211" s="124"/>
      <c r="V211" s="124"/>
      <c r="AF211" s="124"/>
      <c r="AP211" s="124"/>
      <c r="AZ211" s="124"/>
      <c r="BA211" s="124"/>
      <c r="BJ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74"/>
      <c r="B212" s="124"/>
      <c r="L212" s="124"/>
      <c r="V212" s="124"/>
      <c r="AF212" s="124"/>
      <c r="AP212" s="124"/>
      <c r="AZ212" s="124"/>
      <c r="BA212" s="124"/>
      <c r="BJ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74"/>
      <c r="B213" s="124"/>
      <c r="L213" s="124"/>
      <c r="V213" s="124"/>
      <c r="AF213" s="124"/>
      <c r="AP213" s="124"/>
      <c r="AZ213" s="124"/>
      <c r="BA213" s="124"/>
      <c r="BJ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74"/>
      <c r="B214" s="124"/>
      <c r="L214" s="124"/>
      <c r="V214" s="124"/>
      <c r="AF214" s="124"/>
      <c r="AP214" s="124"/>
      <c r="AZ214" s="124"/>
      <c r="BA214" s="124"/>
      <c r="BJ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74"/>
      <c r="B215" s="124"/>
      <c r="L215" s="124"/>
      <c r="V215" s="124"/>
      <c r="AF215" s="124"/>
      <c r="AP215" s="124"/>
      <c r="AZ215" s="124"/>
      <c r="BA215" s="124"/>
      <c r="BJ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74"/>
      <c r="B216" s="124"/>
      <c r="L216" s="124"/>
      <c r="V216" s="124"/>
      <c r="AF216" s="124"/>
      <c r="AP216" s="124"/>
      <c r="AZ216" s="124"/>
      <c r="BA216" s="124"/>
      <c r="BJ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74"/>
      <c r="B217" s="124"/>
      <c r="L217" s="124"/>
      <c r="V217" s="124"/>
      <c r="AF217" s="124"/>
      <c r="AP217" s="124"/>
      <c r="AZ217" s="124"/>
      <c r="BA217" s="124"/>
      <c r="BJ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74"/>
      <c r="B218" s="124"/>
      <c r="L218" s="124"/>
      <c r="V218" s="124"/>
      <c r="AF218" s="124"/>
      <c r="AP218" s="124"/>
      <c r="AZ218" s="124"/>
      <c r="BA218" s="124"/>
      <c r="BJ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74"/>
      <c r="B219" s="124"/>
      <c r="L219" s="124"/>
      <c r="V219" s="124"/>
      <c r="AF219" s="124"/>
      <c r="AP219" s="124"/>
      <c r="AZ219" s="124"/>
      <c r="BA219" s="124"/>
      <c r="BJ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74"/>
      <c r="B220" s="124"/>
      <c r="L220" s="124"/>
      <c r="V220" s="124"/>
      <c r="AF220" s="124"/>
      <c r="AP220" s="124"/>
      <c r="AZ220" s="124"/>
      <c r="BA220" s="124"/>
      <c r="BJ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74"/>
      <c r="B221" s="124"/>
      <c r="L221" s="124"/>
      <c r="V221" s="124"/>
      <c r="AF221" s="124"/>
      <c r="AP221" s="124"/>
      <c r="AZ221" s="124"/>
      <c r="BA221" s="124"/>
      <c r="BJ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74"/>
      <c r="B222" s="124"/>
      <c r="L222" s="124"/>
      <c r="V222" s="124"/>
      <c r="AF222" s="124"/>
      <c r="AP222" s="124"/>
      <c r="AZ222" s="124"/>
      <c r="BA222" s="124"/>
      <c r="BJ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74"/>
      <c r="B223" s="124"/>
      <c r="L223" s="124"/>
      <c r="V223" s="124"/>
      <c r="AF223" s="124"/>
      <c r="AP223" s="124"/>
      <c r="AZ223" s="124"/>
      <c r="BA223" s="124"/>
      <c r="BJ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74"/>
      <c r="B224" s="124"/>
      <c r="L224" s="124"/>
      <c r="V224" s="124"/>
      <c r="AF224" s="124"/>
      <c r="AP224" s="124"/>
      <c r="AZ224" s="124"/>
      <c r="BA224" s="124"/>
      <c r="BJ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74"/>
      <c r="B225" s="124"/>
      <c r="L225" s="124"/>
      <c r="V225" s="124"/>
      <c r="AF225" s="124"/>
      <c r="AP225" s="124"/>
      <c r="AZ225" s="124"/>
      <c r="BA225" s="124"/>
      <c r="BJ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74"/>
      <c r="B226" s="124"/>
      <c r="L226" s="124"/>
      <c r="V226" s="124"/>
      <c r="AF226" s="124"/>
      <c r="AP226" s="124"/>
      <c r="AZ226" s="124"/>
      <c r="BA226" s="124"/>
      <c r="BJ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74"/>
      <c r="B227" s="124"/>
      <c r="L227" s="124"/>
      <c r="V227" s="124"/>
      <c r="AF227" s="124"/>
      <c r="AP227" s="124"/>
      <c r="AZ227" s="124"/>
      <c r="BA227" s="124"/>
      <c r="BJ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74"/>
      <c r="B228" s="124"/>
      <c r="L228" s="124"/>
      <c r="V228" s="124"/>
      <c r="AF228" s="124"/>
      <c r="AP228" s="124"/>
      <c r="AZ228" s="124"/>
      <c r="BA228" s="124"/>
      <c r="BJ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74"/>
      <c r="B229" s="124"/>
      <c r="L229" s="124"/>
      <c r="V229" s="124"/>
      <c r="AF229" s="124"/>
      <c r="AP229" s="124"/>
      <c r="AZ229" s="124"/>
      <c r="BA229" s="124"/>
      <c r="BJ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74"/>
      <c r="B230" s="124"/>
      <c r="L230" s="124"/>
      <c r="V230" s="124"/>
      <c r="AF230" s="124"/>
      <c r="AP230" s="124"/>
      <c r="AZ230" s="124"/>
      <c r="BA230" s="124"/>
      <c r="BJ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74"/>
      <c r="B231" s="124"/>
      <c r="L231" s="124"/>
      <c r="V231" s="124"/>
      <c r="AF231" s="124"/>
      <c r="AP231" s="124"/>
      <c r="AZ231" s="124"/>
      <c r="BA231" s="124"/>
      <c r="BJ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74"/>
      <c r="B232" s="124"/>
      <c r="L232" s="124"/>
      <c r="V232" s="124"/>
      <c r="AF232" s="124"/>
      <c r="AP232" s="124"/>
      <c r="AZ232" s="124"/>
      <c r="BA232" s="124"/>
      <c r="BJ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74"/>
      <c r="B233" s="124"/>
      <c r="L233" s="124"/>
      <c r="V233" s="124"/>
      <c r="AF233" s="124"/>
      <c r="AP233" s="124"/>
      <c r="AZ233" s="124"/>
      <c r="BA233" s="124"/>
      <c r="BJ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74"/>
      <c r="B234" s="124"/>
      <c r="L234" s="124"/>
      <c r="V234" s="124"/>
      <c r="AF234" s="124"/>
      <c r="AP234" s="124"/>
      <c r="AZ234" s="124"/>
      <c r="BA234" s="124"/>
      <c r="BJ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74"/>
      <c r="B235" s="124"/>
      <c r="L235" s="124"/>
      <c r="V235" s="124"/>
      <c r="AF235" s="124"/>
      <c r="AP235" s="124"/>
      <c r="AZ235" s="124"/>
      <c r="BA235" s="124"/>
      <c r="BJ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74"/>
      <c r="B236" s="124"/>
      <c r="L236" s="124"/>
      <c r="V236" s="124"/>
      <c r="AF236" s="124"/>
      <c r="AP236" s="124"/>
      <c r="AZ236" s="124"/>
      <c r="BA236" s="124"/>
      <c r="BJ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74"/>
      <c r="B237" s="124"/>
      <c r="L237" s="124"/>
      <c r="V237" s="124"/>
      <c r="AF237" s="124"/>
      <c r="AP237" s="124"/>
      <c r="AZ237" s="124"/>
      <c r="BA237" s="124"/>
      <c r="BJ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74"/>
      <c r="B238" s="124"/>
      <c r="L238" s="124"/>
      <c r="V238" s="124"/>
      <c r="AF238" s="124"/>
      <c r="AP238" s="124"/>
      <c r="AZ238" s="124"/>
      <c r="BA238" s="124"/>
      <c r="BJ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74"/>
      <c r="B239" s="124"/>
      <c r="L239" s="124"/>
      <c r="V239" s="124"/>
      <c r="AF239" s="124"/>
      <c r="AP239" s="124"/>
      <c r="AZ239" s="124"/>
      <c r="BA239" s="124"/>
      <c r="BJ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74"/>
      <c r="B240" s="124"/>
      <c r="L240" s="124"/>
      <c r="V240" s="124"/>
      <c r="AF240" s="124"/>
      <c r="AP240" s="124"/>
      <c r="AZ240" s="124"/>
      <c r="BA240" s="124"/>
      <c r="BJ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74"/>
      <c r="B241" s="124"/>
      <c r="L241" s="124"/>
      <c r="V241" s="124"/>
      <c r="AF241" s="124"/>
      <c r="AP241" s="124"/>
      <c r="AZ241" s="124"/>
      <c r="BA241" s="124"/>
      <c r="BJ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74"/>
      <c r="B242" s="124"/>
      <c r="L242" s="124"/>
      <c r="V242" s="124"/>
      <c r="AF242" s="124"/>
      <c r="AP242" s="124"/>
      <c r="AZ242" s="124"/>
      <c r="BA242" s="124"/>
      <c r="BJ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74"/>
      <c r="B243" s="124"/>
      <c r="L243" s="124"/>
      <c r="V243" s="124"/>
      <c r="AF243" s="124"/>
      <c r="AP243" s="124"/>
      <c r="AZ243" s="124"/>
      <c r="BA243" s="124"/>
      <c r="BJ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74"/>
      <c r="B244" s="124"/>
      <c r="L244" s="124"/>
      <c r="V244" s="124"/>
      <c r="AF244" s="124"/>
      <c r="AP244" s="124"/>
      <c r="AZ244" s="124"/>
      <c r="BA244" s="124"/>
      <c r="BJ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74"/>
      <c r="B245" s="124"/>
      <c r="L245" s="124"/>
      <c r="V245" s="124"/>
      <c r="AF245" s="124"/>
      <c r="AP245" s="124"/>
      <c r="AZ245" s="124"/>
      <c r="BA245" s="124"/>
      <c r="BJ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74"/>
      <c r="B246" s="124"/>
      <c r="L246" s="124"/>
      <c r="V246" s="124"/>
      <c r="AF246" s="124"/>
      <c r="AP246" s="124"/>
      <c r="AZ246" s="124"/>
      <c r="BA246" s="124"/>
      <c r="BJ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74"/>
      <c r="B247" s="124"/>
      <c r="L247" s="124"/>
      <c r="V247" s="124"/>
      <c r="AF247" s="124"/>
      <c r="AP247" s="124"/>
      <c r="AZ247" s="124"/>
      <c r="BA247" s="124"/>
      <c r="BJ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74"/>
      <c r="B248" s="124"/>
      <c r="L248" s="124"/>
      <c r="V248" s="124"/>
      <c r="AF248" s="124"/>
      <c r="AP248" s="124"/>
      <c r="AZ248" s="124"/>
      <c r="BA248" s="124"/>
      <c r="BJ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74"/>
      <c r="B249" s="124"/>
      <c r="L249" s="124"/>
      <c r="V249" s="124"/>
      <c r="AF249" s="124"/>
      <c r="AP249" s="124"/>
      <c r="AZ249" s="124"/>
      <c r="BA249" s="124"/>
      <c r="BJ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74"/>
      <c r="B250" s="124"/>
      <c r="L250" s="124"/>
      <c r="V250" s="124"/>
      <c r="AF250" s="124"/>
      <c r="AP250" s="124"/>
      <c r="AZ250" s="124"/>
      <c r="BA250" s="124"/>
      <c r="BJ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74"/>
      <c r="B251" s="124"/>
      <c r="L251" s="124"/>
      <c r="V251" s="124"/>
      <c r="AF251" s="124"/>
      <c r="AP251" s="124"/>
      <c r="AZ251" s="124"/>
      <c r="BA251" s="124"/>
      <c r="BJ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74"/>
      <c r="B252" s="124"/>
      <c r="L252" s="124"/>
      <c r="V252" s="124"/>
      <c r="AF252" s="124"/>
      <c r="AP252" s="124"/>
      <c r="AZ252" s="124"/>
      <c r="BA252" s="124"/>
      <c r="BJ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74"/>
      <c r="B253" s="124"/>
      <c r="L253" s="124"/>
      <c r="V253" s="124"/>
      <c r="AF253" s="124"/>
      <c r="AP253" s="124"/>
      <c r="AZ253" s="124"/>
      <c r="BA253" s="124"/>
      <c r="BJ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74"/>
      <c r="B254" s="124"/>
      <c r="L254" s="124"/>
      <c r="V254" s="124"/>
      <c r="AF254" s="124"/>
      <c r="AP254" s="124"/>
      <c r="AZ254" s="124"/>
      <c r="BA254" s="124"/>
      <c r="BJ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74"/>
      <c r="B255" s="124"/>
      <c r="L255" s="124"/>
      <c r="V255" s="124"/>
      <c r="AF255" s="124"/>
      <c r="AP255" s="124"/>
      <c r="AZ255" s="124"/>
      <c r="BA255" s="124"/>
      <c r="BJ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74"/>
      <c r="B256" s="124"/>
      <c r="L256" s="124"/>
      <c r="V256" s="124"/>
      <c r="AF256" s="124"/>
      <c r="AP256" s="124"/>
      <c r="AZ256" s="124"/>
      <c r="BA256" s="124"/>
      <c r="BJ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74"/>
      <c r="B257" s="124"/>
      <c r="L257" s="124"/>
      <c r="V257" s="124"/>
      <c r="AF257" s="124"/>
      <c r="AP257" s="124"/>
      <c r="AZ257" s="124"/>
      <c r="BA257" s="124"/>
      <c r="BJ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74"/>
      <c r="B258" s="124"/>
      <c r="L258" s="124"/>
      <c r="V258" s="124"/>
      <c r="AF258" s="124"/>
      <c r="AP258" s="124"/>
      <c r="AZ258" s="124"/>
      <c r="BA258" s="124"/>
      <c r="BJ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74"/>
      <c r="B259" s="124"/>
      <c r="L259" s="124"/>
      <c r="V259" s="124"/>
      <c r="AF259" s="124"/>
      <c r="AP259" s="124"/>
      <c r="AZ259" s="124"/>
      <c r="BA259" s="124"/>
      <c r="BJ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74"/>
      <c r="B260" s="124"/>
      <c r="L260" s="124"/>
      <c r="V260" s="124"/>
      <c r="AF260" s="124"/>
      <c r="AP260" s="124"/>
      <c r="AZ260" s="124"/>
      <c r="BA260" s="124"/>
      <c r="BJ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74"/>
      <c r="B261" s="124"/>
      <c r="L261" s="124"/>
      <c r="V261" s="124"/>
      <c r="AF261" s="124"/>
      <c r="AP261" s="124"/>
      <c r="AZ261" s="124"/>
      <c r="BA261" s="124"/>
      <c r="BJ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74"/>
      <c r="B262" s="124"/>
      <c r="L262" s="124"/>
      <c r="V262" s="124"/>
      <c r="AF262" s="124"/>
      <c r="AP262" s="124"/>
      <c r="AZ262" s="124"/>
      <c r="BA262" s="124"/>
      <c r="BJ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74"/>
      <c r="B263" s="124"/>
      <c r="L263" s="124"/>
      <c r="V263" s="124"/>
      <c r="AF263" s="124"/>
      <c r="AP263" s="124"/>
      <c r="AZ263" s="124"/>
      <c r="BA263" s="124"/>
      <c r="BJ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74"/>
      <c r="B264" s="124"/>
      <c r="L264" s="124"/>
      <c r="V264" s="124"/>
      <c r="AF264" s="124"/>
      <c r="AP264" s="124"/>
      <c r="AZ264" s="124"/>
      <c r="BA264" s="124"/>
      <c r="BJ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74"/>
      <c r="B265" s="124"/>
      <c r="L265" s="124"/>
      <c r="V265" s="124"/>
      <c r="AF265" s="124"/>
      <c r="AP265" s="124"/>
      <c r="AZ265" s="124"/>
      <c r="BA265" s="124"/>
      <c r="BJ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74"/>
      <c r="B266" s="124"/>
      <c r="L266" s="124"/>
      <c r="V266" s="124"/>
      <c r="AF266" s="124"/>
      <c r="AP266" s="124"/>
      <c r="AZ266" s="124"/>
      <c r="BA266" s="124"/>
      <c r="BJ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74"/>
      <c r="B267" s="124"/>
      <c r="L267" s="124"/>
      <c r="V267" s="124"/>
      <c r="AF267" s="124"/>
      <c r="AP267" s="124"/>
      <c r="AZ267" s="124"/>
      <c r="BA267" s="124"/>
      <c r="BJ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74"/>
      <c r="B268" s="124"/>
      <c r="L268" s="124"/>
      <c r="V268" s="124"/>
      <c r="AF268" s="124"/>
      <c r="AP268" s="124"/>
      <c r="AZ268" s="124"/>
      <c r="BA268" s="124"/>
      <c r="BJ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74"/>
      <c r="B269" s="124"/>
      <c r="L269" s="124"/>
      <c r="V269" s="124"/>
      <c r="AF269" s="124"/>
      <c r="AP269" s="124"/>
      <c r="AZ269" s="124"/>
      <c r="BA269" s="124"/>
      <c r="BJ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74"/>
      <c r="B270" s="124"/>
      <c r="L270" s="124"/>
      <c r="V270" s="124"/>
      <c r="AF270" s="124"/>
      <c r="AP270" s="124"/>
      <c r="AZ270" s="124"/>
      <c r="BA270" s="124"/>
      <c r="BJ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74"/>
      <c r="B271" s="124"/>
      <c r="L271" s="124"/>
      <c r="V271" s="124"/>
      <c r="AF271" s="124"/>
      <c r="AP271" s="124"/>
      <c r="AZ271" s="124"/>
      <c r="BA271" s="124"/>
      <c r="BJ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74"/>
      <c r="B272" s="124"/>
      <c r="L272" s="124"/>
      <c r="V272" s="124"/>
      <c r="AF272" s="124"/>
      <c r="AP272" s="124"/>
      <c r="AZ272" s="124"/>
      <c r="BA272" s="124"/>
      <c r="BJ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74"/>
      <c r="B273" s="124"/>
      <c r="L273" s="124"/>
      <c r="V273" s="124"/>
      <c r="AF273" s="124"/>
      <c r="AP273" s="124"/>
      <c r="AZ273" s="124"/>
      <c r="BA273" s="124"/>
      <c r="BJ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74"/>
      <c r="B274" s="124"/>
      <c r="L274" s="124"/>
      <c r="V274" s="124"/>
      <c r="AF274" s="124"/>
      <c r="AP274" s="124"/>
      <c r="AZ274" s="124"/>
      <c r="BA274" s="124"/>
      <c r="BJ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74"/>
      <c r="B275" s="124"/>
      <c r="L275" s="124"/>
      <c r="V275" s="124"/>
      <c r="AF275" s="124"/>
      <c r="AP275" s="124"/>
      <c r="AZ275" s="124"/>
      <c r="BA275" s="124"/>
      <c r="BJ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74"/>
      <c r="B276" s="124"/>
      <c r="L276" s="124"/>
      <c r="V276" s="124"/>
      <c r="AF276" s="124"/>
      <c r="AP276" s="124"/>
      <c r="AZ276" s="124"/>
      <c r="BA276" s="124"/>
      <c r="BJ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74"/>
      <c r="B277" s="124"/>
      <c r="L277" s="124"/>
      <c r="V277" s="124"/>
      <c r="AF277" s="124"/>
      <c r="AP277" s="124"/>
      <c r="AZ277" s="124"/>
      <c r="BA277" s="124"/>
      <c r="BJ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74"/>
      <c r="B278" s="124"/>
      <c r="L278" s="124"/>
      <c r="V278" s="124"/>
      <c r="AF278" s="124"/>
      <c r="AP278" s="124"/>
      <c r="AZ278" s="124"/>
      <c r="BA278" s="124"/>
      <c r="BJ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74"/>
      <c r="B279" s="124"/>
      <c r="L279" s="124"/>
      <c r="V279" s="124"/>
      <c r="AF279" s="124"/>
      <c r="AP279" s="124"/>
      <c r="AZ279" s="124"/>
      <c r="BA279" s="124"/>
      <c r="BJ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74"/>
      <c r="B280" s="124"/>
      <c r="L280" s="124"/>
      <c r="V280" s="124"/>
      <c r="AF280" s="124"/>
      <c r="AP280" s="124"/>
      <c r="AZ280" s="124"/>
      <c r="BA280" s="124"/>
      <c r="BJ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74"/>
      <c r="B281" s="124"/>
      <c r="L281" s="124"/>
      <c r="V281" s="124"/>
      <c r="AF281" s="124"/>
      <c r="AP281" s="124"/>
      <c r="AZ281" s="124"/>
      <c r="BA281" s="124"/>
      <c r="BJ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74"/>
      <c r="B282" s="124"/>
      <c r="L282" s="124"/>
      <c r="V282" s="124"/>
      <c r="AF282" s="124"/>
      <c r="AP282" s="124"/>
      <c r="AZ282" s="124"/>
      <c r="BA282" s="124"/>
      <c r="BJ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74"/>
      <c r="B283" s="124"/>
      <c r="L283" s="124"/>
      <c r="V283" s="124"/>
      <c r="AF283" s="124"/>
      <c r="AP283" s="124"/>
      <c r="AZ283" s="124"/>
      <c r="BA283" s="124"/>
      <c r="BJ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74"/>
      <c r="B284" s="124"/>
      <c r="L284" s="124"/>
      <c r="V284" s="124"/>
      <c r="AF284" s="124"/>
      <c r="AP284" s="124"/>
      <c r="AZ284" s="124"/>
      <c r="BA284" s="124"/>
      <c r="BJ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74"/>
      <c r="B285" s="124"/>
      <c r="L285" s="124"/>
      <c r="V285" s="124"/>
      <c r="AF285" s="124"/>
      <c r="AP285" s="124"/>
      <c r="AZ285" s="124"/>
      <c r="BA285" s="124"/>
      <c r="BJ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74"/>
      <c r="B286" s="124"/>
      <c r="L286" s="124"/>
      <c r="V286" s="124"/>
      <c r="AF286" s="124"/>
      <c r="AP286" s="124"/>
      <c r="AZ286" s="124"/>
      <c r="BA286" s="124"/>
      <c r="BJ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74"/>
      <c r="B287" s="124"/>
      <c r="L287" s="124"/>
      <c r="V287" s="124"/>
      <c r="AF287" s="124"/>
      <c r="AP287" s="124"/>
      <c r="AZ287" s="124"/>
      <c r="BA287" s="124"/>
      <c r="BJ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74"/>
      <c r="B288" s="124"/>
      <c r="L288" s="124"/>
      <c r="V288" s="124"/>
      <c r="AF288" s="124"/>
      <c r="AP288" s="124"/>
      <c r="AZ288" s="124"/>
      <c r="BA288" s="124"/>
      <c r="BJ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74"/>
      <c r="B289" s="124"/>
      <c r="L289" s="124"/>
      <c r="V289" s="124"/>
      <c r="AF289" s="124"/>
      <c r="AP289" s="124"/>
      <c r="AZ289" s="124"/>
      <c r="BA289" s="124"/>
      <c r="BJ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74"/>
      <c r="B290" s="124"/>
      <c r="L290" s="124"/>
      <c r="V290" s="124"/>
      <c r="AF290" s="124"/>
      <c r="AP290" s="124"/>
      <c r="AZ290" s="124"/>
      <c r="BA290" s="124"/>
      <c r="BJ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74"/>
      <c r="B291" s="124"/>
      <c r="L291" s="124"/>
      <c r="V291" s="124"/>
      <c r="AF291" s="124"/>
      <c r="AP291" s="124"/>
      <c r="AZ291" s="124"/>
      <c r="BA291" s="124"/>
      <c r="BJ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74"/>
      <c r="B292" s="124"/>
      <c r="L292" s="124"/>
      <c r="V292" s="124"/>
      <c r="AF292" s="124"/>
      <c r="AP292" s="124"/>
      <c r="AZ292" s="124"/>
      <c r="BA292" s="124"/>
      <c r="BJ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74"/>
      <c r="B293" s="124"/>
      <c r="L293" s="124"/>
      <c r="V293" s="124"/>
      <c r="AF293" s="124"/>
      <c r="AP293" s="124"/>
      <c r="AZ293" s="124"/>
      <c r="BA293" s="124"/>
      <c r="BJ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74"/>
      <c r="B294" s="124"/>
      <c r="L294" s="124"/>
      <c r="V294" s="124"/>
      <c r="AF294" s="124"/>
      <c r="AP294" s="124"/>
      <c r="AZ294" s="124"/>
      <c r="BA294" s="124"/>
      <c r="BJ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74"/>
      <c r="B295" s="124"/>
      <c r="L295" s="124"/>
      <c r="V295" s="124"/>
      <c r="AF295" s="124"/>
      <c r="AP295" s="124"/>
      <c r="AZ295" s="124"/>
      <c r="BA295" s="124"/>
      <c r="BJ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74"/>
      <c r="B296" s="124"/>
      <c r="L296" s="124"/>
      <c r="V296" s="124"/>
      <c r="AF296" s="124"/>
      <c r="AP296" s="124"/>
      <c r="AZ296" s="124"/>
      <c r="BA296" s="124"/>
      <c r="BJ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74"/>
      <c r="B297" s="124"/>
      <c r="L297" s="124"/>
      <c r="V297" s="124"/>
      <c r="AF297" s="124"/>
      <c r="AP297" s="124"/>
      <c r="AZ297" s="124"/>
      <c r="BA297" s="124"/>
      <c r="BJ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74"/>
      <c r="B298" s="124"/>
      <c r="L298" s="124"/>
      <c r="V298" s="124"/>
      <c r="AF298" s="124"/>
      <c r="AP298" s="124"/>
      <c r="AZ298" s="124"/>
      <c r="BA298" s="124"/>
      <c r="BJ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74"/>
      <c r="B299" s="124"/>
      <c r="L299" s="124"/>
      <c r="V299" s="124"/>
      <c r="AF299" s="124"/>
      <c r="AP299" s="124"/>
      <c r="AZ299" s="124"/>
      <c r="BA299" s="124"/>
      <c r="BJ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74"/>
      <c r="B300" s="124"/>
      <c r="L300" s="124"/>
      <c r="V300" s="124"/>
      <c r="AF300" s="124"/>
      <c r="AP300" s="124"/>
      <c r="AZ300" s="124"/>
      <c r="BA300" s="124"/>
      <c r="BJ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74"/>
      <c r="B301" s="124"/>
      <c r="L301" s="124"/>
      <c r="V301" s="124"/>
      <c r="AF301" s="124"/>
      <c r="AP301" s="124"/>
      <c r="AZ301" s="124"/>
      <c r="BA301" s="124"/>
      <c r="BJ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74"/>
      <c r="B302" s="124"/>
      <c r="L302" s="124"/>
      <c r="V302" s="124"/>
      <c r="AF302" s="124"/>
      <c r="AP302" s="124"/>
      <c r="AZ302" s="124"/>
      <c r="BA302" s="124"/>
      <c r="BJ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74"/>
      <c r="B303" s="124"/>
      <c r="L303" s="124"/>
      <c r="V303" s="124"/>
      <c r="AF303" s="124"/>
      <c r="AP303" s="124"/>
      <c r="AZ303" s="124"/>
      <c r="BA303" s="124"/>
      <c r="BJ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74"/>
      <c r="B304" s="124"/>
      <c r="L304" s="124"/>
      <c r="V304" s="124"/>
      <c r="AF304" s="124"/>
      <c r="AP304" s="124"/>
      <c r="AZ304" s="124"/>
      <c r="BA304" s="124"/>
      <c r="BJ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74"/>
      <c r="B305" s="124"/>
      <c r="L305" s="124"/>
      <c r="V305" s="124"/>
      <c r="AF305" s="124"/>
      <c r="AP305" s="124"/>
      <c r="AZ305" s="124"/>
      <c r="BA305" s="124"/>
      <c r="BJ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74"/>
      <c r="B306" s="124"/>
      <c r="L306" s="124"/>
      <c r="V306" s="124"/>
      <c r="AF306" s="124"/>
      <c r="AP306" s="124"/>
      <c r="AZ306" s="124"/>
      <c r="BA306" s="124"/>
      <c r="BJ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74"/>
      <c r="B307" s="124"/>
      <c r="L307" s="124"/>
      <c r="V307" s="124"/>
      <c r="AF307" s="124"/>
      <c r="AP307" s="124"/>
      <c r="AZ307" s="124"/>
      <c r="BA307" s="124"/>
      <c r="BJ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74"/>
      <c r="B308" s="124"/>
      <c r="L308" s="124"/>
      <c r="V308" s="124"/>
      <c r="AF308" s="124"/>
      <c r="AP308" s="124"/>
      <c r="AZ308" s="124"/>
      <c r="BA308" s="124"/>
      <c r="BJ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74"/>
      <c r="B309" s="124"/>
      <c r="L309" s="124"/>
      <c r="V309" s="124"/>
      <c r="AF309" s="124"/>
      <c r="AP309" s="124"/>
      <c r="AZ309" s="124"/>
      <c r="BA309" s="124"/>
      <c r="BJ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74"/>
      <c r="B310" s="124"/>
      <c r="L310" s="124"/>
      <c r="V310" s="124"/>
      <c r="AF310" s="124"/>
      <c r="AP310" s="124"/>
      <c r="AZ310" s="124"/>
      <c r="BA310" s="124"/>
      <c r="BJ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74"/>
      <c r="B311" s="124"/>
      <c r="L311" s="124"/>
      <c r="V311" s="124"/>
      <c r="AF311" s="124"/>
      <c r="AP311" s="124"/>
      <c r="AZ311" s="124"/>
      <c r="BA311" s="124"/>
      <c r="BJ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74"/>
      <c r="B312" s="124"/>
      <c r="L312" s="124"/>
      <c r="V312" s="124"/>
      <c r="AF312" s="124"/>
      <c r="AP312" s="124"/>
      <c r="AZ312" s="124"/>
      <c r="BA312" s="124"/>
      <c r="BJ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74"/>
      <c r="B313" s="124"/>
      <c r="L313" s="124"/>
      <c r="V313" s="124"/>
      <c r="AF313" s="124"/>
      <c r="AP313" s="124"/>
      <c r="AZ313" s="124"/>
      <c r="BA313" s="124"/>
      <c r="BJ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74"/>
      <c r="B314" s="124"/>
      <c r="L314" s="124"/>
      <c r="V314" s="124"/>
      <c r="AF314" s="124"/>
      <c r="AP314" s="124"/>
      <c r="AZ314" s="124"/>
      <c r="BA314" s="124"/>
      <c r="BJ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74"/>
      <c r="B315" s="124"/>
      <c r="L315" s="124"/>
      <c r="V315" s="124"/>
      <c r="AF315" s="124"/>
      <c r="AP315" s="124"/>
      <c r="AZ315" s="124"/>
      <c r="BA315" s="124"/>
      <c r="BJ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74"/>
      <c r="B316" s="124"/>
      <c r="L316" s="124"/>
      <c r="V316" s="124"/>
      <c r="AF316" s="124"/>
      <c r="AP316" s="124"/>
      <c r="AZ316" s="124"/>
      <c r="BA316" s="124"/>
      <c r="BJ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74"/>
      <c r="B317" s="124"/>
      <c r="L317" s="124"/>
      <c r="V317" s="124"/>
      <c r="AF317" s="124"/>
      <c r="AP317" s="124"/>
      <c r="AZ317" s="124"/>
      <c r="BA317" s="124"/>
      <c r="BJ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74"/>
      <c r="B318" s="124"/>
      <c r="L318" s="124"/>
      <c r="V318" s="124"/>
      <c r="AF318" s="124"/>
      <c r="AP318" s="124"/>
      <c r="AZ318" s="124"/>
      <c r="BA318" s="124"/>
      <c r="BJ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74"/>
      <c r="B319" s="124"/>
      <c r="L319" s="124"/>
      <c r="V319" s="124"/>
      <c r="AF319" s="124"/>
      <c r="AP319" s="124"/>
      <c r="AZ319" s="124"/>
      <c r="BA319" s="124"/>
      <c r="BJ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74"/>
      <c r="B320" s="124"/>
      <c r="L320" s="124"/>
      <c r="V320" s="124"/>
      <c r="AF320" s="124"/>
      <c r="AP320" s="124"/>
      <c r="AZ320" s="124"/>
      <c r="BA320" s="124"/>
      <c r="BJ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74"/>
      <c r="B321" s="124"/>
      <c r="L321" s="124"/>
      <c r="V321" s="124"/>
      <c r="AF321" s="124"/>
      <c r="AP321" s="124"/>
      <c r="AZ321" s="124"/>
      <c r="BA321" s="124"/>
      <c r="BJ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74"/>
      <c r="B322" s="124"/>
      <c r="L322" s="124"/>
      <c r="V322" s="124"/>
      <c r="AF322" s="124"/>
      <c r="AP322" s="124"/>
      <c r="AZ322" s="124"/>
      <c r="BA322" s="124"/>
      <c r="BJ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74"/>
      <c r="B323" s="124"/>
      <c r="L323" s="124"/>
      <c r="V323" s="124"/>
      <c r="AF323" s="124"/>
      <c r="AP323" s="124"/>
      <c r="AZ323" s="124"/>
      <c r="BA323" s="124"/>
      <c r="BJ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74"/>
      <c r="B324" s="124"/>
      <c r="L324" s="124"/>
      <c r="V324" s="124"/>
      <c r="AF324" s="124"/>
      <c r="AP324" s="124"/>
      <c r="AZ324" s="124"/>
      <c r="BA324" s="124"/>
      <c r="BJ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74"/>
      <c r="B325" s="124"/>
      <c r="L325" s="124"/>
      <c r="V325" s="124"/>
      <c r="AF325" s="124"/>
      <c r="AP325" s="124"/>
      <c r="AZ325" s="124"/>
      <c r="BA325" s="124"/>
      <c r="BJ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74"/>
      <c r="B326" s="124"/>
      <c r="L326" s="124"/>
      <c r="V326" s="124"/>
      <c r="AF326" s="124"/>
      <c r="AP326" s="124"/>
      <c r="AZ326" s="124"/>
      <c r="BA326" s="124"/>
      <c r="BJ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74"/>
      <c r="B327" s="124"/>
      <c r="L327" s="124"/>
      <c r="V327" s="124"/>
      <c r="AF327" s="124"/>
      <c r="AP327" s="124"/>
      <c r="AZ327" s="124"/>
      <c r="BA327" s="124"/>
      <c r="BJ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74"/>
      <c r="B328" s="124"/>
      <c r="L328" s="124"/>
      <c r="V328" s="124"/>
      <c r="AF328" s="124"/>
      <c r="AP328" s="124"/>
      <c r="AZ328" s="124"/>
      <c r="BA328" s="124"/>
      <c r="BJ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74"/>
      <c r="B329" s="124"/>
      <c r="L329" s="124"/>
      <c r="V329" s="124"/>
      <c r="AF329" s="124"/>
      <c r="AP329" s="124"/>
      <c r="AZ329" s="124"/>
      <c r="BA329" s="124"/>
      <c r="BJ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74"/>
      <c r="B330" s="124"/>
      <c r="L330" s="124"/>
      <c r="V330" s="124"/>
      <c r="AF330" s="124"/>
      <c r="AP330" s="124"/>
      <c r="AZ330" s="124"/>
      <c r="BA330" s="124"/>
      <c r="BJ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74"/>
      <c r="B331" s="124"/>
      <c r="L331" s="124"/>
      <c r="V331" s="124"/>
      <c r="AF331" s="124"/>
      <c r="AP331" s="124"/>
      <c r="AZ331" s="124"/>
      <c r="BA331" s="124"/>
      <c r="BJ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74"/>
      <c r="B332" s="124"/>
      <c r="L332" s="124"/>
      <c r="V332" s="124"/>
      <c r="AF332" s="124"/>
      <c r="AP332" s="124"/>
      <c r="AZ332" s="124"/>
      <c r="BA332" s="124"/>
      <c r="BJ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74"/>
      <c r="B333" s="124"/>
      <c r="L333" s="124"/>
      <c r="V333" s="124"/>
      <c r="AF333" s="124"/>
      <c r="AP333" s="124"/>
      <c r="AZ333" s="124"/>
      <c r="BA333" s="124"/>
      <c r="BJ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74"/>
      <c r="B334" s="124"/>
      <c r="L334" s="124"/>
      <c r="V334" s="124"/>
      <c r="AF334" s="124"/>
      <c r="AP334" s="124"/>
      <c r="AZ334" s="124"/>
      <c r="BA334" s="124"/>
      <c r="BJ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74"/>
      <c r="B335" s="124"/>
      <c r="L335" s="124"/>
      <c r="V335" s="124"/>
      <c r="AF335" s="124"/>
      <c r="AP335" s="124"/>
      <c r="AZ335" s="124"/>
      <c r="BA335" s="124"/>
      <c r="BJ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74"/>
      <c r="B336" s="124"/>
      <c r="L336" s="124"/>
      <c r="V336" s="124"/>
      <c r="AF336" s="124"/>
      <c r="AP336" s="124"/>
      <c r="AZ336" s="124"/>
      <c r="BA336" s="124"/>
      <c r="BJ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74"/>
      <c r="B337" s="124"/>
      <c r="L337" s="124"/>
      <c r="V337" s="124"/>
      <c r="AF337" s="124"/>
      <c r="AP337" s="124"/>
      <c r="AZ337" s="124"/>
      <c r="BA337" s="124"/>
      <c r="BJ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74"/>
      <c r="B338" s="124"/>
      <c r="L338" s="124"/>
      <c r="V338" s="124"/>
      <c r="AF338" s="124"/>
      <c r="AP338" s="124"/>
      <c r="AZ338" s="124"/>
      <c r="BA338" s="124"/>
      <c r="BJ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74"/>
      <c r="B339" s="124"/>
      <c r="L339" s="124"/>
      <c r="V339" s="124"/>
      <c r="AF339" s="124"/>
      <c r="AP339" s="124"/>
      <c r="AZ339" s="124"/>
      <c r="BA339" s="124"/>
      <c r="BJ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74"/>
      <c r="B340" s="124"/>
      <c r="L340" s="124"/>
      <c r="V340" s="124"/>
      <c r="AF340" s="124"/>
      <c r="AP340" s="124"/>
      <c r="AZ340" s="124"/>
      <c r="BA340" s="124"/>
      <c r="BJ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74"/>
      <c r="B341" s="124"/>
      <c r="L341" s="124"/>
      <c r="V341" s="124"/>
      <c r="AF341" s="124"/>
      <c r="AP341" s="124"/>
      <c r="AZ341" s="124"/>
      <c r="BA341" s="124"/>
      <c r="BJ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74"/>
      <c r="B342" s="124"/>
      <c r="L342" s="124"/>
      <c r="V342" s="124"/>
      <c r="AF342" s="124"/>
      <c r="AP342" s="124"/>
      <c r="AZ342" s="124"/>
      <c r="BA342" s="124"/>
      <c r="BJ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74"/>
      <c r="B343" s="124"/>
      <c r="L343" s="124"/>
      <c r="V343" s="124"/>
      <c r="AF343" s="124"/>
      <c r="AP343" s="124"/>
      <c r="AZ343" s="124"/>
      <c r="BA343" s="124"/>
      <c r="BJ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74"/>
      <c r="B344" s="124"/>
      <c r="L344" s="124"/>
      <c r="V344" s="124"/>
      <c r="AF344" s="124"/>
      <c r="AP344" s="124"/>
      <c r="AZ344" s="124"/>
      <c r="BA344" s="124"/>
      <c r="BJ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74"/>
      <c r="B345" s="124"/>
      <c r="L345" s="124"/>
      <c r="V345" s="124"/>
      <c r="AF345" s="124"/>
      <c r="AP345" s="124"/>
      <c r="AZ345" s="124"/>
      <c r="BA345" s="124"/>
      <c r="BJ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74"/>
      <c r="B346" s="124"/>
      <c r="L346" s="124"/>
      <c r="V346" s="124"/>
      <c r="AF346" s="124"/>
      <c r="AP346" s="124"/>
      <c r="AZ346" s="124"/>
      <c r="BA346" s="124"/>
      <c r="BJ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74"/>
      <c r="B347" s="124"/>
      <c r="L347" s="124"/>
      <c r="V347" s="124"/>
      <c r="AF347" s="124"/>
      <c r="AP347" s="124"/>
      <c r="AZ347" s="124"/>
      <c r="BA347" s="124"/>
      <c r="BJ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74"/>
      <c r="B348" s="124"/>
      <c r="L348" s="124"/>
      <c r="V348" s="124"/>
      <c r="AF348" s="124"/>
      <c r="AP348" s="124"/>
      <c r="AZ348" s="124"/>
      <c r="BA348" s="124"/>
      <c r="BJ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74"/>
      <c r="B349" s="124"/>
      <c r="L349" s="124"/>
      <c r="V349" s="124"/>
      <c r="AF349" s="124"/>
      <c r="AP349" s="124"/>
      <c r="AZ349" s="124"/>
      <c r="BA349" s="124"/>
      <c r="BJ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74"/>
      <c r="B350" s="124"/>
      <c r="L350" s="124"/>
      <c r="V350" s="124"/>
      <c r="AF350" s="124"/>
      <c r="AP350" s="124"/>
      <c r="AZ350" s="124"/>
      <c r="BA350" s="124"/>
      <c r="BJ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74"/>
      <c r="B351" s="124"/>
      <c r="L351" s="124"/>
      <c r="V351" s="124"/>
      <c r="AF351" s="124"/>
      <c r="AP351" s="124"/>
      <c r="AZ351" s="124"/>
      <c r="BA351" s="124"/>
      <c r="BJ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74"/>
      <c r="B352" s="124"/>
      <c r="L352" s="124"/>
      <c r="V352" s="124"/>
      <c r="AF352" s="124"/>
      <c r="AP352" s="124"/>
      <c r="AZ352" s="124"/>
      <c r="BA352" s="124"/>
      <c r="BJ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74"/>
      <c r="B353" s="124"/>
      <c r="L353" s="124"/>
      <c r="V353" s="124"/>
      <c r="AF353" s="124"/>
      <c r="AP353" s="124"/>
      <c r="AZ353" s="124"/>
      <c r="BA353" s="124"/>
      <c r="BJ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74"/>
      <c r="B354" s="124"/>
      <c r="L354" s="124"/>
      <c r="V354" s="124"/>
      <c r="AF354" s="124"/>
      <c r="AP354" s="124"/>
      <c r="AZ354" s="124"/>
      <c r="BA354" s="124"/>
      <c r="BJ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74"/>
      <c r="B355" s="124"/>
      <c r="L355" s="124"/>
      <c r="V355" s="124"/>
      <c r="AF355" s="124"/>
      <c r="AP355" s="124"/>
      <c r="AZ355" s="124"/>
      <c r="BA355" s="124"/>
      <c r="BJ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74"/>
      <c r="B356" s="124"/>
      <c r="L356" s="124"/>
      <c r="V356" s="124"/>
      <c r="AF356" s="124"/>
      <c r="AP356" s="124"/>
      <c r="AZ356" s="124"/>
      <c r="BA356" s="124"/>
      <c r="BJ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74"/>
      <c r="B357" s="124"/>
      <c r="L357" s="124"/>
      <c r="V357" s="124"/>
      <c r="AF357" s="124"/>
      <c r="AP357" s="124"/>
      <c r="AZ357" s="124"/>
      <c r="BA357" s="124"/>
      <c r="BJ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74"/>
      <c r="B358" s="124"/>
      <c r="L358" s="124"/>
      <c r="V358" s="124"/>
      <c r="AF358" s="124"/>
      <c r="AP358" s="124"/>
      <c r="AZ358" s="124"/>
      <c r="BA358" s="124"/>
      <c r="BJ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74"/>
      <c r="B359" s="124"/>
      <c r="L359" s="124"/>
      <c r="V359" s="124"/>
      <c r="AF359" s="124"/>
      <c r="AP359" s="124"/>
      <c r="AZ359" s="124"/>
      <c r="BA359" s="124"/>
      <c r="BJ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74"/>
      <c r="B360" s="124"/>
      <c r="L360" s="124"/>
      <c r="V360" s="124"/>
      <c r="AF360" s="124"/>
      <c r="AP360" s="124"/>
      <c r="AZ360" s="124"/>
      <c r="BA360" s="124"/>
      <c r="BJ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74"/>
      <c r="B361" s="124"/>
      <c r="L361" s="124"/>
      <c r="V361" s="124"/>
      <c r="AF361" s="124"/>
      <c r="AP361" s="124"/>
      <c r="AZ361" s="124"/>
      <c r="BA361" s="124"/>
      <c r="BJ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74"/>
      <c r="B362" s="124"/>
      <c r="L362" s="124"/>
      <c r="V362" s="124"/>
      <c r="AF362" s="124"/>
      <c r="AP362" s="124"/>
      <c r="AZ362" s="124"/>
      <c r="BA362" s="124"/>
      <c r="BJ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74"/>
      <c r="B363" s="124"/>
      <c r="L363" s="124"/>
      <c r="V363" s="124"/>
      <c r="AF363" s="124"/>
      <c r="AP363" s="124"/>
      <c r="AZ363" s="124"/>
      <c r="BA363" s="124"/>
      <c r="BJ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74"/>
      <c r="B364" s="124"/>
      <c r="L364" s="124"/>
      <c r="V364" s="124"/>
      <c r="AF364" s="124"/>
      <c r="AP364" s="124"/>
      <c r="AZ364" s="124"/>
      <c r="BA364" s="124"/>
      <c r="BJ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74"/>
      <c r="B365" s="124"/>
      <c r="L365" s="124"/>
      <c r="V365" s="124"/>
      <c r="AF365" s="124"/>
      <c r="AP365" s="124"/>
      <c r="AZ365" s="124"/>
      <c r="BA365" s="124"/>
      <c r="BJ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74"/>
      <c r="B366" s="124"/>
      <c r="L366" s="124"/>
      <c r="V366" s="124"/>
      <c r="AF366" s="124"/>
      <c r="AP366" s="124"/>
      <c r="AZ366" s="124"/>
      <c r="BA366" s="124"/>
      <c r="BJ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74"/>
      <c r="B367" s="124"/>
      <c r="L367" s="124"/>
      <c r="V367" s="124"/>
      <c r="AF367" s="124"/>
      <c r="AP367" s="124"/>
      <c r="AZ367" s="124"/>
      <c r="BA367" s="124"/>
      <c r="BJ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74"/>
      <c r="B368" s="124"/>
      <c r="L368" s="124"/>
      <c r="V368" s="124"/>
      <c r="AF368" s="124"/>
      <c r="AP368" s="124"/>
      <c r="AZ368" s="124"/>
      <c r="BA368" s="124"/>
      <c r="BJ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74"/>
      <c r="B369" s="124"/>
      <c r="L369" s="124"/>
      <c r="V369" s="124"/>
      <c r="AF369" s="124"/>
      <c r="AP369" s="124"/>
      <c r="AZ369" s="124"/>
      <c r="BA369" s="124"/>
      <c r="BJ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74"/>
      <c r="B370" s="124"/>
      <c r="L370" s="124"/>
      <c r="V370" s="124"/>
      <c r="AF370" s="124"/>
      <c r="AP370" s="124"/>
      <c r="AZ370" s="124"/>
      <c r="BA370" s="124"/>
      <c r="BJ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74"/>
      <c r="B371" s="124"/>
      <c r="L371" s="124"/>
      <c r="V371" s="124"/>
      <c r="AF371" s="124"/>
      <c r="AP371" s="124"/>
      <c r="AZ371" s="124"/>
      <c r="BA371" s="124"/>
      <c r="BJ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74"/>
      <c r="B372" s="124"/>
      <c r="L372" s="124"/>
      <c r="V372" s="124"/>
      <c r="AF372" s="124"/>
      <c r="AP372" s="124"/>
      <c r="AZ372" s="124"/>
      <c r="BA372" s="124"/>
      <c r="BJ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74"/>
      <c r="B373" s="124"/>
      <c r="L373" s="124"/>
      <c r="V373" s="124"/>
      <c r="AF373" s="124"/>
      <c r="AP373" s="124"/>
      <c r="AZ373" s="124"/>
      <c r="BA373" s="124"/>
      <c r="BJ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74"/>
      <c r="B374" s="124"/>
      <c r="L374" s="124"/>
      <c r="V374" s="124"/>
      <c r="AF374" s="124"/>
      <c r="AP374" s="124"/>
      <c r="AZ374" s="124"/>
      <c r="BA374" s="124"/>
      <c r="BJ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74"/>
      <c r="B375" s="124"/>
      <c r="L375" s="124"/>
      <c r="V375" s="124"/>
      <c r="AF375" s="124"/>
      <c r="AP375" s="124"/>
      <c r="AZ375" s="124"/>
      <c r="BA375" s="124"/>
      <c r="BJ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74"/>
      <c r="B376" s="124"/>
      <c r="L376" s="124"/>
      <c r="V376" s="124"/>
      <c r="AF376" s="124"/>
      <c r="AP376" s="124"/>
      <c r="AZ376" s="124"/>
      <c r="BA376" s="124"/>
      <c r="BJ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74"/>
      <c r="B377" s="124"/>
      <c r="L377" s="124"/>
      <c r="V377" s="124"/>
      <c r="AF377" s="124"/>
      <c r="AP377" s="124"/>
      <c r="AZ377" s="124"/>
      <c r="BA377" s="124"/>
      <c r="BJ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74"/>
      <c r="B378" s="124"/>
      <c r="L378" s="124"/>
      <c r="V378" s="124"/>
      <c r="AF378" s="124"/>
      <c r="AP378" s="124"/>
      <c r="AZ378" s="124"/>
      <c r="BA378" s="124"/>
      <c r="BJ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74"/>
      <c r="B379" s="124"/>
      <c r="L379" s="124"/>
      <c r="V379" s="124"/>
      <c r="AF379" s="124"/>
      <c r="AP379" s="124"/>
      <c r="AZ379" s="124"/>
      <c r="BA379" s="124"/>
      <c r="BJ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74"/>
      <c r="B380" s="124"/>
      <c r="L380" s="124"/>
      <c r="V380" s="124"/>
      <c r="AF380" s="124"/>
      <c r="AP380" s="124"/>
      <c r="AZ380" s="124"/>
      <c r="BA380" s="124"/>
      <c r="BJ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74"/>
      <c r="B381" s="124"/>
      <c r="L381" s="124"/>
      <c r="V381" s="124"/>
      <c r="AF381" s="124"/>
      <c r="AP381" s="124"/>
      <c r="AZ381" s="124"/>
      <c r="BA381" s="124"/>
      <c r="BJ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74"/>
      <c r="B382" s="124"/>
      <c r="L382" s="124"/>
      <c r="V382" s="124"/>
      <c r="AF382" s="124"/>
      <c r="AP382" s="124"/>
      <c r="AZ382" s="124"/>
      <c r="BA382" s="124"/>
      <c r="BJ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74"/>
      <c r="B383" s="124"/>
      <c r="L383" s="124"/>
      <c r="V383" s="124"/>
      <c r="AF383" s="124"/>
      <c r="AP383" s="124"/>
      <c r="AZ383" s="124"/>
      <c r="BA383" s="124"/>
      <c r="BJ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74"/>
      <c r="B384" s="124"/>
      <c r="L384" s="124"/>
      <c r="V384" s="124"/>
      <c r="AF384" s="124"/>
      <c r="AP384" s="124"/>
      <c r="AZ384" s="124"/>
      <c r="BA384" s="124"/>
      <c r="BJ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74"/>
      <c r="B385" s="124"/>
      <c r="L385" s="124"/>
      <c r="V385" s="124"/>
      <c r="AF385" s="124"/>
      <c r="AP385" s="124"/>
      <c r="AZ385" s="124"/>
      <c r="BA385" s="124"/>
      <c r="BJ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74"/>
      <c r="B386" s="124"/>
      <c r="L386" s="124"/>
      <c r="V386" s="124"/>
      <c r="AF386" s="124"/>
      <c r="AP386" s="124"/>
      <c r="AZ386" s="124"/>
      <c r="BA386" s="124"/>
      <c r="BJ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74"/>
      <c r="B387" s="124"/>
      <c r="L387" s="124"/>
      <c r="V387" s="124"/>
      <c r="AF387" s="124"/>
      <c r="AP387" s="124"/>
      <c r="AZ387" s="124"/>
      <c r="BA387" s="124"/>
      <c r="BJ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74"/>
      <c r="B388" s="124"/>
      <c r="L388" s="124"/>
      <c r="V388" s="124"/>
      <c r="AF388" s="124"/>
      <c r="AP388" s="124"/>
      <c r="AZ388" s="124"/>
      <c r="BA388" s="124"/>
      <c r="BJ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74"/>
      <c r="B389" s="124"/>
      <c r="L389" s="124"/>
      <c r="V389" s="124"/>
      <c r="AF389" s="124"/>
      <c r="AP389" s="124"/>
      <c r="AZ389" s="124"/>
      <c r="BA389" s="124"/>
      <c r="BJ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74"/>
      <c r="B390" s="124"/>
      <c r="L390" s="124"/>
      <c r="V390" s="124"/>
      <c r="AF390" s="124"/>
      <c r="AP390" s="124"/>
      <c r="AZ390" s="124"/>
      <c r="BA390" s="124"/>
      <c r="BJ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74"/>
      <c r="B391" s="124"/>
      <c r="L391" s="124"/>
      <c r="V391" s="124"/>
      <c r="AF391" s="124"/>
      <c r="AP391" s="124"/>
      <c r="AZ391" s="124"/>
      <c r="BA391" s="124"/>
      <c r="BJ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74"/>
      <c r="B392" s="124"/>
      <c r="L392" s="124"/>
      <c r="V392" s="124"/>
      <c r="AF392" s="124"/>
      <c r="AP392" s="124"/>
      <c r="AZ392" s="124"/>
      <c r="BA392" s="124"/>
      <c r="BJ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74"/>
      <c r="B393" s="124"/>
      <c r="L393" s="124"/>
      <c r="V393" s="124"/>
      <c r="AF393" s="124"/>
      <c r="AP393" s="124"/>
      <c r="AZ393" s="124"/>
      <c r="BA393" s="124"/>
      <c r="BJ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74"/>
      <c r="B394" s="124"/>
      <c r="L394" s="124"/>
      <c r="V394" s="124"/>
      <c r="AF394" s="124"/>
      <c r="AP394" s="124"/>
      <c r="AZ394" s="124"/>
      <c r="BA394" s="124"/>
      <c r="BJ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74"/>
      <c r="B395" s="124"/>
      <c r="L395" s="124"/>
      <c r="V395" s="124"/>
      <c r="AF395" s="124"/>
      <c r="AP395" s="124"/>
      <c r="AZ395" s="124"/>
      <c r="BA395" s="124"/>
      <c r="BJ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74"/>
      <c r="B396" s="124"/>
      <c r="L396" s="124"/>
      <c r="V396" s="124"/>
      <c r="AF396" s="124"/>
      <c r="AP396" s="124"/>
      <c r="AZ396" s="124"/>
      <c r="BA396" s="124"/>
      <c r="BJ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74"/>
      <c r="B397" s="124"/>
      <c r="L397" s="124"/>
      <c r="V397" s="124"/>
      <c r="AF397" s="124"/>
      <c r="AP397" s="124"/>
      <c r="AZ397" s="124"/>
      <c r="BA397" s="124"/>
      <c r="BJ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74"/>
      <c r="B398" s="124"/>
      <c r="L398" s="124"/>
      <c r="V398" s="124"/>
      <c r="AF398" s="124"/>
      <c r="AP398" s="124"/>
      <c r="AZ398" s="124"/>
      <c r="BA398" s="124"/>
      <c r="BJ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74"/>
      <c r="B399" s="124"/>
      <c r="L399" s="124"/>
      <c r="V399" s="124"/>
      <c r="AF399" s="124"/>
      <c r="AP399" s="124"/>
      <c r="AZ399" s="124"/>
      <c r="BA399" s="124"/>
      <c r="BJ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74"/>
      <c r="B400" s="124"/>
      <c r="L400" s="124"/>
      <c r="V400" s="124"/>
      <c r="AF400" s="124"/>
      <c r="AP400" s="124"/>
      <c r="AZ400" s="124"/>
      <c r="BA400" s="124"/>
      <c r="BJ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74"/>
      <c r="B401" s="124"/>
      <c r="L401" s="124"/>
      <c r="V401" s="124"/>
      <c r="AF401" s="124"/>
      <c r="AP401" s="124"/>
      <c r="AZ401" s="124"/>
      <c r="BA401" s="124"/>
      <c r="BJ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74"/>
      <c r="B402" s="124"/>
      <c r="L402" s="124"/>
      <c r="V402" s="124"/>
      <c r="AF402" s="124"/>
      <c r="AP402" s="124"/>
      <c r="AZ402" s="124"/>
      <c r="BA402" s="124"/>
      <c r="BJ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74"/>
      <c r="B403" s="124"/>
      <c r="L403" s="124"/>
      <c r="V403" s="124"/>
      <c r="AF403" s="124"/>
      <c r="AP403" s="124"/>
      <c r="AZ403" s="124"/>
      <c r="BA403" s="124"/>
      <c r="BJ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74"/>
      <c r="B404" s="124"/>
      <c r="L404" s="124"/>
      <c r="V404" s="124"/>
      <c r="AF404" s="124"/>
      <c r="AP404" s="124"/>
      <c r="AZ404" s="124"/>
      <c r="BA404" s="124"/>
      <c r="BJ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74"/>
      <c r="B405" s="124"/>
      <c r="L405" s="124"/>
      <c r="V405" s="124"/>
      <c r="AF405" s="124"/>
      <c r="AP405" s="124"/>
      <c r="AZ405" s="124"/>
      <c r="BA405" s="124"/>
      <c r="BJ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74"/>
      <c r="B406" s="124"/>
      <c r="L406" s="124"/>
      <c r="V406" s="124"/>
      <c r="AF406" s="124"/>
      <c r="AP406" s="124"/>
      <c r="AZ406" s="124"/>
      <c r="BA406" s="124"/>
      <c r="BJ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74"/>
      <c r="B407" s="124"/>
      <c r="L407" s="124"/>
      <c r="V407" s="124"/>
      <c r="AF407" s="124"/>
      <c r="AP407" s="124"/>
      <c r="AZ407" s="124"/>
      <c r="BA407" s="124"/>
      <c r="BJ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74"/>
      <c r="B408" s="124"/>
      <c r="L408" s="124"/>
      <c r="V408" s="124"/>
      <c r="AF408" s="124"/>
      <c r="AP408" s="124"/>
      <c r="AZ408" s="124"/>
      <c r="BA408" s="124"/>
      <c r="BJ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74"/>
      <c r="B409" s="124"/>
      <c r="L409" s="124"/>
      <c r="V409" s="124"/>
      <c r="AF409" s="124"/>
      <c r="AP409" s="124"/>
      <c r="AZ409" s="124"/>
      <c r="BA409" s="124"/>
      <c r="BJ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74"/>
      <c r="B410" s="124"/>
      <c r="L410" s="124"/>
      <c r="V410" s="124"/>
      <c r="AF410" s="124"/>
      <c r="AP410" s="124"/>
      <c r="AZ410" s="124"/>
      <c r="BA410" s="124"/>
      <c r="BJ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74"/>
      <c r="B411" s="124"/>
      <c r="L411" s="124"/>
      <c r="V411" s="124"/>
      <c r="AF411" s="124"/>
      <c r="AP411" s="124"/>
      <c r="AZ411" s="124"/>
      <c r="BA411" s="124"/>
      <c r="BJ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74"/>
      <c r="B412" s="124"/>
      <c r="L412" s="124"/>
      <c r="V412" s="124"/>
      <c r="AF412" s="124"/>
      <c r="AP412" s="124"/>
      <c r="AZ412" s="124"/>
      <c r="BA412" s="124"/>
      <c r="BJ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74"/>
      <c r="B413" s="124"/>
      <c r="L413" s="124"/>
      <c r="V413" s="124"/>
      <c r="AF413" s="124"/>
      <c r="AP413" s="124"/>
      <c r="AZ413" s="124"/>
      <c r="BA413" s="124"/>
      <c r="BJ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74"/>
      <c r="B414" s="124"/>
      <c r="L414" s="124"/>
      <c r="V414" s="124"/>
      <c r="AF414" s="124"/>
      <c r="AP414" s="124"/>
      <c r="AZ414" s="124"/>
      <c r="BA414" s="124"/>
      <c r="BJ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74"/>
      <c r="B415" s="124"/>
      <c r="L415" s="124"/>
      <c r="V415" s="124"/>
      <c r="AF415" s="124"/>
      <c r="AP415" s="124"/>
      <c r="AZ415" s="124"/>
      <c r="BA415" s="124"/>
      <c r="BJ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74"/>
      <c r="B416" s="124"/>
      <c r="L416" s="124"/>
      <c r="V416" s="124"/>
      <c r="AF416" s="124"/>
      <c r="AP416" s="124"/>
      <c r="AZ416" s="124"/>
      <c r="BA416" s="124"/>
      <c r="BJ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74"/>
      <c r="B417" s="124"/>
      <c r="L417" s="124"/>
      <c r="V417" s="124"/>
      <c r="AF417" s="124"/>
      <c r="AP417" s="124"/>
      <c r="AZ417" s="124"/>
      <c r="BA417" s="124"/>
      <c r="BJ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74"/>
      <c r="B418" s="124"/>
      <c r="L418" s="124"/>
      <c r="V418" s="124"/>
      <c r="AF418" s="124"/>
      <c r="AP418" s="124"/>
      <c r="AZ418" s="124"/>
      <c r="BA418" s="124"/>
      <c r="BJ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74"/>
      <c r="B419" s="124"/>
      <c r="L419" s="124"/>
      <c r="V419" s="124"/>
      <c r="AF419" s="124"/>
      <c r="AP419" s="124"/>
      <c r="AZ419" s="124"/>
      <c r="BA419" s="124"/>
      <c r="BJ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74"/>
      <c r="B420" s="124"/>
      <c r="L420" s="124"/>
      <c r="V420" s="124"/>
      <c r="AF420" s="124"/>
      <c r="AP420" s="124"/>
      <c r="AZ420" s="124"/>
      <c r="BA420" s="124"/>
      <c r="BJ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74"/>
      <c r="B421" s="124"/>
      <c r="L421" s="124"/>
      <c r="V421" s="124"/>
      <c r="AF421" s="124"/>
      <c r="AP421" s="124"/>
      <c r="AZ421" s="124"/>
      <c r="BA421" s="124"/>
      <c r="BJ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74"/>
      <c r="B422" s="124"/>
      <c r="L422" s="124"/>
      <c r="V422" s="124"/>
      <c r="AF422" s="124"/>
      <c r="AP422" s="124"/>
      <c r="AZ422" s="124"/>
      <c r="BA422" s="124"/>
      <c r="BJ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74"/>
      <c r="B423" s="124"/>
      <c r="L423" s="124"/>
      <c r="V423" s="124"/>
      <c r="AF423" s="124"/>
      <c r="AP423" s="124"/>
      <c r="AZ423" s="124"/>
      <c r="BA423" s="124"/>
      <c r="BJ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74"/>
      <c r="B424" s="124"/>
      <c r="L424" s="124"/>
      <c r="V424" s="124"/>
      <c r="AF424" s="124"/>
      <c r="AP424" s="124"/>
      <c r="AZ424" s="124"/>
      <c r="BA424" s="124"/>
      <c r="BJ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74"/>
      <c r="B425" s="124"/>
      <c r="L425" s="124"/>
      <c r="V425" s="124"/>
      <c r="AF425" s="124"/>
      <c r="AP425" s="124"/>
      <c r="AZ425" s="124"/>
      <c r="BA425" s="124"/>
      <c r="BJ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74"/>
      <c r="B426" s="124"/>
      <c r="L426" s="124"/>
      <c r="V426" s="124"/>
      <c r="AF426" s="124"/>
      <c r="AP426" s="124"/>
      <c r="AZ426" s="124"/>
      <c r="BA426" s="124"/>
      <c r="BJ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74"/>
      <c r="B427" s="124"/>
      <c r="L427" s="124"/>
      <c r="V427" s="124"/>
      <c r="AF427" s="124"/>
      <c r="AP427" s="124"/>
      <c r="AZ427" s="124"/>
      <c r="BA427" s="124"/>
      <c r="BJ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74"/>
      <c r="B428" s="124"/>
      <c r="L428" s="124"/>
      <c r="V428" s="124"/>
      <c r="AF428" s="124"/>
      <c r="AP428" s="124"/>
      <c r="AZ428" s="124"/>
      <c r="BA428" s="124"/>
      <c r="BJ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74"/>
      <c r="B429" s="124"/>
      <c r="L429" s="124"/>
      <c r="V429" s="124"/>
      <c r="AF429" s="124"/>
      <c r="AP429" s="124"/>
      <c r="AZ429" s="124"/>
      <c r="BA429" s="124"/>
      <c r="BJ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74"/>
      <c r="B430" s="124"/>
      <c r="L430" s="124"/>
      <c r="V430" s="124"/>
      <c r="AF430" s="124"/>
      <c r="AP430" s="124"/>
      <c r="AZ430" s="124"/>
      <c r="BA430" s="124"/>
      <c r="BJ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74"/>
      <c r="B431" s="124"/>
      <c r="L431" s="124"/>
      <c r="V431" s="124"/>
      <c r="AF431" s="124"/>
      <c r="AP431" s="124"/>
      <c r="AZ431" s="124"/>
      <c r="BA431" s="124"/>
      <c r="BJ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74"/>
      <c r="B432" s="124"/>
      <c r="L432" s="124"/>
      <c r="V432" s="124"/>
      <c r="AF432" s="124"/>
      <c r="AP432" s="124"/>
      <c r="AZ432" s="124"/>
      <c r="BA432" s="124"/>
      <c r="BJ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74"/>
      <c r="B433" s="124"/>
      <c r="L433" s="124"/>
      <c r="V433" s="124"/>
      <c r="AF433" s="124"/>
      <c r="AP433" s="124"/>
      <c r="AZ433" s="124"/>
      <c r="BA433" s="124"/>
      <c r="BJ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74"/>
      <c r="B434" s="124"/>
      <c r="L434" s="124"/>
      <c r="V434" s="124"/>
      <c r="AF434" s="124"/>
      <c r="AP434" s="124"/>
      <c r="AZ434" s="124"/>
      <c r="BA434" s="124"/>
      <c r="BJ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74"/>
      <c r="B435" s="124"/>
      <c r="L435" s="124"/>
      <c r="V435" s="124"/>
      <c r="AF435" s="124"/>
      <c r="AP435" s="124"/>
      <c r="AZ435" s="124"/>
      <c r="BA435" s="124"/>
      <c r="BJ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74"/>
      <c r="B436" s="124"/>
      <c r="L436" s="124"/>
      <c r="V436" s="124"/>
      <c r="AF436" s="124"/>
      <c r="AP436" s="124"/>
      <c r="AZ436" s="124"/>
      <c r="BA436" s="124"/>
      <c r="BJ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74"/>
      <c r="B437" s="124"/>
      <c r="L437" s="124"/>
      <c r="V437" s="124"/>
      <c r="AF437" s="124"/>
      <c r="AP437" s="124"/>
      <c r="AZ437" s="124"/>
      <c r="BA437" s="124"/>
      <c r="BJ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74"/>
      <c r="B438" s="124"/>
      <c r="L438" s="124"/>
      <c r="V438" s="124"/>
      <c r="AF438" s="124"/>
      <c r="AP438" s="124"/>
      <c r="AZ438" s="124"/>
      <c r="BA438" s="124"/>
      <c r="BJ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74"/>
      <c r="B439" s="124"/>
      <c r="L439" s="124"/>
      <c r="V439" s="124"/>
      <c r="AF439" s="124"/>
      <c r="AP439" s="124"/>
      <c r="AZ439" s="124"/>
      <c r="BA439" s="124"/>
      <c r="BJ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74"/>
      <c r="B440" s="124"/>
      <c r="L440" s="124"/>
      <c r="V440" s="124"/>
      <c r="AF440" s="124"/>
      <c r="AP440" s="124"/>
      <c r="AZ440" s="124"/>
      <c r="BA440" s="124"/>
      <c r="BJ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74"/>
      <c r="B441" s="124"/>
      <c r="L441" s="124"/>
      <c r="V441" s="124"/>
      <c r="AF441" s="124"/>
      <c r="AP441" s="124"/>
      <c r="AZ441" s="124"/>
      <c r="BA441" s="124"/>
      <c r="BJ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74"/>
      <c r="B442" s="124"/>
      <c r="L442" s="124"/>
      <c r="V442" s="124"/>
      <c r="AF442" s="124"/>
      <c r="AP442" s="124"/>
      <c r="AZ442" s="124"/>
      <c r="BA442" s="124"/>
      <c r="BJ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74"/>
      <c r="B443" s="124"/>
      <c r="L443" s="124"/>
      <c r="V443" s="124"/>
      <c r="AF443" s="124"/>
      <c r="AP443" s="124"/>
      <c r="AZ443" s="124"/>
      <c r="BA443" s="124"/>
      <c r="BJ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74"/>
      <c r="B444" s="124"/>
      <c r="L444" s="124"/>
      <c r="V444" s="124"/>
      <c r="AF444" s="124"/>
      <c r="AP444" s="124"/>
      <c r="AZ444" s="124"/>
      <c r="BA444" s="124"/>
      <c r="BJ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74"/>
      <c r="B445" s="124"/>
      <c r="L445" s="124"/>
      <c r="V445" s="124"/>
      <c r="AF445" s="124"/>
      <c r="AP445" s="124"/>
      <c r="AZ445" s="124"/>
      <c r="BA445" s="124"/>
      <c r="BJ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74"/>
      <c r="B446" s="124"/>
      <c r="L446" s="124"/>
      <c r="V446" s="124"/>
      <c r="AF446" s="124"/>
      <c r="AP446" s="124"/>
      <c r="AZ446" s="124"/>
      <c r="BA446" s="124"/>
      <c r="BJ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74"/>
      <c r="B447" s="124"/>
      <c r="L447" s="124"/>
      <c r="V447" s="124"/>
      <c r="AF447" s="124"/>
      <c r="AP447" s="124"/>
      <c r="AZ447" s="124"/>
      <c r="BA447" s="124"/>
      <c r="BJ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74"/>
      <c r="B448" s="124"/>
      <c r="L448" s="124"/>
      <c r="V448" s="124"/>
      <c r="AF448" s="124"/>
      <c r="AP448" s="124"/>
      <c r="AZ448" s="124"/>
      <c r="BA448" s="124"/>
      <c r="BJ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74"/>
      <c r="B449" s="124"/>
      <c r="L449" s="124"/>
      <c r="V449" s="124"/>
      <c r="AF449" s="124"/>
      <c r="AP449" s="124"/>
      <c r="AZ449" s="124"/>
      <c r="BA449" s="124"/>
      <c r="BJ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74"/>
      <c r="B450" s="124"/>
      <c r="L450" s="124"/>
      <c r="V450" s="124"/>
      <c r="AF450" s="124"/>
      <c r="AP450" s="124"/>
      <c r="AZ450" s="124"/>
      <c r="BA450" s="124"/>
      <c r="BJ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74"/>
      <c r="B451" s="124"/>
      <c r="L451" s="124"/>
      <c r="V451" s="124"/>
      <c r="AF451" s="124"/>
      <c r="AP451" s="124"/>
      <c r="AZ451" s="124"/>
      <c r="BA451" s="124"/>
      <c r="BJ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74"/>
      <c r="B452" s="124"/>
      <c r="L452" s="124"/>
      <c r="V452" s="124"/>
      <c r="AF452" s="124"/>
      <c r="AP452" s="124"/>
      <c r="AZ452" s="124"/>
      <c r="BA452" s="124"/>
      <c r="BJ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74"/>
      <c r="B453" s="124"/>
      <c r="L453" s="124"/>
      <c r="V453" s="124"/>
      <c r="AF453" s="124"/>
      <c r="AP453" s="124"/>
      <c r="AZ453" s="124"/>
      <c r="BA453" s="124"/>
      <c r="BJ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74"/>
      <c r="B454" s="124"/>
      <c r="L454" s="124"/>
      <c r="V454" s="124"/>
      <c r="AF454" s="124"/>
      <c r="AP454" s="124"/>
      <c r="AZ454" s="124"/>
      <c r="BA454" s="124"/>
      <c r="BJ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74"/>
      <c r="B455" s="124"/>
      <c r="L455" s="124"/>
      <c r="V455" s="124"/>
      <c r="AF455" s="124"/>
      <c r="AP455" s="124"/>
      <c r="AZ455" s="124"/>
      <c r="BA455" s="124"/>
      <c r="BJ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74"/>
      <c r="B456" s="124"/>
      <c r="L456" s="124"/>
      <c r="V456" s="124"/>
      <c r="AF456" s="124"/>
      <c r="AP456" s="124"/>
      <c r="AZ456" s="124"/>
      <c r="BA456" s="124"/>
      <c r="BJ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74"/>
      <c r="B457" s="124"/>
      <c r="L457" s="124"/>
      <c r="V457" s="124"/>
      <c r="AF457" s="124"/>
      <c r="AP457" s="124"/>
      <c r="AZ457" s="124"/>
      <c r="BA457" s="124"/>
      <c r="BJ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74"/>
      <c r="B458" s="124"/>
      <c r="L458" s="124"/>
      <c r="V458" s="124"/>
      <c r="AF458" s="124"/>
      <c r="AP458" s="124"/>
      <c r="AZ458" s="124"/>
      <c r="BA458" s="124"/>
      <c r="BJ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74"/>
      <c r="B459" s="124"/>
      <c r="L459" s="124"/>
      <c r="V459" s="124"/>
      <c r="AF459" s="124"/>
      <c r="AP459" s="124"/>
      <c r="AZ459" s="124"/>
      <c r="BA459" s="124"/>
      <c r="BJ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74"/>
      <c r="B460" s="124"/>
      <c r="L460" s="124"/>
      <c r="V460" s="124"/>
      <c r="AF460" s="124"/>
      <c r="AP460" s="124"/>
      <c r="AZ460" s="124"/>
      <c r="BA460" s="124"/>
      <c r="BJ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74"/>
      <c r="B461" s="124"/>
      <c r="L461" s="124"/>
      <c r="V461" s="124"/>
      <c r="AF461" s="124"/>
      <c r="AP461" s="124"/>
      <c r="AZ461" s="124"/>
      <c r="BA461" s="124"/>
      <c r="BJ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74"/>
      <c r="B462" s="124"/>
      <c r="L462" s="124"/>
      <c r="V462" s="124"/>
      <c r="AF462" s="124"/>
      <c r="AP462" s="124"/>
      <c r="AZ462" s="124"/>
      <c r="BA462" s="124"/>
      <c r="BJ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74"/>
      <c r="B463" s="124"/>
      <c r="L463" s="124"/>
      <c r="V463" s="124"/>
      <c r="AF463" s="124"/>
      <c r="AP463" s="124"/>
      <c r="AZ463" s="124"/>
      <c r="BA463" s="124"/>
      <c r="BJ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74"/>
      <c r="B464" s="124"/>
      <c r="L464" s="124"/>
      <c r="V464" s="124"/>
      <c r="AF464" s="124"/>
      <c r="AP464" s="124"/>
      <c r="AZ464" s="124"/>
      <c r="BA464" s="124"/>
      <c r="BJ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74"/>
      <c r="B465" s="124"/>
      <c r="L465" s="124"/>
      <c r="V465" s="124"/>
      <c r="AF465" s="124"/>
      <c r="AP465" s="124"/>
      <c r="AZ465" s="124"/>
      <c r="BA465" s="124"/>
      <c r="BJ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74"/>
      <c r="B466" s="124"/>
      <c r="L466" s="124"/>
      <c r="V466" s="124"/>
      <c r="AF466" s="124"/>
      <c r="AP466" s="124"/>
      <c r="AZ466" s="124"/>
      <c r="BA466" s="124"/>
      <c r="BJ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74"/>
      <c r="B467" s="124"/>
      <c r="L467" s="124"/>
      <c r="V467" s="124"/>
      <c r="AF467" s="124"/>
      <c r="AP467" s="124"/>
      <c r="AZ467" s="124"/>
      <c r="BA467" s="124"/>
      <c r="BJ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74"/>
      <c r="B468" s="124"/>
      <c r="L468" s="124"/>
      <c r="V468" s="124"/>
      <c r="AF468" s="124"/>
      <c r="AP468" s="124"/>
      <c r="AZ468" s="124"/>
      <c r="BA468" s="124"/>
      <c r="BJ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74"/>
      <c r="B469" s="124"/>
      <c r="L469" s="124"/>
      <c r="V469" s="124"/>
      <c r="AF469" s="124"/>
      <c r="AP469" s="124"/>
      <c r="AZ469" s="124"/>
      <c r="BA469" s="124"/>
      <c r="BJ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74"/>
      <c r="B470" s="124"/>
      <c r="L470" s="124"/>
      <c r="V470" s="124"/>
      <c r="AF470" s="124"/>
      <c r="AP470" s="124"/>
      <c r="AZ470" s="124"/>
      <c r="BA470" s="124"/>
      <c r="BJ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74"/>
      <c r="B471" s="124"/>
      <c r="L471" s="124"/>
      <c r="V471" s="124"/>
      <c r="AF471" s="124"/>
      <c r="AP471" s="124"/>
      <c r="AZ471" s="124"/>
      <c r="BA471" s="124"/>
      <c r="BJ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74"/>
      <c r="B472" s="124"/>
      <c r="L472" s="124"/>
      <c r="V472" s="124"/>
      <c r="AF472" s="124"/>
      <c r="AP472" s="124"/>
      <c r="AZ472" s="124"/>
      <c r="BA472" s="124"/>
      <c r="BJ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74"/>
      <c r="B473" s="124"/>
      <c r="L473" s="124"/>
      <c r="V473" s="124"/>
      <c r="AF473" s="124"/>
      <c r="AP473" s="124"/>
      <c r="AZ473" s="124"/>
      <c r="BA473" s="124"/>
      <c r="BJ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74"/>
      <c r="B474" s="124"/>
      <c r="L474" s="124"/>
      <c r="V474" s="124"/>
      <c r="AF474" s="124"/>
      <c r="AP474" s="124"/>
      <c r="AZ474" s="124"/>
      <c r="BA474" s="124"/>
      <c r="BJ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74"/>
      <c r="B475" s="124"/>
      <c r="L475" s="124"/>
      <c r="V475" s="124"/>
      <c r="AF475" s="124"/>
      <c r="AP475" s="124"/>
      <c r="AZ475" s="124"/>
      <c r="BA475" s="124"/>
      <c r="BJ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74"/>
      <c r="B476" s="124"/>
      <c r="L476" s="124"/>
      <c r="V476" s="124"/>
      <c r="AF476" s="124"/>
      <c r="AP476" s="124"/>
      <c r="AZ476" s="124"/>
      <c r="BA476" s="124"/>
      <c r="BJ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74"/>
      <c r="B477" s="124"/>
      <c r="L477" s="124"/>
      <c r="V477" s="124"/>
      <c r="AF477" s="124"/>
      <c r="AP477" s="124"/>
      <c r="AZ477" s="124"/>
      <c r="BA477" s="124"/>
      <c r="BJ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74"/>
      <c r="B478" s="124"/>
      <c r="L478" s="124"/>
      <c r="V478" s="124"/>
      <c r="AF478" s="124"/>
      <c r="AP478" s="124"/>
      <c r="AZ478" s="124"/>
      <c r="BA478" s="124"/>
      <c r="BJ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74"/>
      <c r="B479" s="124"/>
      <c r="L479" s="124"/>
      <c r="V479" s="124"/>
      <c r="AF479" s="124"/>
      <c r="AP479" s="124"/>
      <c r="AZ479" s="124"/>
      <c r="BA479" s="124"/>
      <c r="BJ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74"/>
      <c r="B480" s="124"/>
      <c r="L480" s="124"/>
      <c r="V480" s="124"/>
      <c r="AF480" s="124"/>
      <c r="AP480" s="124"/>
      <c r="AZ480" s="124"/>
      <c r="BA480" s="124"/>
      <c r="BJ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74"/>
      <c r="B481" s="124"/>
      <c r="L481" s="124"/>
      <c r="V481" s="124"/>
      <c r="AF481" s="124"/>
      <c r="AP481" s="124"/>
      <c r="AZ481" s="124"/>
      <c r="BA481" s="124"/>
      <c r="BJ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74"/>
      <c r="B482" s="124"/>
      <c r="L482" s="124"/>
      <c r="V482" s="124"/>
      <c r="AF482" s="124"/>
      <c r="AP482" s="124"/>
      <c r="AZ482" s="124"/>
      <c r="BA482" s="124"/>
      <c r="BJ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74"/>
      <c r="B483" s="124"/>
      <c r="L483" s="124"/>
      <c r="V483" s="124"/>
      <c r="AF483" s="124"/>
      <c r="AP483" s="124"/>
      <c r="AZ483" s="124"/>
      <c r="BA483" s="124"/>
      <c r="BJ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74"/>
      <c r="B484" s="124"/>
      <c r="L484" s="124"/>
      <c r="V484" s="124"/>
      <c r="AF484" s="124"/>
      <c r="AP484" s="124"/>
      <c r="AZ484" s="124"/>
      <c r="BA484" s="124"/>
      <c r="BJ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74"/>
      <c r="B485" s="124"/>
      <c r="L485" s="124"/>
      <c r="V485" s="124"/>
      <c r="AF485" s="124"/>
      <c r="AP485" s="124"/>
      <c r="AZ485" s="124"/>
      <c r="BA485" s="124"/>
      <c r="BJ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74"/>
      <c r="B486" s="124"/>
      <c r="L486" s="124"/>
      <c r="V486" s="124"/>
      <c r="AF486" s="124"/>
      <c r="AP486" s="124"/>
      <c r="AZ486" s="124"/>
      <c r="BA486" s="124"/>
      <c r="BJ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74"/>
      <c r="B487" s="124"/>
      <c r="L487" s="124"/>
      <c r="V487" s="124"/>
      <c r="AF487" s="124"/>
      <c r="AP487" s="124"/>
      <c r="AZ487" s="124"/>
      <c r="BA487" s="124"/>
      <c r="BJ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74"/>
      <c r="B488" s="124"/>
      <c r="L488" s="124"/>
      <c r="V488" s="124"/>
      <c r="AF488" s="124"/>
      <c r="AP488" s="124"/>
      <c r="AZ488" s="124"/>
      <c r="BA488" s="124"/>
      <c r="BJ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74"/>
      <c r="B489" s="124"/>
      <c r="L489" s="124"/>
      <c r="V489" s="124"/>
      <c r="AF489" s="124"/>
      <c r="AP489" s="124"/>
      <c r="AZ489" s="124"/>
      <c r="BA489" s="124"/>
      <c r="BJ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74"/>
      <c r="B490" s="124"/>
      <c r="L490" s="124"/>
      <c r="V490" s="124"/>
      <c r="AF490" s="124"/>
      <c r="AP490" s="124"/>
      <c r="AZ490" s="124"/>
      <c r="BA490" s="124"/>
      <c r="BJ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74"/>
      <c r="B491" s="124"/>
      <c r="L491" s="124"/>
      <c r="V491" s="124"/>
      <c r="AF491" s="124"/>
      <c r="AP491" s="124"/>
      <c r="AZ491" s="124"/>
      <c r="BA491" s="124"/>
      <c r="BJ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74"/>
      <c r="B492" s="124"/>
      <c r="L492" s="124"/>
      <c r="V492" s="124"/>
      <c r="AF492" s="124"/>
      <c r="AP492" s="124"/>
      <c r="AZ492" s="124"/>
      <c r="BA492" s="124"/>
      <c r="BJ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74"/>
      <c r="B493" s="124"/>
      <c r="L493" s="124"/>
      <c r="V493" s="124"/>
      <c r="AF493" s="124"/>
      <c r="AP493" s="124"/>
      <c r="AZ493" s="124"/>
      <c r="BA493" s="124"/>
      <c r="BJ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74"/>
      <c r="B494" s="124"/>
      <c r="L494" s="124"/>
      <c r="V494" s="124"/>
      <c r="AF494" s="124"/>
      <c r="AP494" s="124"/>
      <c r="AZ494" s="124"/>
      <c r="BA494" s="124"/>
      <c r="BJ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74"/>
      <c r="B495" s="124"/>
      <c r="L495" s="124"/>
      <c r="V495" s="124"/>
      <c r="AF495" s="124"/>
      <c r="AP495" s="124"/>
      <c r="AZ495" s="124"/>
      <c r="BA495" s="124"/>
      <c r="BJ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74"/>
      <c r="B496" s="124"/>
      <c r="L496" s="124"/>
      <c r="V496" s="124"/>
      <c r="AF496" s="124"/>
      <c r="AP496" s="124"/>
      <c r="AZ496" s="124"/>
      <c r="BA496" s="124"/>
      <c r="BJ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74"/>
      <c r="B497" s="124"/>
      <c r="L497" s="124"/>
      <c r="V497" s="124"/>
      <c r="AF497" s="124"/>
      <c r="AP497" s="124"/>
      <c r="AZ497" s="124"/>
      <c r="BA497" s="124"/>
      <c r="BJ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74"/>
      <c r="B498" s="124"/>
      <c r="L498" s="124"/>
      <c r="V498" s="124"/>
      <c r="AF498" s="124"/>
      <c r="AP498" s="124"/>
      <c r="AZ498" s="124"/>
      <c r="BA498" s="124"/>
      <c r="BJ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74"/>
      <c r="B499" s="124"/>
      <c r="L499" s="124"/>
      <c r="V499" s="124"/>
      <c r="AF499" s="124"/>
      <c r="AP499" s="124"/>
      <c r="AZ499" s="124"/>
      <c r="BA499" s="124"/>
      <c r="BJ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74"/>
      <c r="B500" s="124"/>
      <c r="L500" s="124"/>
      <c r="V500" s="124"/>
      <c r="AF500" s="124"/>
      <c r="AP500" s="124"/>
      <c r="AZ500" s="124"/>
      <c r="BA500" s="124"/>
      <c r="BJ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74"/>
      <c r="B501" s="124"/>
      <c r="L501" s="124"/>
      <c r="V501" s="124"/>
      <c r="AF501" s="124"/>
      <c r="AP501" s="124"/>
      <c r="AZ501" s="124"/>
      <c r="BA501" s="124"/>
      <c r="BJ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74"/>
      <c r="B502" s="124"/>
      <c r="L502" s="124"/>
      <c r="V502" s="124"/>
      <c r="AF502" s="124"/>
      <c r="AP502" s="124"/>
      <c r="AZ502" s="124"/>
      <c r="BA502" s="124"/>
      <c r="BJ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74"/>
      <c r="B503" s="124"/>
      <c r="L503" s="124"/>
      <c r="V503" s="124"/>
      <c r="AF503" s="124"/>
      <c r="AP503" s="124"/>
      <c r="AZ503" s="124"/>
      <c r="BA503" s="124"/>
      <c r="BJ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74"/>
      <c r="B504" s="124"/>
      <c r="L504" s="124"/>
      <c r="V504" s="124"/>
      <c r="AF504" s="124"/>
      <c r="AP504" s="124"/>
      <c r="AZ504" s="124"/>
      <c r="BA504" s="124"/>
      <c r="BJ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74"/>
      <c r="B505" s="124"/>
      <c r="L505" s="124"/>
      <c r="V505" s="124"/>
      <c r="AF505" s="124"/>
      <c r="AP505" s="124"/>
      <c r="AZ505" s="124"/>
      <c r="BA505" s="124"/>
      <c r="BJ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74"/>
      <c r="B506" s="124"/>
      <c r="L506" s="124"/>
      <c r="V506" s="124"/>
      <c r="AF506" s="124"/>
      <c r="AP506" s="124"/>
      <c r="AZ506" s="124"/>
      <c r="BA506" s="124"/>
      <c r="BJ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74"/>
      <c r="B507" s="124"/>
      <c r="L507" s="124"/>
      <c r="V507" s="124"/>
      <c r="AF507" s="124"/>
      <c r="AP507" s="124"/>
      <c r="AZ507" s="124"/>
      <c r="BA507" s="124"/>
      <c r="BJ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74"/>
      <c r="B508" s="124"/>
      <c r="L508" s="124"/>
      <c r="V508" s="124"/>
      <c r="AF508" s="124"/>
      <c r="AP508" s="124"/>
      <c r="AZ508" s="124"/>
      <c r="BA508" s="124"/>
      <c r="BJ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74"/>
      <c r="B509" s="124"/>
      <c r="L509" s="124"/>
      <c r="V509" s="124"/>
      <c r="AF509" s="124"/>
      <c r="AP509" s="124"/>
      <c r="AZ509" s="124"/>
      <c r="BA509" s="124"/>
      <c r="BJ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74"/>
      <c r="B510" s="124"/>
      <c r="L510" s="124"/>
      <c r="V510" s="124"/>
      <c r="AF510" s="124"/>
      <c r="AP510" s="124"/>
      <c r="AZ510" s="124"/>
      <c r="BA510" s="124"/>
      <c r="BJ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74"/>
      <c r="B511" s="124"/>
      <c r="L511" s="124"/>
      <c r="V511" s="124"/>
      <c r="AF511" s="124"/>
      <c r="AP511" s="124"/>
      <c r="AZ511" s="124"/>
      <c r="BA511" s="124"/>
      <c r="BJ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74"/>
      <c r="B512" s="124"/>
      <c r="L512" s="124"/>
      <c r="V512" s="124"/>
      <c r="AF512" s="124"/>
      <c r="AP512" s="124"/>
      <c r="AZ512" s="124"/>
      <c r="BA512" s="124"/>
      <c r="BJ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74"/>
      <c r="B513" s="124"/>
      <c r="L513" s="124"/>
      <c r="V513" s="124"/>
      <c r="AF513" s="124"/>
      <c r="AP513" s="124"/>
      <c r="AZ513" s="124"/>
      <c r="BA513" s="124"/>
      <c r="BJ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74"/>
      <c r="B514" s="124"/>
      <c r="L514" s="124"/>
      <c r="V514" s="124"/>
      <c r="AF514" s="124"/>
      <c r="AP514" s="124"/>
      <c r="AZ514" s="124"/>
      <c r="BA514" s="124"/>
      <c r="BJ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74"/>
      <c r="B515" s="124"/>
      <c r="L515" s="124"/>
      <c r="V515" s="124"/>
      <c r="AF515" s="124"/>
      <c r="AP515" s="124"/>
      <c r="AZ515" s="124"/>
      <c r="BA515" s="124"/>
      <c r="BJ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74"/>
      <c r="B516" s="124"/>
      <c r="L516" s="124"/>
      <c r="V516" s="124"/>
      <c r="AF516" s="124"/>
      <c r="AP516" s="124"/>
      <c r="AZ516" s="124"/>
      <c r="BA516" s="124"/>
      <c r="BJ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74"/>
      <c r="B517" s="124"/>
      <c r="L517" s="124"/>
      <c r="V517" s="124"/>
      <c r="AF517" s="124"/>
      <c r="AP517" s="124"/>
      <c r="AZ517" s="124"/>
      <c r="BA517" s="124"/>
      <c r="BJ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74"/>
      <c r="B518" s="124"/>
      <c r="L518" s="124"/>
      <c r="V518" s="124"/>
      <c r="AF518" s="124"/>
      <c r="AP518" s="124"/>
      <c r="AZ518" s="124"/>
      <c r="BA518" s="124"/>
      <c r="BJ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74"/>
      <c r="B519" s="124"/>
      <c r="L519" s="124"/>
      <c r="V519" s="124"/>
      <c r="AF519" s="124"/>
      <c r="AP519" s="124"/>
      <c r="AZ519" s="124"/>
      <c r="BA519" s="124"/>
      <c r="BJ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74"/>
      <c r="B520" s="124"/>
      <c r="L520" s="124"/>
      <c r="V520" s="124"/>
      <c r="AF520" s="124"/>
      <c r="AP520" s="124"/>
      <c r="AZ520" s="124"/>
      <c r="BA520" s="124"/>
      <c r="BJ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74"/>
      <c r="B521" s="124"/>
      <c r="L521" s="124"/>
      <c r="V521" s="124"/>
      <c r="AF521" s="124"/>
      <c r="AP521" s="124"/>
      <c r="AZ521" s="124"/>
      <c r="BA521" s="124"/>
      <c r="BJ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74"/>
      <c r="B522" s="124"/>
      <c r="L522" s="124"/>
      <c r="V522" s="124"/>
      <c r="AF522" s="124"/>
      <c r="AP522" s="124"/>
      <c r="AZ522" s="124"/>
      <c r="BA522" s="124"/>
      <c r="BJ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74"/>
      <c r="B523" s="124"/>
      <c r="L523" s="124"/>
      <c r="V523" s="124"/>
      <c r="AF523" s="124"/>
      <c r="AP523" s="124"/>
      <c r="AZ523" s="124"/>
      <c r="BA523" s="124"/>
      <c r="BJ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74"/>
      <c r="B524" s="124"/>
      <c r="L524" s="124"/>
      <c r="V524" s="124"/>
      <c r="AF524" s="124"/>
      <c r="AP524" s="124"/>
      <c r="AZ524" s="124"/>
      <c r="BA524" s="124"/>
      <c r="BJ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74"/>
      <c r="B525" s="124"/>
      <c r="L525" s="124"/>
      <c r="V525" s="124"/>
      <c r="AF525" s="124"/>
      <c r="AP525" s="124"/>
      <c r="AZ525" s="124"/>
      <c r="BA525" s="124"/>
      <c r="BJ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74"/>
      <c r="B526" s="124"/>
      <c r="L526" s="124"/>
      <c r="V526" s="124"/>
      <c r="AF526" s="124"/>
      <c r="AP526" s="124"/>
      <c r="AZ526" s="124"/>
      <c r="BA526" s="124"/>
      <c r="BJ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74"/>
      <c r="B527" s="124"/>
      <c r="L527" s="124"/>
      <c r="V527" s="124"/>
      <c r="AF527" s="124"/>
      <c r="AP527" s="124"/>
      <c r="AZ527" s="124"/>
      <c r="BA527" s="124"/>
      <c r="BJ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74"/>
      <c r="B528" s="124"/>
      <c r="L528" s="124"/>
      <c r="V528" s="124"/>
      <c r="AF528" s="124"/>
      <c r="AP528" s="124"/>
      <c r="AZ528" s="124"/>
      <c r="BA528" s="124"/>
      <c r="BJ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74"/>
      <c r="B529" s="124"/>
      <c r="L529" s="124"/>
      <c r="V529" s="124"/>
      <c r="AF529" s="124"/>
      <c r="AP529" s="124"/>
      <c r="AZ529" s="124"/>
      <c r="BA529" s="124"/>
      <c r="BJ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74"/>
      <c r="B530" s="124"/>
      <c r="L530" s="124"/>
      <c r="V530" s="124"/>
      <c r="AF530" s="124"/>
      <c r="AP530" s="124"/>
      <c r="AZ530" s="124"/>
      <c r="BA530" s="124"/>
      <c r="BJ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74"/>
      <c r="B531" s="124"/>
      <c r="L531" s="124"/>
      <c r="V531" s="124"/>
      <c r="AF531" s="124"/>
      <c r="AP531" s="124"/>
      <c r="AZ531" s="124"/>
      <c r="BA531" s="124"/>
      <c r="BJ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74"/>
      <c r="B532" s="124"/>
      <c r="L532" s="124"/>
      <c r="V532" s="124"/>
      <c r="AF532" s="124"/>
      <c r="AP532" s="124"/>
      <c r="AZ532" s="124"/>
      <c r="BA532" s="124"/>
      <c r="BJ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74"/>
      <c r="B533" s="124"/>
      <c r="L533" s="124"/>
      <c r="V533" s="124"/>
      <c r="AF533" s="124"/>
      <c r="AP533" s="124"/>
      <c r="AZ533" s="124"/>
      <c r="BA533" s="124"/>
      <c r="BJ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74"/>
      <c r="B534" s="124"/>
      <c r="L534" s="124"/>
      <c r="V534" s="124"/>
      <c r="AF534" s="124"/>
      <c r="AP534" s="124"/>
      <c r="AZ534" s="124"/>
      <c r="BA534" s="124"/>
      <c r="BJ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74"/>
      <c r="B535" s="124"/>
      <c r="L535" s="124"/>
      <c r="V535" s="124"/>
      <c r="AF535" s="124"/>
      <c r="AP535" s="124"/>
      <c r="AZ535" s="124"/>
      <c r="BA535" s="124"/>
      <c r="BJ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74"/>
      <c r="B536" s="124"/>
      <c r="L536" s="124"/>
      <c r="V536" s="124"/>
      <c r="AF536" s="124"/>
      <c r="AP536" s="124"/>
      <c r="AZ536" s="124"/>
      <c r="BA536" s="124"/>
      <c r="BJ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74"/>
      <c r="B537" s="124"/>
      <c r="L537" s="124"/>
      <c r="V537" s="124"/>
      <c r="AF537" s="124"/>
      <c r="AP537" s="124"/>
      <c r="AZ537" s="124"/>
      <c r="BA537" s="124"/>
      <c r="BJ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74"/>
      <c r="B538" s="124"/>
      <c r="L538" s="124"/>
      <c r="V538" s="124"/>
      <c r="AF538" s="124"/>
      <c r="AP538" s="124"/>
      <c r="AZ538" s="124"/>
      <c r="BA538" s="124"/>
      <c r="BJ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74"/>
      <c r="B539" s="124"/>
      <c r="L539" s="124"/>
      <c r="V539" s="124"/>
      <c r="AF539" s="124"/>
      <c r="AP539" s="124"/>
      <c r="AZ539" s="124"/>
      <c r="BA539" s="124"/>
      <c r="BJ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74"/>
      <c r="B540" s="124"/>
      <c r="L540" s="124"/>
      <c r="V540" s="124"/>
      <c r="AF540" s="124"/>
      <c r="AP540" s="124"/>
      <c r="AZ540" s="124"/>
      <c r="BA540" s="124"/>
      <c r="BJ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74"/>
      <c r="B541" s="124"/>
      <c r="L541" s="124"/>
      <c r="V541" s="124"/>
      <c r="AF541" s="124"/>
      <c r="AP541" s="124"/>
      <c r="AZ541" s="124"/>
      <c r="BA541" s="124"/>
      <c r="BJ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74"/>
      <c r="B542" s="124"/>
      <c r="L542" s="124"/>
      <c r="V542" s="124"/>
      <c r="AF542" s="124"/>
      <c r="AP542" s="124"/>
      <c r="AZ542" s="124"/>
      <c r="BA542" s="124"/>
      <c r="BJ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74"/>
      <c r="B543" s="124"/>
      <c r="L543" s="124"/>
      <c r="V543" s="124"/>
      <c r="AF543" s="124"/>
      <c r="AP543" s="124"/>
      <c r="AZ543" s="124"/>
      <c r="BA543" s="124"/>
      <c r="BJ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74"/>
      <c r="B544" s="124"/>
      <c r="L544" s="124"/>
      <c r="V544" s="124"/>
      <c r="AF544" s="124"/>
      <c r="AP544" s="124"/>
      <c r="AZ544" s="124"/>
      <c r="BA544" s="124"/>
      <c r="BJ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74"/>
      <c r="B545" s="124"/>
      <c r="L545" s="124"/>
      <c r="V545" s="124"/>
      <c r="AF545" s="124"/>
      <c r="AP545" s="124"/>
      <c r="AZ545" s="124"/>
      <c r="BA545" s="124"/>
      <c r="BJ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74"/>
      <c r="B546" s="124"/>
      <c r="L546" s="124"/>
      <c r="V546" s="124"/>
      <c r="AF546" s="124"/>
      <c r="AP546" s="124"/>
      <c r="AZ546" s="124"/>
      <c r="BA546" s="124"/>
      <c r="BJ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74"/>
      <c r="B547" s="124"/>
      <c r="L547" s="124"/>
      <c r="V547" s="124"/>
      <c r="AF547" s="124"/>
      <c r="AP547" s="124"/>
      <c r="AZ547" s="124"/>
      <c r="BA547" s="124"/>
      <c r="BJ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74"/>
      <c r="B548" s="124"/>
      <c r="L548" s="124"/>
      <c r="V548" s="124"/>
      <c r="AF548" s="124"/>
      <c r="AP548" s="124"/>
      <c r="AZ548" s="124"/>
      <c r="BA548" s="124"/>
      <c r="BJ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74"/>
      <c r="B549" s="124"/>
      <c r="L549" s="124"/>
      <c r="V549" s="124"/>
      <c r="AF549" s="124"/>
      <c r="AP549" s="124"/>
      <c r="AZ549" s="124"/>
      <c r="BA549" s="124"/>
      <c r="BJ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74"/>
      <c r="B550" s="124"/>
      <c r="L550" s="124"/>
      <c r="V550" s="124"/>
      <c r="AF550" s="124"/>
      <c r="AP550" s="124"/>
      <c r="AZ550" s="124"/>
      <c r="BA550" s="124"/>
      <c r="BJ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74"/>
      <c r="B551" s="124"/>
      <c r="L551" s="124"/>
      <c r="V551" s="124"/>
      <c r="AF551" s="124"/>
      <c r="AP551" s="124"/>
      <c r="AZ551" s="124"/>
      <c r="BA551" s="124"/>
      <c r="BJ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74"/>
      <c r="B552" s="124"/>
      <c r="L552" s="124"/>
      <c r="V552" s="124"/>
      <c r="AF552" s="124"/>
      <c r="AP552" s="124"/>
      <c r="AZ552" s="124"/>
      <c r="BA552" s="124"/>
      <c r="BJ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74"/>
      <c r="B553" s="124"/>
      <c r="L553" s="124"/>
      <c r="V553" s="124"/>
      <c r="AF553" s="124"/>
      <c r="AP553" s="124"/>
      <c r="AZ553" s="124"/>
      <c r="BA553" s="124"/>
      <c r="BJ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74"/>
      <c r="B554" s="124"/>
      <c r="L554" s="124"/>
      <c r="V554" s="124"/>
      <c r="AF554" s="124"/>
      <c r="AP554" s="124"/>
      <c r="AZ554" s="124"/>
      <c r="BA554" s="124"/>
      <c r="BJ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74"/>
      <c r="B555" s="124"/>
      <c r="L555" s="124"/>
      <c r="V555" s="124"/>
      <c r="AF555" s="124"/>
      <c r="AP555" s="124"/>
      <c r="AZ555" s="124"/>
      <c r="BA555" s="124"/>
      <c r="BJ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74"/>
      <c r="B556" s="124"/>
      <c r="L556" s="124"/>
      <c r="V556" s="124"/>
      <c r="AF556" s="124"/>
      <c r="AP556" s="124"/>
      <c r="AZ556" s="124"/>
      <c r="BA556" s="124"/>
      <c r="BJ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74"/>
      <c r="B557" s="124"/>
      <c r="L557" s="124"/>
      <c r="V557" s="124"/>
      <c r="AF557" s="124"/>
      <c r="AP557" s="124"/>
      <c r="AZ557" s="124"/>
      <c r="BA557" s="124"/>
      <c r="BJ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74"/>
      <c r="B558" s="124"/>
      <c r="L558" s="124"/>
      <c r="V558" s="124"/>
      <c r="AF558" s="124"/>
      <c r="AP558" s="124"/>
      <c r="AZ558" s="124"/>
      <c r="BA558" s="124"/>
      <c r="BJ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74"/>
      <c r="B559" s="124"/>
      <c r="L559" s="124"/>
      <c r="V559" s="124"/>
      <c r="AF559" s="124"/>
      <c r="AP559" s="124"/>
      <c r="AZ559" s="124"/>
      <c r="BA559" s="124"/>
      <c r="BJ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74"/>
      <c r="B560" s="124"/>
      <c r="L560" s="124"/>
      <c r="V560" s="124"/>
      <c r="AF560" s="124"/>
      <c r="AP560" s="124"/>
      <c r="AZ560" s="124"/>
      <c r="BA560" s="124"/>
      <c r="BJ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74"/>
      <c r="B561" s="124"/>
      <c r="L561" s="124"/>
      <c r="V561" s="124"/>
      <c r="AF561" s="124"/>
      <c r="AP561" s="124"/>
      <c r="AZ561" s="124"/>
      <c r="BA561" s="124"/>
      <c r="BJ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74"/>
      <c r="B562" s="124"/>
      <c r="L562" s="124"/>
      <c r="V562" s="124"/>
      <c r="AF562" s="124"/>
      <c r="AP562" s="124"/>
      <c r="AZ562" s="124"/>
      <c r="BA562" s="124"/>
      <c r="BJ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74"/>
      <c r="B563" s="124"/>
      <c r="L563" s="124"/>
      <c r="V563" s="124"/>
      <c r="AF563" s="124"/>
      <c r="AP563" s="124"/>
      <c r="AZ563" s="124"/>
      <c r="BA563" s="124"/>
      <c r="BJ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74"/>
      <c r="B564" s="124"/>
      <c r="L564" s="124"/>
      <c r="V564" s="124"/>
      <c r="AF564" s="124"/>
      <c r="AP564" s="124"/>
      <c r="AZ564" s="124"/>
      <c r="BA564" s="124"/>
      <c r="BJ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74"/>
      <c r="B565" s="124"/>
      <c r="L565" s="124"/>
      <c r="V565" s="124"/>
      <c r="AF565" s="124"/>
      <c r="AP565" s="124"/>
      <c r="AZ565" s="124"/>
      <c r="BA565" s="124"/>
      <c r="BJ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74"/>
      <c r="B566" s="124"/>
      <c r="L566" s="124"/>
      <c r="V566" s="124"/>
      <c r="AF566" s="124"/>
      <c r="AP566" s="124"/>
      <c r="AZ566" s="124"/>
      <c r="BA566" s="124"/>
      <c r="BJ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74"/>
      <c r="B567" s="124"/>
      <c r="L567" s="124"/>
      <c r="V567" s="124"/>
      <c r="AF567" s="124"/>
      <c r="AP567" s="124"/>
      <c r="AZ567" s="124"/>
      <c r="BA567" s="124"/>
      <c r="BJ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74"/>
      <c r="B568" s="124"/>
      <c r="L568" s="124"/>
      <c r="V568" s="124"/>
      <c r="AF568" s="124"/>
      <c r="AP568" s="124"/>
      <c r="AZ568" s="124"/>
      <c r="BA568" s="124"/>
      <c r="BJ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74"/>
      <c r="B569" s="124"/>
      <c r="L569" s="124"/>
      <c r="V569" s="124"/>
      <c r="AF569" s="124"/>
      <c r="AP569" s="124"/>
      <c r="AZ569" s="124"/>
      <c r="BA569" s="124"/>
      <c r="BJ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74"/>
      <c r="B570" s="124"/>
      <c r="L570" s="124"/>
      <c r="V570" s="124"/>
      <c r="AF570" s="124"/>
      <c r="AP570" s="124"/>
      <c r="AZ570" s="124"/>
      <c r="BA570" s="124"/>
      <c r="BJ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74"/>
      <c r="B571" s="124"/>
      <c r="L571" s="124"/>
      <c r="V571" s="124"/>
      <c r="AF571" s="124"/>
      <c r="AP571" s="124"/>
      <c r="AZ571" s="124"/>
      <c r="BA571" s="124"/>
      <c r="BJ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74"/>
      <c r="B572" s="124"/>
      <c r="L572" s="124"/>
      <c r="V572" s="124"/>
      <c r="AF572" s="124"/>
      <c r="AP572" s="124"/>
      <c r="AZ572" s="124"/>
      <c r="BA572" s="124"/>
      <c r="BJ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74"/>
      <c r="B573" s="124"/>
      <c r="L573" s="124"/>
      <c r="V573" s="124"/>
      <c r="AF573" s="124"/>
      <c r="AP573" s="124"/>
      <c r="AZ573" s="124"/>
      <c r="BA573" s="124"/>
      <c r="BJ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74"/>
      <c r="B574" s="124"/>
      <c r="L574" s="124"/>
      <c r="V574" s="124"/>
      <c r="AF574" s="124"/>
      <c r="AP574" s="124"/>
      <c r="AZ574" s="124"/>
      <c r="BA574" s="124"/>
      <c r="BJ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74"/>
      <c r="B575" s="124"/>
      <c r="L575" s="124"/>
      <c r="V575" s="124"/>
      <c r="AF575" s="124"/>
      <c r="AP575" s="124"/>
      <c r="AZ575" s="124"/>
      <c r="BA575" s="124"/>
      <c r="BJ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74"/>
      <c r="B576" s="124"/>
      <c r="L576" s="124"/>
      <c r="V576" s="124"/>
      <c r="AF576" s="124"/>
      <c r="AP576" s="124"/>
      <c r="AZ576" s="124"/>
      <c r="BA576" s="124"/>
      <c r="BJ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74"/>
      <c r="B577" s="124"/>
      <c r="L577" s="124"/>
      <c r="V577" s="124"/>
      <c r="AF577" s="124"/>
      <c r="AP577" s="124"/>
      <c r="AZ577" s="124"/>
      <c r="BA577" s="124"/>
      <c r="BJ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74"/>
      <c r="B578" s="124"/>
      <c r="L578" s="124"/>
      <c r="V578" s="124"/>
      <c r="AF578" s="124"/>
      <c r="AP578" s="124"/>
      <c r="AZ578" s="124"/>
      <c r="BA578" s="124"/>
      <c r="BJ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74"/>
      <c r="B579" s="124"/>
      <c r="L579" s="124"/>
      <c r="V579" s="124"/>
      <c r="AF579" s="124"/>
      <c r="AP579" s="124"/>
      <c r="AZ579" s="124"/>
      <c r="BA579" s="124"/>
      <c r="BJ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74"/>
      <c r="B580" s="124"/>
      <c r="L580" s="124"/>
      <c r="V580" s="124"/>
      <c r="AF580" s="124"/>
      <c r="AP580" s="124"/>
      <c r="AZ580" s="124"/>
      <c r="BA580" s="124"/>
      <c r="BJ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74"/>
      <c r="B581" s="124"/>
      <c r="L581" s="124"/>
      <c r="V581" s="124"/>
      <c r="AF581" s="124"/>
      <c r="AP581" s="124"/>
      <c r="AZ581" s="124"/>
      <c r="BA581" s="124"/>
      <c r="BJ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74"/>
      <c r="B582" s="124"/>
      <c r="L582" s="124"/>
      <c r="V582" s="124"/>
      <c r="AF582" s="124"/>
      <c r="AP582" s="124"/>
      <c r="AZ582" s="124"/>
      <c r="BA582" s="124"/>
      <c r="BJ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74"/>
      <c r="B583" s="124"/>
      <c r="L583" s="124"/>
      <c r="V583" s="124"/>
      <c r="AF583" s="124"/>
      <c r="AP583" s="124"/>
      <c r="AZ583" s="124"/>
      <c r="BA583" s="124"/>
      <c r="BJ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74"/>
      <c r="B584" s="124"/>
      <c r="L584" s="124"/>
      <c r="V584" s="124"/>
      <c r="AF584" s="124"/>
      <c r="AP584" s="124"/>
      <c r="AZ584" s="124"/>
      <c r="BA584" s="124"/>
      <c r="BJ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74"/>
      <c r="B585" s="124"/>
      <c r="L585" s="124"/>
      <c r="V585" s="124"/>
      <c r="AF585" s="124"/>
      <c r="AP585" s="124"/>
      <c r="AZ585" s="124"/>
      <c r="BA585" s="124"/>
      <c r="BJ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74"/>
      <c r="B586" s="124"/>
      <c r="L586" s="124"/>
      <c r="V586" s="124"/>
      <c r="AF586" s="124"/>
      <c r="AP586" s="124"/>
      <c r="AZ586" s="124"/>
      <c r="BA586" s="124"/>
      <c r="BJ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74"/>
      <c r="B587" s="124"/>
      <c r="L587" s="124"/>
      <c r="V587" s="124"/>
      <c r="AF587" s="124"/>
      <c r="AP587" s="124"/>
      <c r="AZ587" s="124"/>
      <c r="BA587" s="124"/>
      <c r="BJ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74"/>
      <c r="B588" s="124"/>
      <c r="L588" s="124"/>
      <c r="V588" s="124"/>
      <c r="AF588" s="124"/>
      <c r="AP588" s="124"/>
      <c r="AZ588" s="124"/>
      <c r="BA588" s="124"/>
      <c r="BJ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74"/>
      <c r="B589" s="124"/>
      <c r="L589" s="124"/>
      <c r="V589" s="124"/>
      <c r="AF589" s="124"/>
      <c r="AP589" s="124"/>
      <c r="AZ589" s="124"/>
      <c r="BA589" s="124"/>
      <c r="BJ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74"/>
      <c r="B590" s="124"/>
      <c r="L590" s="124"/>
      <c r="V590" s="124"/>
      <c r="AF590" s="124"/>
      <c r="AP590" s="124"/>
      <c r="AZ590" s="124"/>
      <c r="BA590" s="124"/>
      <c r="BJ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74"/>
      <c r="B591" s="124"/>
      <c r="L591" s="124"/>
      <c r="V591" s="124"/>
      <c r="AF591" s="124"/>
      <c r="AP591" s="124"/>
      <c r="AZ591" s="124"/>
      <c r="BA591" s="124"/>
      <c r="BJ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74"/>
      <c r="B592" s="124"/>
      <c r="L592" s="124"/>
      <c r="V592" s="124"/>
      <c r="AF592" s="124"/>
      <c r="AP592" s="124"/>
      <c r="AZ592" s="124"/>
      <c r="BA592" s="124"/>
      <c r="BJ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74"/>
      <c r="B593" s="124"/>
      <c r="L593" s="124"/>
      <c r="V593" s="124"/>
      <c r="AF593" s="124"/>
      <c r="AP593" s="124"/>
      <c r="AZ593" s="124"/>
      <c r="BA593" s="124"/>
      <c r="BJ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74"/>
      <c r="B594" s="124"/>
      <c r="L594" s="124"/>
      <c r="V594" s="124"/>
      <c r="AF594" s="124"/>
      <c r="AP594" s="124"/>
      <c r="AZ594" s="124"/>
      <c r="BA594" s="124"/>
      <c r="BJ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74"/>
      <c r="B595" s="124"/>
      <c r="L595" s="124"/>
      <c r="V595" s="124"/>
      <c r="AF595" s="124"/>
      <c r="AP595" s="124"/>
      <c r="AZ595" s="124"/>
      <c r="BA595" s="124"/>
      <c r="BJ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74"/>
      <c r="B596" s="124"/>
      <c r="L596" s="124"/>
      <c r="V596" s="124"/>
      <c r="AF596" s="124"/>
      <c r="AP596" s="124"/>
      <c r="AZ596" s="124"/>
      <c r="BA596" s="124"/>
      <c r="BJ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74"/>
      <c r="B597" s="124"/>
      <c r="L597" s="124"/>
      <c r="V597" s="124"/>
      <c r="AF597" s="124"/>
      <c r="AP597" s="124"/>
      <c r="AZ597" s="124"/>
      <c r="BA597" s="124"/>
      <c r="BJ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74"/>
      <c r="B598" s="124"/>
      <c r="L598" s="124"/>
      <c r="V598" s="124"/>
      <c r="AF598" s="124"/>
      <c r="AP598" s="124"/>
      <c r="AZ598" s="124"/>
      <c r="BA598" s="124"/>
      <c r="BJ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74"/>
      <c r="B599" s="124"/>
      <c r="L599" s="124"/>
      <c r="V599" s="124"/>
      <c r="AF599" s="124"/>
      <c r="AP599" s="124"/>
      <c r="AZ599" s="124"/>
      <c r="BA599" s="124"/>
      <c r="BJ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74"/>
      <c r="B600" s="124"/>
      <c r="L600" s="124"/>
      <c r="V600" s="124"/>
      <c r="AF600" s="124"/>
      <c r="AP600" s="124"/>
      <c r="AZ600" s="124"/>
      <c r="BA600" s="124"/>
      <c r="BJ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74"/>
      <c r="B601" s="124"/>
      <c r="L601" s="124"/>
      <c r="V601" s="124"/>
      <c r="AF601" s="124"/>
      <c r="AP601" s="124"/>
      <c r="AZ601" s="124"/>
      <c r="BA601" s="124"/>
      <c r="BJ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74"/>
      <c r="B602" s="124"/>
      <c r="L602" s="124"/>
      <c r="V602" s="124"/>
      <c r="AF602" s="124"/>
      <c r="AP602" s="124"/>
      <c r="AZ602" s="124"/>
      <c r="BA602" s="124"/>
      <c r="BJ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74"/>
      <c r="B603" s="124"/>
      <c r="L603" s="124"/>
      <c r="V603" s="124"/>
      <c r="AF603" s="124"/>
      <c r="AP603" s="124"/>
      <c r="AZ603" s="124"/>
      <c r="BA603" s="124"/>
      <c r="BJ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74"/>
      <c r="B604" s="124"/>
      <c r="L604" s="124"/>
      <c r="V604" s="124"/>
      <c r="AF604" s="124"/>
      <c r="AP604" s="124"/>
      <c r="AZ604" s="124"/>
      <c r="BA604" s="124"/>
      <c r="BJ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74"/>
      <c r="B605" s="124"/>
      <c r="L605" s="124"/>
      <c r="V605" s="124"/>
      <c r="AF605" s="124"/>
      <c r="AP605" s="124"/>
      <c r="AZ605" s="124"/>
      <c r="BA605" s="124"/>
      <c r="BJ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74"/>
      <c r="B606" s="124"/>
      <c r="L606" s="124"/>
      <c r="V606" s="124"/>
      <c r="AF606" s="124"/>
      <c r="AP606" s="124"/>
      <c r="AZ606" s="124"/>
      <c r="BA606" s="124"/>
      <c r="BJ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74"/>
      <c r="B607" s="124"/>
      <c r="L607" s="124"/>
      <c r="V607" s="124"/>
      <c r="AF607" s="124"/>
      <c r="AP607" s="124"/>
      <c r="AZ607" s="124"/>
      <c r="BA607" s="124"/>
      <c r="BJ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74"/>
      <c r="B608" s="124"/>
      <c r="L608" s="124"/>
      <c r="V608" s="124"/>
      <c r="AF608" s="124"/>
      <c r="AP608" s="124"/>
      <c r="AZ608" s="124"/>
      <c r="BA608" s="124"/>
      <c r="BJ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74"/>
      <c r="B609" s="124"/>
      <c r="L609" s="124"/>
      <c r="V609" s="124"/>
      <c r="AF609" s="124"/>
      <c r="AP609" s="124"/>
      <c r="AZ609" s="124"/>
      <c r="BA609" s="124"/>
      <c r="BJ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74"/>
      <c r="B610" s="124"/>
      <c r="L610" s="124"/>
      <c r="V610" s="124"/>
      <c r="AF610" s="124"/>
      <c r="AP610" s="124"/>
      <c r="AZ610" s="124"/>
      <c r="BA610" s="124"/>
      <c r="BJ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74"/>
      <c r="B611" s="124"/>
      <c r="L611" s="124"/>
      <c r="V611" s="124"/>
      <c r="AF611" s="124"/>
      <c r="AP611" s="124"/>
      <c r="AZ611" s="124"/>
      <c r="BA611" s="124"/>
      <c r="BJ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74"/>
      <c r="B612" s="124"/>
      <c r="L612" s="124"/>
      <c r="V612" s="124"/>
      <c r="AF612" s="124"/>
      <c r="AP612" s="124"/>
      <c r="AZ612" s="124"/>
      <c r="BA612" s="124"/>
      <c r="BJ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74"/>
      <c r="B613" s="124"/>
      <c r="L613" s="124"/>
      <c r="V613" s="124"/>
      <c r="AF613" s="124"/>
      <c r="AP613" s="124"/>
      <c r="AZ613" s="124"/>
      <c r="BA613" s="124"/>
      <c r="BJ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74"/>
      <c r="B614" s="124"/>
      <c r="L614" s="124"/>
      <c r="V614" s="124"/>
      <c r="AF614" s="124"/>
      <c r="AP614" s="124"/>
      <c r="AZ614" s="124"/>
      <c r="BA614" s="124"/>
      <c r="BJ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74"/>
      <c r="B615" s="124"/>
      <c r="L615" s="124"/>
      <c r="V615" s="124"/>
      <c r="AF615" s="124"/>
      <c r="AP615" s="124"/>
      <c r="AZ615" s="124"/>
      <c r="BA615" s="124"/>
      <c r="BJ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74"/>
      <c r="B616" s="124"/>
      <c r="L616" s="124"/>
      <c r="V616" s="124"/>
      <c r="AF616" s="124"/>
      <c r="AP616" s="124"/>
      <c r="AZ616" s="124"/>
      <c r="BA616" s="124"/>
      <c r="BJ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74"/>
      <c r="B617" s="124"/>
      <c r="L617" s="124"/>
      <c r="V617" s="124"/>
      <c r="AF617" s="124"/>
      <c r="AP617" s="124"/>
      <c r="AZ617" s="124"/>
      <c r="BA617" s="124"/>
      <c r="BJ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74"/>
      <c r="B618" s="124"/>
      <c r="L618" s="124"/>
      <c r="V618" s="124"/>
      <c r="AF618" s="124"/>
      <c r="AP618" s="124"/>
      <c r="AZ618" s="124"/>
      <c r="BA618" s="124"/>
      <c r="BJ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74"/>
      <c r="B619" s="124"/>
      <c r="L619" s="124"/>
      <c r="V619" s="124"/>
      <c r="AF619" s="124"/>
      <c r="AP619" s="124"/>
      <c r="AZ619" s="124"/>
      <c r="BA619" s="124"/>
      <c r="BJ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74"/>
      <c r="B620" s="124"/>
      <c r="L620" s="124"/>
      <c r="V620" s="124"/>
      <c r="AF620" s="124"/>
      <c r="AP620" s="124"/>
      <c r="AZ620" s="124"/>
      <c r="BA620" s="124"/>
      <c r="BJ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74"/>
      <c r="B621" s="124"/>
      <c r="L621" s="124"/>
      <c r="V621" s="124"/>
      <c r="AF621" s="124"/>
      <c r="AP621" s="124"/>
      <c r="AZ621" s="124"/>
      <c r="BA621" s="124"/>
      <c r="BJ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74"/>
      <c r="B622" s="124"/>
      <c r="L622" s="124"/>
      <c r="V622" s="124"/>
      <c r="AF622" s="124"/>
      <c r="AP622" s="124"/>
      <c r="AZ622" s="124"/>
      <c r="BA622" s="124"/>
      <c r="BJ622" s="124"/>
      <c r="BT622" s="124"/>
      <c r="CD622" s="124"/>
      <c r="CN622" s="124"/>
      <c r="CX622" s="124"/>
      <c r="DH622" s="124"/>
      <c r="DR622" s="124"/>
      <c r="EB622" s="124"/>
      <c r="EL622" s="124"/>
      <c r="EV622" s="124"/>
      <c r="FF622" s="124"/>
      <c r="FP622" s="124"/>
      <c r="FZ622" s="124"/>
      <c r="GJ622" s="124"/>
      <c r="GT622" s="124"/>
      <c r="HD622" s="124"/>
      <c r="HN622" s="124"/>
      <c r="HX622" s="124"/>
    </row>
  </sheetData>
  <mergeCells count="15">
    <mergeCell ref="DS10:DY10"/>
    <mergeCell ref="EC10:EI10"/>
    <mergeCell ref="DI10:DO10"/>
    <mergeCell ref="CY10:DE10"/>
    <mergeCell ref="A2:A3"/>
    <mergeCell ref="CO10:CU10"/>
    <mergeCell ref="BU10:CA10"/>
    <mergeCell ref="CE10:CK10"/>
    <mergeCell ref="C10:I10"/>
    <mergeCell ref="M10:S10"/>
    <mergeCell ref="BK10:BQ10"/>
    <mergeCell ref="BA10:BG10"/>
    <mergeCell ref="AQ10:AW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Sierra Leone</v>
      </c>
      <c r="C2" s="107"/>
      <c r="D2" s="108"/>
      <c r="E2" s="108"/>
      <c r="F2" s="108"/>
      <c r="G2" s="109"/>
    </row>
    <row xmlns:x14ac="http://schemas.microsoft.com/office/spreadsheetml/2009/9/ac" r="3" x14ac:dyDescent="0.2">
      <c r="B3" s="589" t="s">
        <v>204</v>
      </c>
      <c r="C3" s="589"/>
      <c r="D3" s="589"/>
      <c r="E3" s="589"/>
      <c r="F3" s="589"/>
      <c r="G3" s="590"/>
    </row>
    <row xmlns:x14ac="http://schemas.microsoft.com/office/spreadsheetml/2009/9/ac" r="4" ht="13.5" x14ac:dyDescent="0.2">
      <c r="B4" s="111" t="s">
        <v>4</v>
      </c>
      <c r="C4" s="111" t="s">
        <v>60</v>
      </c>
      <c r="D4" s="111" t="s">
        <v>64</v>
      </c>
      <c r="E4" s="111" t="s">
        <v>61</v>
      </c>
      <c r="F4" s="111" t="s">
        <v>62</v>
      </c>
      <c r="G4" s="111" t="s">
        <v>63</v>
      </c>
    </row>
    <row xmlns:x14ac="http://schemas.microsoft.com/office/spreadsheetml/2009/9/ac" r="5" x14ac:dyDescent="0.2">
      <c r="B5" s="796">
        <v>2000</v>
      </c>
      <c r="C5" s="940">
        <v>1753673</v>
      </c>
      <c r="D5" s="941">
        <v>35.625999450683594</v>
      </c>
      <c r="E5" s="942">
        <v>425350</v>
      </c>
      <c r="F5" s="943">
        <v>724455</v>
      </c>
      <c r="G5" s="944">
        <v>603868</v>
      </c>
    </row>
    <row xmlns:x14ac="http://schemas.microsoft.com/office/spreadsheetml/2009/9/ac" r="6" x14ac:dyDescent="0.2">
      <c r="B6" s="802">
        <v>2001</v>
      </c>
      <c r="C6" s="945">
        <v>1834333</v>
      </c>
      <c r="D6" s="946">
        <v>35.867000579833984</v>
      </c>
      <c r="E6" s="947">
        <v>444727</v>
      </c>
      <c r="F6" s="948">
        <v>758093</v>
      </c>
      <c r="G6" s="949">
        <v>631513</v>
      </c>
    </row>
    <row xmlns:x14ac="http://schemas.microsoft.com/office/spreadsheetml/2009/9/ac" r="7" x14ac:dyDescent="0.2">
      <c r="B7" s="808">
        <v>2002</v>
      </c>
      <c r="C7" s="950">
        <v>1974344</v>
      </c>
      <c r="D7" s="951">
        <v>36.109001159667969</v>
      </c>
      <c r="E7" s="952">
        <v>479196</v>
      </c>
      <c r="F7" s="953">
        <v>816426</v>
      </c>
      <c r="G7" s="954">
        <v>678722</v>
      </c>
    </row>
    <row xmlns:x14ac="http://schemas.microsoft.com/office/spreadsheetml/2009/9/ac" r="8" x14ac:dyDescent="0.2">
      <c r="B8" s="814">
        <v>2003</v>
      </c>
      <c r="C8" s="955">
        <v>2062968</v>
      </c>
      <c r="D8" s="956">
        <v>36.352001190185547</v>
      </c>
      <c r="E8" s="957">
        <v>500430</v>
      </c>
      <c r="F8" s="958">
        <v>854570</v>
      </c>
      <c r="G8" s="959">
        <v>707968</v>
      </c>
    </row>
    <row xmlns:x14ac="http://schemas.microsoft.com/office/spreadsheetml/2009/9/ac" r="9" x14ac:dyDescent="0.2">
      <c r="B9" s="820">
        <v>2004</v>
      </c>
      <c r="C9" s="960">
        <v>2147530</v>
      </c>
      <c r="D9" s="961">
        <v>36.596000671386719</v>
      </c>
      <c r="E9" s="962">
        <v>520833</v>
      </c>
      <c r="F9" s="963">
        <v>890786</v>
      </c>
      <c r="G9" s="964">
        <v>735911</v>
      </c>
    </row>
    <row xmlns:x14ac="http://schemas.microsoft.com/office/spreadsheetml/2009/9/ac" r="10" x14ac:dyDescent="0.2">
      <c r="B10" s="826">
        <v>2005</v>
      </c>
      <c r="C10" s="965">
        <v>2216611</v>
      </c>
      <c r="D10" s="966">
        <v>36.919002532958984</v>
      </c>
      <c r="E10" s="967">
        <v>537210</v>
      </c>
      <c r="F10" s="968">
        <v>920562</v>
      </c>
      <c r="G10" s="969">
        <v>758839</v>
      </c>
    </row>
    <row xmlns:x14ac="http://schemas.microsoft.com/office/spreadsheetml/2009/9/ac" r="11" x14ac:dyDescent="0.2">
      <c r="B11" s="832">
        <v>2006</v>
      </c>
      <c r="C11" s="970">
        <v>2277210</v>
      </c>
      <c r="D11" s="971">
        <v>37.303001403808594</v>
      </c>
      <c r="E11" s="972">
        <v>551105</v>
      </c>
      <c r="F11" s="973">
        <v>946625</v>
      </c>
      <c r="G11" s="974">
        <v>779480</v>
      </c>
    </row>
    <row xmlns:x14ac="http://schemas.microsoft.com/office/spreadsheetml/2009/9/ac" r="12" x14ac:dyDescent="0.2">
      <c r="B12" s="838">
        <v>2007</v>
      </c>
      <c r="C12" s="975">
        <v>2325315</v>
      </c>
      <c r="D12" s="976">
        <v>37.688999176025391</v>
      </c>
      <c r="E12" s="977">
        <v>559744</v>
      </c>
      <c r="F12" s="978">
        <v>968286</v>
      </c>
      <c r="G12" s="979">
        <v>797285</v>
      </c>
    </row>
    <row xmlns:x14ac="http://schemas.microsoft.com/office/spreadsheetml/2009/9/ac" r="13" x14ac:dyDescent="0.2">
      <c r="B13" s="844">
        <v>2008</v>
      </c>
      <c r="C13" s="980">
        <v>2382563</v>
      </c>
      <c r="D13" s="981">
        <v>38.076999664306641</v>
      </c>
      <c r="E13" s="982">
        <v>566968</v>
      </c>
      <c r="F13" s="983">
        <v>995769</v>
      </c>
      <c r="G13" s="984">
        <v>819826</v>
      </c>
    </row>
    <row xmlns:x14ac="http://schemas.microsoft.com/office/spreadsheetml/2009/9/ac" r="14" x14ac:dyDescent="0.2">
      <c r="B14" s="850">
        <v>2009</v>
      </c>
      <c r="C14" s="985">
        <v>2443341</v>
      </c>
      <c r="D14" s="986">
        <v>38.465999603271484</v>
      </c>
      <c r="E14" s="987">
        <v>574055</v>
      </c>
      <c r="F14" s="988">
        <v>1024198</v>
      </c>
      <c r="G14" s="989">
        <v>845088</v>
      </c>
    </row>
    <row xmlns:x14ac="http://schemas.microsoft.com/office/spreadsheetml/2009/9/ac" r="15" x14ac:dyDescent="0.2">
      <c r="B15" s="856">
        <v>2010</v>
      </c>
      <c r="C15" s="990">
        <v>2512686</v>
      </c>
      <c r="D15" s="991">
        <v>38.855998992919922</v>
      </c>
      <c r="E15" s="992">
        <v>585364</v>
      </c>
      <c r="F15" s="993">
        <v>1054031</v>
      </c>
      <c r="G15" s="994">
        <v>873291</v>
      </c>
    </row>
    <row xmlns:x14ac="http://schemas.microsoft.com/office/spreadsheetml/2009/9/ac" r="16" x14ac:dyDescent="0.2">
      <c r="B16" s="862">
        <v>2011</v>
      </c>
      <c r="C16" s="995">
        <v>2578055</v>
      </c>
      <c r="D16" s="996">
        <v>39.247997283935547</v>
      </c>
      <c r="E16" s="997">
        <v>598568</v>
      </c>
      <c r="F16" s="998">
        <v>1078585</v>
      </c>
      <c r="G16" s="999">
        <v>900902</v>
      </c>
    </row>
    <row xmlns:x14ac="http://schemas.microsoft.com/office/spreadsheetml/2009/9/ac" r="17" x14ac:dyDescent="0.2">
      <c r="B17" s="868">
        <v>2012</v>
      </c>
      <c r="C17" s="1000">
        <v>2643521</v>
      </c>
      <c r="D17" s="1001">
        <v>39.641998291015625</v>
      </c>
      <c r="E17" s="1002">
        <v>612502</v>
      </c>
      <c r="F17" s="1003">
        <v>1102122</v>
      </c>
      <c r="G17" s="1004">
        <v>928897</v>
      </c>
    </row>
    <row xmlns:x14ac="http://schemas.microsoft.com/office/spreadsheetml/2009/9/ac" r="18" x14ac:dyDescent="0.2">
      <c r="B18" s="874">
        <v>2013</v>
      </c>
      <c r="C18" s="1005">
        <v>2848567</v>
      </c>
      <c r="D18" s="1006">
        <v>40.035999298095703</v>
      </c>
      <c r="E18" s="1007">
        <v>624239</v>
      </c>
      <c r="F18" s="1008">
        <v>1125118</v>
      </c>
      <c r="G18" s="1009">
        <v>1099210</v>
      </c>
    </row>
    <row xmlns:x14ac="http://schemas.microsoft.com/office/spreadsheetml/2009/9/ac" r="19" x14ac:dyDescent="0.2">
      <c r="B19" s="880">
        <v>2014</v>
      </c>
      <c r="C19" s="1010">
        <v>2915365</v>
      </c>
      <c r="D19" s="1011">
        <v>40.431999206542969</v>
      </c>
      <c r="E19" s="1012">
        <v>635435</v>
      </c>
      <c r="F19" s="1013">
        <v>1147239</v>
      </c>
      <c r="G19" s="1014">
        <v>1132691</v>
      </c>
    </row>
    <row xmlns:x14ac="http://schemas.microsoft.com/office/spreadsheetml/2009/9/ac" r="20" x14ac:dyDescent="0.2">
      <c r="B20" s="886">
        <v>2015</v>
      </c>
      <c r="C20" s="1015">
        <v>2980669</v>
      </c>
      <c r="D20" s="1016">
        <v>40.828998565673828</v>
      </c>
      <c r="E20" s="1017">
        <v>645351</v>
      </c>
      <c r="F20" s="1018">
        <v>1168573</v>
      </c>
      <c r="G20" s="1019">
        <v>1166745</v>
      </c>
    </row>
    <row xmlns:x14ac="http://schemas.microsoft.com/office/spreadsheetml/2009/9/ac" r="21" x14ac:dyDescent="0.2">
      <c r="B21" s="892">
        <v>2016</v>
      </c>
      <c r="C21" s="1020">
        <v>3043599</v>
      </c>
      <c r="D21" s="1021">
        <v>41.228000640869141</v>
      </c>
      <c r="E21" s="1022">
        <v>654581</v>
      </c>
      <c r="F21" s="1023">
        <v>1190596</v>
      </c>
      <c r="G21" s="1024">
        <v>1198422</v>
      </c>
    </row>
    <row xmlns:x14ac="http://schemas.microsoft.com/office/spreadsheetml/2009/9/ac" r="22" x14ac:dyDescent="0.2">
      <c r="B22" s="898">
        <v>2017</v>
      </c>
      <c r="C22" s="1025">
        <v>3105457</v>
      </c>
      <c r="D22" s="1026">
        <v>41.635997772216797</v>
      </c>
      <c r="E22" s="1027">
        <v>661940</v>
      </c>
      <c r="F22" s="1028">
        <v>1215606</v>
      </c>
      <c r="G22" s="1029">
        <v>1227911</v>
      </c>
    </row>
    <row xmlns:x14ac="http://schemas.microsoft.com/office/spreadsheetml/2009/9/ac" r="23" x14ac:dyDescent="0.2">
      <c r="B23" s="904">
        <v>2018</v>
      </c>
      <c r="C23" s="1030">
        <v>3161694</v>
      </c>
      <c r="D23" s="1031">
        <v>42.055000305175781</v>
      </c>
      <c r="E23" s="1032">
        <v>666156</v>
      </c>
      <c r="F23" s="1033">
        <v>1239788</v>
      </c>
      <c r="G23" s="1034">
        <v>1255750</v>
      </c>
    </row>
    <row xmlns:x14ac="http://schemas.microsoft.com/office/spreadsheetml/2009/9/ac" r="24" x14ac:dyDescent="0.2">
      <c r="B24" s="910">
        <v>2019</v>
      </c>
      <c r="C24" s="1035">
        <v>3212581</v>
      </c>
      <c r="D24" s="1036">
        <v>42.484001159667969</v>
      </c>
      <c r="E24" s="1037">
        <v>667699</v>
      </c>
      <c r="F24" s="1038">
        <v>1261236</v>
      </c>
      <c r="G24" s="1039">
        <v>1283646</v>
      </c>
    </row>
    <row xmlns:x14ac="http://schemas.microsoft.com/office/spreadsheetml/2009/9/ac" r="25" x14ac:dyDescent="0.2">
      <c r="B25" s="916">
        <v>2020</v>
      </c>
      <c r="C25" s="1040">
        <v>3261749</v>
      </c>
      <c r="D25" s="1041">
        <v>42.923000335693359</v>
      </c>
      <c r="E25" s="1042">
        <v>671891</v>
      </c>
      <c r="F25" s="1043">
        <v>1279457</v>
      </c>
      <c r="G25" s="1044">
        <v>1310401</v>
      </c>
    </row>
    <row xmlns:x14ac="http://schemas.microsoft.com/office/spreadsheetml/2009/9/ac" r="26" x14ac:dyDescent="0.2">
      <c r="B26" s="922">
        <v>2021</v>
      </c>
      <c r="C26" s="1045">
        <v>3310981</v>
      </c>
      <c r="D26" s="1046">
        <v>43.371997833251953</v>
      </c>
      <c r="E26" s="1047">
        <v>678934</v>
      </c>
      <c r="F26" s="1048">
        <v>1294664</v>
      </c>
      <c r="G26" s="1049">
        <v>1337383</v>
      </c>
    </row>
    <row xmlns:x14ac="http://schemas.microsoft.com/office/spreadsheetml/2009/9/ac" r="27" x14ac:dyDescent="0.2">
      <c r="B27" s="928">
        <v>2022</v>
      </c>
      <c r="C27" s="929">
        <v>3357553</v>
      </c>
      <c r="D27" s="930">
        <v>43.831001281738281</v>
      </c>
      <c r="E27" s="931">
        <v>688579</v>
      </c>
      <c r="F27" s="932">
        <v>1306308</v>
      </c>
      <c r="G27" s="933">
        <v>1362666</v>
      </c>
    </row>
    <row xmlns:x14ac="http://schemas.microsoft.com/office/spreadsheetml/2009/9/ac" r="28" x14ac:dyDescent="0.2">
      <c r="B28" s="934">
        <v>2023</v>
      </c>
      <c r="C28" s="1050">
        <v>3508727</v>
      </c>
      <c r="D28" s="936">
        <v>44.299999237060547</v>
      </c>
      <c r="E28" s="1051">
        <v>722785</v>
      </c>
      <c r="F28" s="1052">
        <v>1369051</v>
      </c>
      <c r="G28" s="1053">
        <v>1416891</v>
      </c>
    </row>
    <row xmlns:x14ac="http://schemas.microsoft.com/office/spreadsheetml/2009/9/ac" r="29" x14ac:dyDescent="0.2">
      <c r="B29" s="185">
        <v>2024</v>
      </c>
      <c r="C29" s="347"/>
      <c r="D29" s="348"/>
      <c r="E29" s="349"/>
      <c r="F29" s="350"/>
      <c r="G29" s="351"/>
    </row>
    <row xmlns:x14ac="http://schemas.microsoft.com/office/spreadsheetml/2009/9/ac" r="30" x14ac:dyDescent="0.2">
      <c r="B30" s="184">
        <v>2025</v>
      </c>
      <c r="C30" s="347"/>
      <c r="D30" s="348"/>
      <c r="E30" s="349"/>
      <c r="F30" s="350"/>
      <c r="G30" s="351"/>
    </row>
    <row xmlns:x14ac="http://schemas.microsoft.com/office/spreadsheetml/2009/9/ac" r="31" x14ac:dyDescent="0.2">
      <c r="B31" s="185">
        <v>2026</v>
      </c>
      <c r="C31" s="347"/>
      <c r="D31" s="348"/>
      <c r="E31" s="349"/>
      <c r="F31" s="350"/>
      <c r="G31" s="351"/>
    </row>
    <row xmlns:x14ac="http://schemas.microsoft.com/office/spreadsheetml/2009/9/ac" r="32" x14ac:dyDescent="0.2">
      <c r="B32" s="184">
        <v>2027</v>
      </c>
      <c r="C32" s="347"/>
      <c r="D32" s="348"/>
      <c r="E32" s="349"/>
      <c r="F32" s="350"/>
      <c r="G32" s="351"/>
    </row>
    <row xmlns:x14ac="http://schemas.microsoft.com/office/spreadsheetml/2009/9/ac" r="33" x14ac:dyDescent="0.2">
      <c r="B33" s="185">
        <v>2028</v>
      </c>
      <c r="C33" s="347"/>
      <c r="D33" s="348"/>
      <c r="E33" s="349"/>
      <c r="F33" s="350"/>
      <c r="G33" s="351"/>
    </row>
    <row xmlns:x14ac="http://schemas.microsoft.com/office/spreadsheetml/2009/9/ac" r="34" x14ac:dyDescent="0.2">
      <c r="B34" s="184">
        <v>2029</v>
      </c>
      <c r="C34" s="347"/>
      <c r="D34" s="348"/>
      <c r="E34" s="349"/>
      <c r="F34" s="350"/>
      <c r="G34" s="351"/>
    </row>
    <row xmlns:x14ac="http://schemas.microsoft.com/office/spreadsheetml/2009/9/ac" r="35" x14ac:dyDescent="0.2">
      <c r="B35" s="185">
        <v>2030</v>
      </c>
      <c r="C35" s="189"/>
      <c r="D35" s="186"/>
      <c r="E35" s="190"/>
      <c r="F35" s="187"/>
      <c r="G35" s="188"/>
    </row>
    <row xmlns:x14ac="http://schemas.microsoft.com/office/spreadsheetml/2009/9/ac" r="36" ht="14.25" x14ac:dyDescent="0.2">
      <c r="B36" s="114" t="s">
        <v>206</v>
      </c>
      <c r="G36" s="112"/>
    </row>
    <row xmlns:x14ac="http://schemas.microsoft.com/office/spreadsheetml/2009/9/ac" r="37" ht="14.25" x14ac:dyDescent="0.2">
      <c r="B37" s="114" t="s">
        <v>231</v>
      </c>
    </row>
    <row xmlns:x14ac="http://schemas.microsoft.com/office/spreadsheetml/2009/9/ac" r="38" ht="14.25" x14ac:dyDescent="0.2">
      <c r="B38" s="114" t="s">
        <v>288</v>
      </c>
    </row>
    <row xmlns:x14ac="http://schemas.microsoft.com/office/spreadsheetml/2009/9/ac" r="39" x14ac:dyDescent="0.2">
      <c r="B39" s="1055" t="s">
        <v>232</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756C2-0380-424C-A358-C8D5D120151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91" t="s">
        <v>254</v>
      </c>
      <c r="C2" s="591"/>
    </row>
    <row xmlns:x14ac="http://schemas.microsoft.com/office/spreadsheetml/2009/9/ac" r="3" ht="6" customHeight="true" x14ac:dyDescent="0.25">
      <c r="B3" s="361"/>
    </row>
    <row xmlns:x14ac="http://schemas.microsoft.com/office/spreadsheetml/2009/9/ac" r="4" ht="30" customHeight="true" x14ac:dyDescent="0.25">
      <c r="B4" s="363" t="s">
        <v>255</v>
      </c>
      <c r="C4" s="364" t="s">
        <v>256</v>
      </c>
    </row>
    <row xmlns:x14ac="http://schemas.microsoft.com/office/spreadsheetml/2009/9/ac" r="5" ht="30" customHeight="true" x14ac:dyDescent="0.25">
      <c r="B5" s="363" t="s">
        <v>48</v>
      </c>
      <c r="C5" s="364" t="s">
        <v>257</v>
      </c>
    </row>
    <row xmlns:x14ac="http://schemas.microsoft.com/office/spreadsheetml/2009/9/ac" r="6" ht="30" customHeight="true" x14ac:dyDescent="0.25">
      <c r="B6" s="363" t="s">
        <v>258</v>
      </c>
      <c r="C6" s="364" t="s">
        <v>259</v>
      </c>
    </row>
    <row xmlns:x14ac="http://schemas.microsoft.com/office/spreadsheetml/2009/9/ac" r="7" ht="30" customHeight="true" x14ac:dyDescent="0.25">
      <c r="B7" s="363" t="s">
        <v>260</v>
      </c>
      <c r="C7" s="364" t="s">
        <v>261</v>
      </c>
    </row>
    <row xmlns:x14ac="http://schemas.microsoft.com/office/spreadsheetml/2009/9/ac" r="8" ht="30" customHeight="true" x14ac:dyDescent="0.25">
      <c r="B8" s="363" t="s">
        <v>146</v>
      </c>
      <c r="C8" s="364" t="s">
        <v>262</v>
      </c>
    </row>
    <row xmlns:x14ac="http://schemas.microsoft.com/office/spreadsheetml/2009/9/ac" r="9" ht="30" customHeight="true" x14ac:dyDescent="0.25">
      <c r="B9" s="363" t="s">
        <v>263</v>
      </c>
      <c r="C9" s="364" t="s">
        <v>264</v>
      </c>
    </row>
    <row xmlns:x14ac="http://schemas.microsoft.com/office/spreadsheetml/2009/9/ac" r="10" ht="30" customHeight="true" x14ac:dyDescent="0.25">
      <c r="B10" s="363" t="s">
        <v>150</v>
      </c>
      <c r="C10" s="364" t="s">
        <v>265</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266</v>
      </c>
    </row>
    <row xmlns:x14ac="http://schemas.microsoft.com/office/spreadsheetml/2009/9/ac" r="13" x14ac:dyDescent="0.25">
      <c r="B13" s="368" t="s">
        <v>283</v>
      </c>
    </row>
    <row xmlns:x14ac="http://schemas.microsoft.com/office/spreadsheetml/2009/9/ac" r="14" x14ac:dyDescent="0.25">
      <c r="B14" s="370" t="s">
        <v>267</v>
      </c>
    </row>
    <row xmlns:x14ac="http://schemas.microsoft.com/office/spreadsheetml/2009/9/ac" r="15" ht="76.5" customHeight="true" x14ac:dyDescent="0.25">
      <c r="B15" s="592" t="s">
        <v>268</v>
      </c>
      <c r="C15" s="59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41C4-366E-4634-A683-DC9165EB906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4" customWidth="true"/>
    <col min="2" max="2" width="12.375" style="594" customWidth="true"/>
    <col min="3" max="8" width="9" style="594" customWidth="true"/>
    <col min="9" max="9" width="12.375" style="594" customWidth="true"/>
    <col min="10" max="15" width="9" style="594" customWidth="true"/>
    <col min="16" max="16" width="12.375" style="594" customWidth="true"/>
    <col min="17" max="22" width="9" style="594" customWidth="true"/>
    <col min="23" max="38" width="9" style="594"/>
    <col min="39" max="16384" width="9" style="602"/>
  </cols>
  <sheetData>
    <row xmlns:x14ac="http://schemas.microsoft.com/office/spreadsheetml/2009/9/ac" r="1" s="594" customFormat="true" x14ac:dyDescent="0.2">
      <c r="A1" s="593" t="s">
        <v>152</v>
      </c>
      <c r="B1" s="593"/>
      <c r="C1" s="593"/>
      <c r="D1" s="593"/>
      <c r="E1" s="593"/>
      <c r="F1" s="593"/>
      <c r="G1" s="593"/>
      <c r="H1" s="593"/>
      <c r="I1" s="593"/>
      <c r="J1" s="593"/>
      <c r="K1" s="593"/>
      <c r="L1" s="593"/>
      <c r="M1" s="593"/>
      <c r="N1" s="593"/>
      <c r="O1" s="593"/>
      <c r="P1" s="593"/>
      <c r="Q1" s="593"/>
      <c r="R1" s="593"/>
      <c r="S1" s="593"/>
      <c r="T1" s="593"/>
      <c r="U1" s="593"/>
      <c r="V1" s="593"/>
    </row>
    <row xmlns:x14ac="http://schemas.microsoft.com/office/spreadsheetml/2009/9/ac" r="2" s="594" customFormat="true" x14ac:dyDescent="0.2">
      <c r="A2" s="593"/>
      <c r="B2" s="593"/>
      <c r="C2" s="593"/>
      <c r="D2" s="593"/>
      <c r="E2" s="593"/>
      <c r="F2" s="593"/>
      <c r="G2" s="593"/>
      <c r="H2" s="593"/>
      <c r="I2" s="593"/>
      <c r="J2" s="593"/>
      <c r="K2" s="593"/>
      <c r="L2" s="593"/>
      <c r="M2" s="593"/>
      <c r="N2" s="593"/>
      <c r="O2" s="593"/>
      <c r="P2" s="593"/>
      <c r="Q2" s="593"/>
      <c r="R2" s="593"/>
      <c r="S2" s="593"/>
      <c r="T2" s="593"/>
      <c r="U2" s="593"/>
      <c r="V2" s="593"/>
    </row>
    <row xmlns:x14ac="http://schemas.microsoft.com/office/spreadsheetml/2009/9/ac" r="3" s="594" customFormat="true" ht="18" x14ac:dyDescent="0.2">
      <c r="A3" s="595"/>
      <c r="B3" s="595"/>
      <c r="C3" s="595"/>
      <c r="D3" s="595"/>
      <c r="E3" s="595"/>
      <c r="F3" s="595"/>
      <c r="G3" s="595"/>
      <c r="H3" s="595"/>
      <c r="I3" s="595"/>
      <c r="J3" s="595"/>
      <c r="K3" s="595"/>
      <c r="L3" s="595"/>
      <c r="M3" s="595"/>
      <c r="N3" s="595"/>
      <c r="O3" s="595"/>
      <c r="P3" s="595"/>
      <c r="Q3" s="595"/>
      <c r="R3" s="595"/>
      <c r="S3" s="595"/>
      <c r="T3" s="595"/>
      <c r="U3" s="595"/>
      <c r="V3" s="595"/>
    </row>
    <row xmlns:x14ac="http://schemas.microsoft.com/office/spreadsheetml/2009/9/ac" r="4" ht="15.75" x14ac:dyDescent="0.25">
      <c r="B4" s="596" t="s">
        <v>13</v>
      </c>
      <c r="E4" s="597"/>
      <c r="I4" s="598" t="s">
        <v>14</v>
      </c>
      <c r="P4" s="599" t="s">
        <v>15</v>
      </c>
    </row>
    <row xmlns:x14ac="http://schemas.microsoft.com/office/spreadsheetml/2009/9/ac" r="6" x14ac:dyDescent="0.2">
      <c r="G6" s="600"/>
      <c r="H6" s="600"/>
      <c r="I6" s="600"/>
      <c r="K6" s="600"/>
      <c r="L6" s="600"/>
    </row>
    <row xmlns:x14ac="http://schemas.microsoft.com/office/spreadsheetml/2009/9/ac" r="7" ht="15.75" x14ac:dyDescent="0.2">
      <c r="G7" s="600"/>
      <c r="H7" s="600"/>
      <c r="I7" s="600"/>
      <c r="K7" s="601"/>
      <c r="L7" s="600"/>
    </row>
    <row xmlns:x14ac="http://schemas.microsoft.com/office/spreadsheetml/2009/9/ac" r="8" x14ac:dyDescent="0.2">
      <c r="G8" s="600"/>
      <c r="H8" s="600"/>
      <c r="I8" s="600"/>
      <c r="K8" s="600"/>
      <c r="L8" s="600"/>
    </row>
    <row xmlns:x14ac="http://schemas.microsoft.com/office/spreadsheetml/2009/9/ac" r="9" x14ac:dyDescent="0.2">
      <c r="G9" s="600"/>
      <c r="H9" s="600"/>
      <c r="I9" s="600"/>
      <c r="K9" s="600"/>
      <c r="L9" s="600"/>
    </row>
    <row xmlns:x14ac="http://schemas.microsoft.com/office/spreadsheetml/2009/9/ac" r="10" x14ac:dyDescent="0.2">
      <c r="G10" s="600"/>
      <c r="H10" s="600"/>
      <c r="I10" s="600"/>
      <c r="K10" s="600"/>
      <c r="L10" s="600"/>
    </row>
    <row xmlns:x14ac="http://schemas.microsoft.com/office/spreadsheetml/2009/9/ac" r="11" x14ac:dyDescent="0.2">
      <c r="G11" s="600"/>
      <c r="H11" s="600"/>
      <c r="I11" s="600"/>
      <c r="K11" s="600"/>
      <c r="L11" s="600"/>
    </row>
    <row xmlns:x14ac="http://schemas.microsoft.com/office/spreadsheetml/2009/9/ac" r="12" x14ac:dyDescent="0.2">
      <c r="G12" s="600"/>
      <c r="H12" s="600"/>
      <c r="I12" s="600"/>
      <c r="K12" s="600"/>
      <c r="L12" s="600"/>
    </row>
    <row xmlns:x14ac="http://schemas.microsoft.com/office/spreadsheetml/2009/9/ac" r="13" x14ac:dyDescent="0.2">
      <c r="G13" s="600"/>
      <c r="H13" s="600"/>
      <c r="I13" s="600"/>
      <c r="K13" s="600"/>
      <c r="L13" s="600"/>
    </row>
    <row xmlns:x14ac="http://schemas.microsoft.com/office/spreadsheetml/2009/9/ac" r="14" x14ac:dyDescent="0.2">
      <c r="G14" s="600"/>
      <c r="H14" s="600"/>
      <c r="I14" s="600"/>
      <c r="K14" s="600"/>
      <c r="L14" s="600"/>
    </row>
    <row xmlns:x14ac="http://schemas.microsoft.com/office/spreadsheetml/2009/9/ac" r="15" x14ac:dyDescent="0.2">
      <c r="G15" s="600"/>
      <c r="H15" s="600"/>
      <c r="I15" s="600"/>
      <c r="K15" s="600"/>
      <c r="L15" s="600"/>
    </row>
    <row xmlns:x14ac="http://schemas.microsoft.com/office/spreadsheetml/2009/9/ac" r="16" x14ac:dyDescent="0.2">
      <c r="G16" s="600"/>
      <c r="H16" s="600"/>
      <c r="I16" s="600"/>
      <c r="K16" s="600"/>
      <c r="L16" s="600"/>
    </row>
    <row xmlns:x14ac="http://schemas.microsoft.com/office/spreadsheetml/2009/9/ac" r="17" x14ac:dyDescent="0.2">
      <c r="G17" s="600"/>
      <c r="H17" s="600"/>
      <c r="I17" s="600"/>
      <c r="K17" s="600"/>
      <c r="L17" s="600"/>
    </row>
    <row xmlns:x14ac="http://schemas.microsoft.com/office/spreadsheetml/2009/9/ac" r="18" x14ac:dyDescent="0.2">
      <c r="G18" s="600"/>
      <c r="H18" s="600"/>
      <c r="I18" s="600"/>
      <c r="K18" s="600"/>
      <c r="L18" s="600"/>
    </row>
    <row xmlns:x14ac="http://schemas.microsoft.com/office/spreadsheetml/2009/9/ac" r="19" x14ac:dyDescent="0.2">
      <c r="G19" s="600"/>
      <c r="H19" s="600"/>
      <c r="I19" s="600"/>
      <c r="K19" s="600"/>
      <c r="L19" s="600"/>
    </row>
    <row xmlns:x14ac="http://schemas.microsoft.com/office/spreadsheetml/2009/9/ac" r="20" x14ac:dyDescent="0.2">
      <c r="G20" s="600"/>
      <c r="H20" s="600"/>
      <c r="I20" s="600"/>
      <c r="K20" s="600"/>
      <c r="L20" s="600"/>
    </row>
    <row xmlns:x14ac="http://schemas.microsoft.com/office/spreadsheetml/2009/9/ac" r="21" x14ac:dyDescent="0.2">
      <c r="G21" s="600"/>
      <c r="H21" s="600"/>
      <c r="I21" s="600"/>
      <c r="K21" s="600"/>
      <c r="L21" s="600"/>
    </row>
    <row xmlns:x14ac="http://schemas.microsoft.com/office/spreadsheetml/2009/9/ac" r="23" x14ac:dyDescent="0.2">
      <c r="B23" s="603"/>
    </row>
    <row xmlns:x14ac="http://schemas.microsoft.com/office/spreadsheetml/2009/9/ac" r="25" x14ac:dyDescent="0.2">
      <c r="B25" s="604"/>
      <c r="C25" s="604" t="str">
        <f>+IF(OR((C28="National*"),(D28="Urban*"),(E28="Rural*"),(F28="Pre-primary*"),(G28="Primary*"),(H28="Secondary^"),(C28="National*^"),(D28="Urban*^"),(E28="Rural*^"),(F28="Pre-primary*^"),(G28="Primary*^"),(H28="Secondary*^")),"*No basic service estimate available","")</f>
        <v>*No basic service estimate available</v>
      </c>
      <c r="J25" s="604" t="str">
        <f>+IF(OR((J28="National*"),(K28="Urban*"),(L28="Rural*"),(M28="Pre-primary*"),(N28="Primary*"),(O28="Secondary^"),(J28="National*^"),(K28="Urban*^"),(L28="Rural*^"),(M28="Pre-primary*^"),(N28="Primary*^"),(O28="Secondary*^")),"*No basic service estimate available","")</f>
        <v>*No basic service estimate available</v>
      </c>
      <c r="Q25" s="60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3"/>
      <c r="C26" s="604" t="str">
        <f>+IF(OR((C28="National*^"),(D28="Urban*^"),(E28="Rural*^"),(F28="Pre-primary*^"),(G28="Primary*^"),(H28="Secondary*^")),"^Facilities that cannot be classified as improved or unimproved are treated as limited","")</f>
        <v/>
      </c>
      <c r="J26" s="604" t="str">
        <f>+IF(OR((J28="National*^"),(K28="Urban*^"),(L28="Rural*^"),(M28="Pre-primary*^"),(N28="Primary*^"),(O28="Secondary*^")),"^Facilities that cannot be classified as improved or unimproved are treated as limited","")</f>
        <v/>
      </c>
      <c r="Q26" s="604" t="str">
        <f>+IF(OR((Q28="National*^"),(R28="Urban*^"),(S28="Rural*^"),(T28="Pre-primary*^"),(U28="Primary*^"),(V28="Secondary*^")),"^Facilities that cannot be classified as having water or not are treated as limited","")</f>
        <v/>
      </c>
    </row>
    <row xmlns:x14ac="http://schemas.microsoft.com/office/spreadsheetml/2009/9/ac" r="27" x14ac:dyDescent="0.2">
      <c r="B27" s="605" t="str">
        <f>+Introduction!C7</f>
        <v>Sierra Leone</v>
      </c>
      <c r="C27" s="606" t="s">
        <v>225</v>
      </c>
      <c r="D27" s="606"/>
      <c r="E27" s="606"/>
      <c r="F27" s="606"/>
      <c r="G27" s="606"/>
      <c r="H27" s="606"/>
      <c r="I27" s="607" t="str">
        <f>+B27</f>
        <v>Sierra Leone</v>
      </c>
      <c r="J27" s="608" t="s">
        <v>14</v>
      </c>
      <c r="K27" s="609"/>
      <c r="L27" s="609"/>
      <c r="M27" s="609"/>
      <c r="N27" s="609"/>
      <c r="O27" s="609"/>
      <c r="P27" s="610" t="str">
        <f>+B27</f>
        <v>Sierra Leone</v>
      </c>
      <c r="Q27" s="611" t="s">
        <v>15</v>
      </c>
      <c r="R27" s="611"/>
      <c r="S27" s="611"/>
      <c r="T27" s="611"/>
      <c r="U27" s="611"/>
      <c r="V27" s="612"/>
      <c r="AM27" s="594"/>
      <c r="AN27" s="594"/>
      <c r="AO27" s="594"/>
      <c r="AP27" s="594"/>
      <c r="AQ27" s="594"/>
      <c r="AR27" s="594"/>
      <c r="AS27" s="594"/>
      <c r="AT27" s="594"/>
      <c r="AU27" s="594"/>
    </row>
    <row xmlns:x14ac="http://schemas.microsoft.com/office/spreadsheetml/2009/9/ac" r="28" x14ac:dyDescent="0.2">
      <c r="B28" s="613"/>
      <c r="C28" s="614" t="str">
        <f>IF(AND(C30=0.0000000001,C31=0.0000000001,C32=0.0000000001), "National*",IF(AND(C30=0.0000000001,ISNUMBER(C32)),"National*", "National"))</f>
        <v>National</v>
      </c>
      <c r="D28" s="615" t="str">
        <f>IF(AND(D30=0.0000000001,D31=0.0000000001,D32=0.0000000001), "Urban*",IF(AND(D30=0.0000000001,ISNUMBER(D32)),"Urban*", "Urban"))</f>
        <v>Urban*</v>
      </c>
      <c r="E28" s="615" t="str">
        <f>IF(AND(E30=0.0000000001,E31=0.0000000001,E32=0.0000000001), "Rural*",IF(AND(E30=0.0000000001,ISNUMBER(E32)),"Rural*", "Rural"))</f>
        <v>Rural*</v>
      </c>
      <c r="F28" s="615" t="str">
        <f>IF(AND(F30=0.0000000001,F31=0.0000000001,F32=0.0000000001), "Pre-primary*",IF(AND(F30=0.0000000001,ISNUMBER(F32)),"Pre-primary*", "Pre-primary"))</f>
        <v>Pre-primary*</v>
      </c>
      <c r="G28" s="615" t="str">
        <f>IF(AND(G30=0.0000000001,G31=0.0000000001,G32=0.0000000001), "Primary*",IF(AND(G30=0.0000000001,ISNUMBER(G32)),"Primary*", "Primary"))</f>
        <v>Primary</v>
      </c>
      <c r="H28" s="615" t="str">
        <f>IF(AND(H30=0.0000000001,H31=0.0000000001,H32=0.0000000001), "Secondary*",IF(AND(H30=0.0000000001,ISNUMBER(H32)),"Secondary*", "Secondary"))</f>
        <v>Secondary</v>
      </c>
      <c r="I28" s="613"/>
      <c r="J28" s="616" t="str">
        <f>IF(AND(J30=0.0000000001,J31=0.0000000001,J32=0.0000000001), "National*",IF(AND(J30=0.0000000001,ISNUMBER(J32)),"National*", "National"))</f>
        <v>National</v>
      </c>
      <c r="K28" s="615" t="str">
        <f>IF(AND(K30=0.0000000001,K31=0.0000000001,K32=0.0000000001), "Urban*",IF(AND(K30=0.0000000001,ISNUMBER(K32)),"Urban*", "Urban"))</f>
        <v>Urban*</v>
      </c>
      <c r="L28" s="615" t="str">
        <f>IF(AND(L30=0.0000000001,L31=0.0000000001,L32=0.0000000001), "Rural*",IF(AND(L30=0.0000000001,ISNUMBER(L32)),"Rural*", "Rural"))</f>
        <v>Rural*</v>
      </c>
      <c r="M28" s="615" t="str">
        <f>IF(AND(M30=0.0000000001,M31=0.0000000001,M32=0.0000000001), "Pre-primary*",IF(AND(M30=0.0000000001,ISNUMBER(M32)),"Pre-primary*", "Pre-primary"))</f>
        <v>Pre-primary*</v>
      </c>
      <c r="N28" s="615" t="str">
        <f>IF(AND(N30=0.0000000001,N31=0.0000000001,N32=0.0000000001), "Primary*",IF(AND(N30=0.0000000001,ISNUMBER(N32)),"Primary*", "Primary"))</f>
        <v>Primary</v>
      </c>
      <c r="O28" s="615" t="str">
        <f>IF(AND(O30=0.0000000001,O31=0.0000000001,O32=0.0000000001), "Secondary*",IF(AND(O30=0.0000000001,ISNUMBER(O32)),"Secondary*", "Secondary"))</f>
        <v>Secondary</v>
      </c>
      <c r="P28" s="617"/>
      <c r="Q28" s="618" t="str">
        <f>IF(AND(Q30=0.0000000001,Q31=0.0000000001,Q32=0.0000000001), "National*",IF(AND(Q30=0.0000000001,ISNUMBER(Q32)),"National*", "National"))</f>
        <v>National</v>
      </c>
      <c r="R28" s="615" t="str">
        <f>IF(AND(R30=0.0000000001,R31=0.0000000001,R32=0.0000000001), "Urban*",IF(AND(R30=0.0000000001,ISNUMBER(R32)),"Urban*", "Urban"))</f>
        <v>Urban*</v>
      </c>
      <c r="S28" s="615" t="str">
        <f>IF(AND(S30=0.0000000001,S31=0.0000000001,S32=0.0000000001), "Rural*",IF(AND(S30=0.0000000001,ISNUMBER(S32)),"Rural*", "Rural"))</f>
        <v>Rural*</v>
      </c>
      <c r="T28" s="615" t="str">
        <f>IF(AND(T30=0.0000000001,T31=0.0000000001,T32=0.0000000001), "Pre-primary*",IF(AND(T30=0.0000000001,ISNUMBER(T32)),"Pre-primary*", "Pre-primary"))</f>
        <v>Pre-primary*</v>
      </c>
      <c r="U28" s="615" t="str">
        <f>IF(AND(U30=0.0000000001,U31=0.0000000001,U32=0.0000000001), "Primary*",IF(AND(U30=0.0000000001,ISNUMBER(U32)),"Primary*", "Primary"))</f>
        <v>Primary</v>
      </c>
      <c r="V28" s="619" t="str">
        <f>IF(AND(V30=0.0000000001,V31=0.0000000001,V32=0.0000000001), "Secondary*",IF(AND(V30=0.0000000001,ISNUMBER(V32)),"Secondary*", "Secondary"))</f>
        <v>Secondary</v>
      </c>
      <c r="AM28" s="594"/>
      <c r="AN28" s="594"/>
      <c r="AO28" s="594"/>
      <c r="AP28" s="594"/>
      <c r="AQ28" s="594"/>
      <c r="AR28" s="594"/>
      <c r="AS28" s="594"/>
      <c r="AT28" s="594"/>
      <c r="AU28" s="594"/>
    </row>
    <row xmlns:x14ac="http://schemas.microsoft.com/office/spreadsheetml/2009/9/ac" r="29" ht="15.75" thickBot="true" x14ac:dyDescent="0.25">
      <c r="B29" s="613"/>
      <c r="C29" s="620">
        <f>IF(ISNUMBER(Regressions!B4), Regressions!B4, "-")</f>
        <v>2023</v>
      </c>
      <c r="D29" s="621">
        <f>C29</f>
        <v>2023</v>
      </c>
      <c r="E29" s="621">
        <f>D29</f>
        <v>2023</v>
      </c>
      <c r="F29" s="621">
        <f>E29</f>
        <v>2023</v>
      </c>
      <c r="G29" s="621">
        <f>F29</f>
        <v>2023</v>
      </c>
      <c r="H29" s="621">
        <f>F29</f>
        <v>2023</v>
      </c>
      <c r="I29" s="613"/>
      <c r="J29" s="622">
        <f>IF(ISNUMBER(Regressions!K4), Regressions!K4, "-")</f>
        <v>2023</v>
      </c>
      <c r="K29" s="623">
        <f>J29</f>
        <v>2023</v>
      </c>
      <c r="L29" s="623">
        <f>K29</f>
        <v>2023</v>
      </c>
      <c r="M29" s="623">
        <f>L29</f>
        <v>2023</v>
      </c>
      <c r="N29" s="623">
        <f>M29</f>
        <v>2023</v>
      </c>
      <c r="O29" s="623">
        <f>M29</f>
        <v>2023</v>
      </c>
      <c r="P29" s="617"/>
      <c r="Q29" s="624">
        <f>IF(ISNUMBER(Regressions!T4), Regressions!T4, "-")</f>
        <v>2023</v>
      </c>
      <c r="R29" s="625">
        <f>Q29</f>
        <v>2023</v>
      </c>
      <c r="S29" s="625">
        <f>R29</f>
        <v>2023</v>
      </c>
      <c r="T29" s="625">
        <f>S29</f>
        <v>2023</v>
      </c>
      <c r="U29" s="625">
        <f>T29</f>
        <v>2023</v>
      </c>
      <c r="V29" s="626">
        <f>T29</f>
        <v>2023</v>
      </c>
      <c r="AM29" s="594"/>
      <c r="AN29" s="594"/>
      <c r="AO29" s="594"/>
      <c r="AP29" s="594"/>
      <c r="AQ29" s="594"/>
      <c r="AR29" s="594"/>
      <c r="AS29" s="594"/>
      <c r="AT29" s="594"/>
      <c r="AU29" s="594"/>
    </row>
    <row xmlns:x14ac="http://schemas.microsoft.com/office/spreadsheetml/2009/9/ac" r="30" x14ac:dyDescent="0.2">
      <c r="B30" s="627" t="s">
        <v>155</v>
      </c>
      <c r="C30" s="628">
        <f>IF(ISNUMBER(Regressions!C4), Regressions!C4, 0.0000000001)</f>
        <v>39.385100000000001</v>
      </c>
      <c r="D30" s="628">
        <f>IF(ISNUMBER(Regressions!D4), Regressions!D4, 0.0000000001)</f>
        <v>1E-10</v>
      </c>
      <c r="E30" s="628">
        <f>IF(ISNUMBER(Regressions!E4), Regressions!E4, 0.0000000001)</f>
        <v>1E-10</v>
      </c>
      <c r="F30" s="628">
        <f>IF(ISNUMBER(Regressions!F4), Regressions!F4, 0.0000000001)</f>
        <v>1E-10</v>
      </c>
      <c r="G30" s="628">
        <f>IF(ISNUMBER(Regressions!G4), Regressions!G4, 0.0000000001)</f>
        <v>37.078650000000003</v>
      </c>
      <c r="H30" s="628">
        <f>IF(ISNUMBER(Regressions!H4), Regressions!H4, 0.0000000001)</f>
        <v>48.928899999999999</v>
      </c>
      <c r="I30" s="629" t="s">
        <v>155</v>
      </c>
      <c r="J30" s="628">
        <f>IF(ISNUMBER(Regressions!L4), Regressions!L4,0.0000000001)</f>
        <v>48.652452830000001</v>
      </c>
      <c r="K30" s="628">
        <f>IF(ISNUMBER(Regressions!M4), Regressions!M4,0.0000000001)</f>
        <v>1E-10</v>
      </c>
      <c r="L30" s="628">
        <f>IF(ISNUMBER(Regressions!N4), Regressions!N4,0.0000000001)</f>
        <v>1E-10</v>
      </c>
      <c r="M30" s="628">
        <f>IF(ISNUMBER(Regressions!O4), Regressions!O4,0.0000000001)</f>
        <v>1E-10</v>
      </c>
      <c r="N30" s="628">
        <f>IF(ISNUMBER(Regressions!P4), Regressions!P4,0.0000000001)</f>
        <v>39.799999999999997</v>
      </c>
      <c r="O30" s="628">
        <f>IF(ISNUMBER(Regressions!Q4), Regressions!Q4,0.0000000001)</f>
        <v>52.6</v>
      </c>
      <c r="P30" s="630" t="s">
        <v>155</v>
      </c>
      <c r="Q30" s="628">
        <f>IF(ISNUMBER(Regressions!U4), Regressions!U4,0.0000000001)</f>
        <v>22.08222997</v>
      </c>
      <c r="R30" s="628">
        <f>IF(ISNUMBER(Regressions!V4), Regressions!V4,0.0000000001)</f>
        <v>1E-10</v>
      </c>
      <c r="S30" s="628">
        <f>IF(ISNUMBER(Regressions!W4), Regressions!W4,0.0000000001)</f>
        <v>1E-10</v>
      </c>
      <c r="T30" s="628">
        <f>IF(ISNUMBER(Regressions!X4), Regressions!X4,0.0000000001)</f>
        <v>1E-10</v>
      </c>
      <c r="U30" s="628">
        <f>IF(ISNUMBER(Regressions!Y4), Regressions!Y4,0.0000000001)</f>
        <v>20.950931189999999</v>
      </c>
      <c r="V30" s="631">
        <f>IF(ISNUMBER(Regressions!Z4), Regressions!Z4,0.0000000001)</f>
        <v>26.72345013</v>
      </c>
      <c r="AM30" s="594"/>
      <c r="AN30" s="594"/>
      <c r="AO30" s="594"/>
      <c r="AP30" s="594"/>
      <c r="AQ30" s="594"/>
      <c r="AR30" s="594"/>
      <c r="AS30" s="594"/>
      <c r="AT30" s="594"/>
      <c r="AU30" s="594"/>
    </row>
    <row xmlns:x14ac="http://schemas.microsoft.com/office/spreadsheetml/2009/9/ac" r="31" x14ac:dyDescent="0.2">
      <c r="B31" s="632" t="s">
        <v>156</v>
      </c>
      <c r="C31" s="628">
        <f>IF(ISNUMBER(Regressions!C5), Regressions!C5, 0.0000000001)</f>
        <v>10.44786968</v>
      </c>
      <c r="D31" s="628">
        <f>IF(ISNUMBER(Regressions!D5), Regressions!D5, 0.0000000001)</f>
        <v>1E-10</v>
      </c>
      <c r="E31" s="628">
        <f>IF(ISNUMBER(Regressions!E5), Regressions!E5, 0.0000000001)</f>
        <v>1E-10</v>
      </c>
      <c r="F31" s="628">
        <f>IF(ISNUMBER(Regressions!F5), Regressions!F5, 0.0000000001)</f>
        <v>1E-10</v>
      </c>
      <c r="G31" s="628">
        <f>IF(ISNUMBER(Regressions!G5), Regressions!G5, 0.0000000001)</f>
        <v>15.04225428</v>
      </c>
      <c r="H31" s="628">
        <f>IF(ISNUMBER(Regressions!H5), Regressions!H5, 0.0000000001)</f>
        <v>15.45539291</v>
      </c>
      <c r="I31" s="633" t="s">
        <v>156</v>
      </c>
      <c r="J31" s="628">
        <f>IF(ISNUMBER(Regressions!L5), Regressions!L5,0.0000000001)</f>
        <v>39.638306190000002</v>
      </c>
      <c r="K31" s="628">
        <f>IF(ISNUMBER(Regressions!M5), Regressions!M5,0.0000000001)</f>
        <v>1E-10</v>
      </c>
      <c r="L31" s="628">
        <f>IF(ISNUMBER(Regressions!N5), Regressions!N5,0.0000000001)</f>
        <v>1E-10</v>
      </c>
      <c r="M31" s="628">
        <f>IF(ISNUMBER(Regressions!O5), Regressions!O5,0.0000000001)</f>
        <v>1E-10</v>
      </c>
      <c r="N31" s="628">
        <f>IF(ISNUMBER(Regressions!P5), Regressions!P5,0.0000000001)</f>
        <v>48.603558849999999</v>
      </c>
      <c r="O31" s="628">
        <f>IF(ISNUMBER(Regressions!Q5), Regressions!Q5,0.0000000001)</f>
        <v>47.183103629999998</v>
      </c>
      <c r="P31" s="634" t="s">
        <v>156</v>
      </c>
      <c r="Q31" s="628">
        <f>IF(ISNUMBER(Regressions!U5), Regressions!U5,0.0000000001)</f>
        <v>30.489886569999999</v>
      </c>
      <c r="R31" s="628">
        <f>IF(ISNUMBER(Regressions!V5), Regressions!V5,0.0000000001)</f>
        <v>1E-10</v>
      </c>
      <c r="S31" s="628">
        <f>IF(ISNUMBER(Regressions!W5), Regressions!W5,0.0000000001)</f>
        <v>1E-10</v>
      </c>
      <c r="T31" s="628">
        <f>IF(ISNUMBER(Regressions!X5), Regressions!X5,0.0000000001)</f>
        <v>1E-10</v>
      </c>
      <c r="U31" s="628">
        <f>IF(ISNUMBER(Regressions!Y5), Regressions!Y5,0.0000000001)</f>
        <v>25.38473291</v>
      </c>
      <c r="V31" s="631">
        <f>IF(ISNUMBER(Regressions!Z5), Regressions!Z5,0.0000000001)</f>
        <v>27.383288409999999</v>
      </c>
      <c r="AM31" s="594"/>
      <c r="AN31" s="594"/>
      <c r="AO31" s="594"/>
      <c r="AP31" s="594"/>
      <c r="AQ31" s="594"/>
      <c r="AR31" s="594"/>
      <c r="AS31" s="594"/>
      <c r="AT31" s="594"/>
      <c r="AU31" s="594"/>
    </row>
    <row xmlns:x14ac="http://schemas.microsoft.com/office/spreadsheetml/2009/9/ac" r="32" x14ac:dyDescent="0.2">
      <c r="B32" s="632" t="s">
        <v>154</v>
      </c>
      <c r="C32" s="628">
        <f>IF(ISNUMBER(Regressions!C6), Regressions!C6, 0.0000000001)</f>
        <v>50.167030320000002</v>
      </c>
      <c r="D32" s="628">
        <f>IF(ISNUMBER(Regressions!D6), Regressions!D6, 0.0000000001)</f>
        <v>1E-10</v>
      </c>
      <c r="E32" s="628">
        <f>IF(ISNUMBER(Regressions!E6), Regressions!E6, 0.0000000001)</f>
        <v>1E-10</v>
      </c>
      <c r="F32" s="628">
        <f>IF(ISNUMBER(Regressions!F6), Regressions!F6, 0.0000000001)</f>
        <v>44.728378390000003</v>
      </c>
      <c r="G32" s="628">
        <f>IF(ISNUMBER(Regressions!G6), Regressions!G6, 0.0000000001)</f>
        <v>47.879095720000002</v>
      </c>
      <c r="H32" s="628">
        <f>IF(ISNUMBER(Regressions!H6), Regressions!H6, 0.0000000001)</f>
        <v>35.615707090000001</v>
      </c>
      <c r="I32" s="635" t="s">
        <v>154</v>
      </c>
      <c r="J32" s="628">
        <f>IF(ISNUMBER(Regressions!L6), Regressions!L6,0.0000000001)</f>
        <v>11.709240980000001</v>
      </c>
      <c r="K32" s="628">
        <f>IF(ISNUMBER(Regressions!M6), Regressions!M6,0.0000000001)</f>
        <v>1E-10</v>
      </c>
      <c r="L32" s="628">
        <f>IF(ISNUMBER(Regressions!N6), Regressions!N6,0.0000000001)</f>
        <v>1E-10</v>
      </c>
      <c r="M32" s="628">
        <f>IF(ISNUMBER(Regressions!O6), Regressions!O6,0.0000000001)</f>
        <v>13.5</v>
      </c>
      <c r="N32" s="628">
        <f>IF(ISNUMBER(Regressions!P6), Regressions!P6,0.0000000001)</f>
        <v>11.59644115</v>
      </c>
      <c r="O32" s="628">
        <f>IF(ISNUMBER(Regressions!Q6), Regressions!Q6,0.0000000001)</f>
        <v>0.21689637410000001</v>
      </c>
      <c r="P32" s="636" t="s">
        <v>154</v>
      </c>
      <c r="Q32" s="628">
        <f>IF(ISNUMBER(Regressions!U6), Regressions!U6,0.0000000001)</f>
        <v>47.427883459999997</v>
      </c>
      <c r="R32" s="628">
        <f>IF(ISNUMBER(Regressions!V6), Regressions!V6,0.0000000001)</f>
        <v>1E-10</v>
      </c>
      <c r="S32" s="628">
        <f>IF(ISNUMBER(Regressions!W6), Regressions!W6,0.0000000001)</f>
        <v>1E-10</v>
      </c>
      <c r="T32" s="628">
        <f>IF(ISNUMBER(Regressions!X6), Regressions!X6,0.0000000001)</f>
        <v>8</v>
      </c>
      <c r="U32" s="628">
        <f>IF(ISNUMBER(Regressions!Y6), Regressions!Y6,0.0000000001)</f>
        <v>53.664335899999998</v>
      </c>
      <c r="V32" s="631">
        <f>IF(ISNUMBER(Regressions!Z6), Regressions!Z6,0.0000000001)</f>
        <v>45.893261459999998</v>
      </c>
      <c r="AM32" s="594"/>
      <c r="AN32" s="594"/>
      <c r="AO32" s="594"/>
      <c r="AP32" s="594"/>
      <c r="AQ32" s="594"/>
      <c r="AR32" s="594"/>
      <c r="AS32" s="594"/>
      <c r="AT32" s="594"/>
      <c r="AU32" s="594"/>
    </row>
    <row xmlns:x14ac="http://schemas.microsoft.com/office/spreadsheetml/2009/9/ac" r="33" ht="15.75" thickBot="true" x14ac:dyDescent="0.25">
      <c r="B33" s="637" t="s">
        <v>226</v>
      </c>
      <c r="C33" s="638">
        <f>IF(ISNUMBER(Regressions!C7), Regressions!C7, 0.0000000001)</f>
        <v>0</v>
      </c>
      <c r="D33" s="638">
        <f>IF(ISNUMBER(Regressions!D7), Regressions!D7, 0.0000000001)</f>
        <v>100</v>
      </c>
      <c r="E33" s="638">
        <f>IF(ISNUMBER(Regressions!E7), Regressions!E7, 0.0000000001)</f>
        <v>100</v>
      </c>
      <c r="F33" s="638">
        <f>IF(ISNUMBER(Regressions!F7), Regressions!F7, 0.0000000001)</f>
        <v>55.271621609999997</v>
      </c>
      <c r="G33" s="638">
        <f>IF(ISNUMBER(Regressions!G7), Regressions!G7, 0.0000000001)</f>
        <v>0</v>
      </c>
      <c r="H33" s="638">
        <f>IF(ISNUMBER(Regressions!H7), Regressions!H7, 0.0000000001)</f>
        <v>0</v>
      </c>
      <c r="I33" s="639" t="s">
        <v>226</v>
      </c>
      <c r="J33" s="640">
        <f>IF(ISNUMBER(Regressions!L7), Regressions!L7,0.0000000001)</f>
        <v>0</v>
      </c>
      <c r="K33" s="638">
        <f>IF(ISNUMBER(Regressions!M7), Regressions!M7,0.0000000001)</f>
        <v>100</v>
      </c>
      <c r="L33" s="638">
        <f>IF(ISNUMBER(Regressions!N7), Regressions!N7,0.0000000001)</f>
        <v>100</v>
      </c>
      <c r="M33" s="638">
        <f>IF(ISNUMBER(Regressions!O7), Regressions!O7,0.0000000001)</f>
        <v>86.5</v>
      </c>
      <c r="N33" s="638">
        <f>IF(ISNUMBER(Regressions!P7), Regressions!P7,0.0000000001)</f>
        <v>0</v>
      </c>
      <c r="O33" s="638">
        <f>IF(ISNUMBER(Regressions!Q7), Regressions!Q7,0.0000000001)</f>
        <v>0</v>
      </c>
      <c r="P33" s="641" t="s">
        <v>226</v>
      </c>
      <c r="Q33" s="640">
        <f>IF(ISNUMBER(Regressions!U7), Regressions!U7,0.0000000001)</f>
        <v>0</v>
      </c>
      <c r="R33" s="640">
        <f>IF(ISNUMBER(Regressions!V7), Regressions!V7,0.0000000001)</f>
        <v>100</v>
      </c>
      <c r="S33" s="638">
        <f>IF(ISNUMBER(Regressions!W7), Regressions!W7,0.0000000001)</f>
        <v>100</v>
      </c>
      <c r="T33" s="638">
        <f>IF(ISNUMBER(Regressions!X7), Regressions!X7,0.0000000001)</f>
        <v>92</v>
      </c>
      <c r="U33" s="638">
        <f>IF(ISNUMBER(Regressions!Y7), Regressions!Y7,0.0000000001)</f>
        <v>0</v>
      </c>
      <c r="V33" s="642">
        <f>IF(ISNUMBER(Regressions!Z7), Regressions!Z7,0.0000000001)</f>
        <v>0</v>
      </c>
    </row>
    <row xmlns:x14ac="http://schemas.microsoft.com/office/spreadsheetml/2009/9/ac" r="34" x14ac:dyDescent="0.2">
      <c r="B34" s="643" t="s">
        <v>286</v>
      </c>
    </row>
    <row xmlns:x14ac="http://schemas.microsoft.com/office/spreadsheetml/2009/9/ac" r="35" ht="6" customHeight="true" x14ac:dyDescent="0.2"/>
    <row xmlns:x14ac="http://schemas.microsoft.com/office/spreadsheetml/2009/9/ac" r="36" s="594" customFormat="true" ht="50.1" customHeight="true" x14ac:dyDescent="0.2">
      <c r="B36" s="644" t="s">
        <v>34</v>
      </c>
      <c r="C36" s="645" t="s">
        <v>362</v>
      </c>
      <c r="D36" s="645"/>
      <c r="E36" s="645"/>
      <c r="F36" s="645"/>
      <c r="G36" s="645"/>
      <c r="H36" s="645"/>
      <c r="I36" s="644" t="s">
        <v>34</v>
      </c>
      <c r="J36" s="646" t="s">
        <v>363</v>
      </c>
      <c r="K36" s="647"/>
      <c r="L36" s="647"/>
      <c r="M36" s="647"/>
      <c r="N36" s="647"/>
      <c r="O36" s="647"/>
      <c r="P36" s="644" t="s">
        <v>34</v>
      </c>
      <c r="Q36" s="648" t="s">
        <v>364</v>
      </c>
      <c r="R36" s="648"/>
      <c r="S36" s="648"/>
      <c r="T36" s="648"/>
      <c r="U36" s="648"/>
      <c r="V36" s="648"/>
    </row>
    <row xmlns:x14ac="http://schemas.microsoft.com/office/spreadsheetml/2009/9/ac" r="37" ht="50.1" customHeight="true" x14ac:dyDescent="0.2">
      <c r="B37" s="644" t="s">
        <v>35</v>
      </c>
      <c r="C37" s="649" t="s">
        <v>365</v>
      </c>
      <c r="D37" s="649"/>
      <c r="E37" s="649"/>
      <c r="F37" s="649"/>
      <c r="G37" s="649"/>
      <c r="H37" s="649"/>
      <c r="I37" s="644" t="s">
        <v>35</v>
      </c>
      <c r="J37" s="649" t="s">
        <v>366</v>
      </c>
      <c r="K37" s="649"/>
      <c r="L37" s="649"/>
      <c r="M37" s="649"/>
      <c r="N37" s="649"/>
      <c r="O37" s="649"/>
      <c r="P37" s="644" t="s">
        <v>35</v>
      </c>
      <c r="Q37" s="649" t="s">
        <v>367</v>
      </c>
      <c r="R37" s="649"/>
      <c r="S37" s="649"/>
      <c r="T37" s="649"/>
      <c r="U37" s="649"/>
      <c r="V37" s="649"/>
    </row>
    <row xmlns:x14ac="http://schemas.microsoft.com/office/spreadsheetml/2009/9/ac" r="38" ht="50.1" customHeight="true" x14ac:dyDescent="0.2">
      <c r="B38" s="644" t="s">
        <v>36</v>
      </c>
      <c r="C38" s="650" t="s">
        <v>368</v>
      </c>
      <c r="D38" s="650"/>
      <c r="E38" s="650"/>
      <c r="F38" s="650"/>
      <c r="G38" s="650"/>
      <c r="H38" s="650"/>
      <c r="I38" s="644" t="s">
        <v>36</v>
      </c>
      <c r="J38" s="650" t="s">
        <v>369</v>
      </c>
      <c r="K38" s="650"/>
      <c r="L38" s="650"/>
      <c r="M38" s="650"/>
      <c r="N38" s="650"/>
      <c r="O38" s="650"/>
      <c r="P38" s="644" t="s">
        <v>36</v>
      </c>
      <c r="Q38" s="650" t="s">
        <v>370</v>
      </c>
      <c r="R38" s="650"/>
      <c r="S38" s="650"/>
      <c r="T38" s="650"/>
      <c r="U38" s="650"/>
      <c r="V38" s="650"/>
    </row>
    <row xmlns:x14ac="http://schemas.microsoft.com/office/spreadsheetml/2009/9/ac" r="39" ht="50.1" customHeight="true" x14ac:dyDescent="0.2">
      <c r="B39" s="644" t="s">
        <v>226</v>
      </c>
      <c r="C39" s="651" t="s">
        <v>371</v>
      </c>
      <c r="D39" s="651"/>
      <c r="E39" s="651"/>
      <c r="F39" s="651"/>
      <c r="G39" s="651"/>
      <c r="H39" s="651"/>
      <c r="I39" s="644" t="s">
        <v>226</v>
      </c>
      <c r="J39" s="651" t="s">
        <v>371</v>
      </c>
      <c r="K39" s="651"/>
      <c r="L39" s="651"/>
      <c r="M39" s="651"/>
      <c r="N39" s="651"/>
      <c r="O39" s="651"/>
      <c r="P39" s="644" t="s">
        <v>226</v>
      </c>
      <c r="Q39" s="651" t="s">
        <v>371</v>
      </c>
      <c r="R39" s="651"/>
      <c r="S39" s="651"/>
      <c r="T39" s="651"/>
      <c r="U39" s="651"/>
      <c r="V39" s="65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286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286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286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1" t="s">
        <v>25</v>
      </c>
      <c r="E4" s="132" t="s">
        <v>19</v>
      </c>
      <c r="F4" s="133" t="s">
        <v>121</v>
      </c>
      <c r="G4" s="131" t="s">
        <v>25</v>
      </c>
      <c r="H4" s="132" t="s">
        <v>19</v>
      </c>
      <c r="I4" s="133" t="s">
        <v>121</v>
      </c>
      <c r="J4" s="131" t="s">
        <v>25</v>
      </c>
      <c r="K4" s="132" t="s">
        <v>19</v>
      </c>
      <c r="L4" s="133" t="s">
        <v>121</v>
      </c>
      <c r="M4" s="131" t="s">
        <v>25</v>
      </c>
      <c r="N4" s="132" t="s">
        <v>19</v>
      </c>
      <c r="O4" s="133" t="s">
        <v>121</v>
      </c>
      <c r="P4" s="131" t="s">
        <v>25</v>
      </c>
      <c r="Q4" s="132" t="s">
        <v>19</v>
      </c>
      <c r="R4" s="133" t="s">
        <v>121</v>
      </c>
      <c r="S4" s="131" t="s">
        <v>25</v>
      </c>
      <c r="T4" s="132" t="s">
        <v>19</v>
      </c>
      <c r="U4" s="134" t="s">
        <v>121</v>
      </c>
      <c r="V4" s="135" t="s">
        <v>25</v>
      </c>
      <c r="W4" s="136" t="s">
        <v>19</v>
      </c>
      <c r="X4" s="136" t="s">
        <v>21</v>
      </c>
      <c r="Y4" s="136" t="s">
        <v>29</v>
      </c>
      <c r="Z4" s="138" t="s">
        <v>122</v>
      </c>
      <c r="AA4" s="135" t="s">
        <v>25</v>
      </c>
      <c r="AB4" s="136" t="s">
        <v>19</v>
      </c>
      <c r="AC4" s="136" t="s">
        <v>21</v>
      </c>
      <c r="AD4" s="136" t="s">
        <v>29</v>
      </c>
      <c r="AE4" s="138" t="s">
        <v>122</v>
      </c>
      <c r="AF4" s="135" t="s">
        <v>25</v>
      </c>
      <c r="AG4" s="136" t="s">
        <v>19</v>
      </c>
      <c r="AH4" s="136" t="s">
        <v>21</v>
      </c>
      <c r="AI4" s="136" t="s">
        <v>29</v>
      </c>
      <c r="AJ4" s="138" t="s">
        <v>122</v>
      </c>
      <c r="AK4" s="135" t="s">
        <v>25</v>
      </c>
      <c r="AL4" s="136" t="s">
        <v>19</v>
      </c>
      <c r="AM4" s="136" t="s">
        <v>21</v>
      </c>
      <c r="AN4" s="136" t="s">
        <v>29</v>
      </c>
      <c r="AO4" s="138" t="s">
        <v>122</v>
      </c>
      <c r="AP4" s="135" t="s">
        <v>25</v>
      </c>
      <c r="AQ4" s="136" t="s">
        <v>19</v>
      </c>
      <c r="AR4" s="136" t="s">
        <v>21</v>
      </c>
      <c r="AS4" s="136" t="s">
        <v>29</v>
      </c>
      <c r="AT4" s="138" t="s">
        <v>122</v>
      </c>
      <c r="AU4" s="135" t="s">
        <v>25</v>
      </c>
      <c r="AV4" s="136" t="s">
        <v>19</v>
      </c>
      <c r="AW4" s="136" t="s">
        <v>21</v>
      </c>
      <c r="AX4" s="136" t="s">
        <v>29</v>
      </c>
      <c r="AY4" s="139" t="s">
        <v>122</v>
      </c>
      <c r="AZ4" s="140" t="s">
        <v>25</v>
      </c>
      <c r="BA4" s="141" t="s">
        <v>141</v>
      </c>
      <c r="BB4" s="142" t="s">
        <v>143</v>
      </c>
      <c r="BC4" s="140" t="s">
        <v>25</v>
      </c>
      <c r="BD4" s="141" t="s">
        <v>141</v>
      </c>
      <c r="BE4" s="142" t="s">
        <v>143</v>
      </c>
      <c r="BF4" s="140" t="s">
        <v>25</v>
      </c>
      <c r="BG4" s="141" t="s">
        <v>141</v>
      </c>
      <c r="BH4" s="142" t="s">
        <v>143</v>
      </c>
      <c r="BI4" s="140" t="s">
        <v>25</v>
      </c>
      <c r="BJ4" s="141" t="s">
        <v>141</v>
      </c>
      <c r="BK4" s="142" t="s">
        <v>143</v>
      </c>
      <c r="BL4" s="140" t="s">
        <v>25</v>
      </c>
      <c r="BM4" s="141" t="s">
        <v>141</v>
      </c>
      <c r="BN4" s="142" t="s">
        <v>143</v>
      </c>
      <c r="BO4" s="140" t="s">
        <v>25</v>
      </c>
      <c r="BP4" s="141" t="s">
        <v>141</v>
      </c>
      <c r="BQ4" s="142" t="s">
        <v>143</v>
      </c>
    </row>
    <row xmlns:x14ac="http://schemas.microsoft.com/office/spreadsheetml/2009/9/ac" r="5" ht="48" hidden="true" x14ac:dyDescent="0.2">
      <c r="A5" s="42" t="s">
        <v>39</v>
      </c>
      <c r="B5" s="42" t="s">
        <v>40</v>
      </c>
      <c r="C5" s="42" t="s">
        <v>41</v>
      </c>
      <c r="D5" s="131" t="s">
        <v>135</v>
      </c>
      <c r="E5" s="132" t="s">
        <v>42</v>
      </c>
      <c r="F5" s="133" t="s">
        <v>207</v>
      </c>
      <c r="G5" s="131" t="s">
        <v>136</v>
      </c>
      <c r="H5" s="132" t="s">
        <v>43</v>
      </c>
      <c r="I5" s="133" t="s">
        <v>208</v>
      </c>
      <c r="J5" s="131" t="s">
        <v>137</v>
      </c>
      <c r="K5" s="132" t="s">
        <v>44</v>
      </c>
      <c r="L5" s="133" t="s">
        <v>209</v>
      </c>
      <c r="M5" s="131" t="s">
        <v>138</v>
      </c>
      <c r="N5" s="132" t="s">
        <v>86</v>
      </c>
      <c r="O5" s="133" t="s">
        <v>210</v>
      </c>
      <c r="P5" s="131" t="s">
        <v>139</v>
      </c>
      <c r="Q5" s="132" t="s">
        <v>87</v>
      </c>
      <c r="R5" s="133" t="s">
        <v>211</v>
      </c>
      <c r="S5" s="131" t="s">
        <v>140</v>
      </c>
      <c r="T5" s="132" t="s">
        <v>88</v>
      </c>
      <c r="U5" s="134" t="s">
        <v>212</v>
      </c>
      <c r="V5" s="135" t="s">
        <v>129</v>
      </c>
      <c r="W5" s="136" t="s">
        <v>45</v>
      </c>
      <c r="X5" s="137" t="s">
        <v>65</v>
      </c>
      <c r="Y5" s="137" t="s">
        <v>66</v>
      </c>
      <c r="Z5" s="138" t="s">
        <v>213</v>
      </c>
      <c r="AA5" s="135" t="s">
        <v>130</v>
      </c>
      <c r="AB5" s="136" t="s">
        <v>46</v>
      </c>
      <c r="AC5" s="137" t="s">
        <v>67</v>
      </c>
      <c r="AD5" s="137" t="s">
        <v>68</v>
      </c>
      <c r="AE5" s="138" t="s">
        <v>214</v>
      </c>
      <c r="AF5" s="135" t="s">
        <v>131</v>
      </c>
      <c r="AG5" s="136" t="s">
        <v>47</v>
      </c>
      <c r="AH5" s="137" t="s">
        <v>69</v>
      </c>
      <c r="AI5" s="137" t="s">
        <v>70</v>
      </c>
      <c r="AJ5" s="138" t="s">
        <v>215</v>
      </c>
      <c r="AK5" s="135" t="s">
        <v>132</v>
      </c>
      <c r="AL5" s="136" t="s">
        <v>71</v>
      </c>
      <c r="AM5" s="137" t="s">
        <v>72</v>
      </c>
      <c r="AN5" s="137" t="s">
        <v>73</v>
      </c>
      <c r="AO5" s="138" t="s">
        <v>216</v>
      </c>
      <c r="AP5" s="135" t="s">
        <v>133</v>
      </c>
      <c r="AQ5" s="136" t="s">
        <v>74</v>
      </c>
      <c r="AR5" s="137" t="s">
        <v>75</v>
      </c>
      <c r="AS5" s="137" t="s">
        <v>76</v>
      </c>
      <c r="AT5" s="138" t="s">
        <v>217</v>
      </c>
      <c r="AU5" s="135" t="s">
        <v>134</v>
      </c>
      <c r="AV5" s="136" t="s">
        <v>77</v>
      </c>
      <c r="AW5" s="137" t="s">
        <v>78</v>
      </c>
      <c r="AX5" s="137" t="s">
        <v>79</v>
      </c>
      <c r="AY5" s="139" t="s">
        <v>218</v>
      </c>
      <c r="AZ5" s="140" t="s">
        <v>80</v>
      </c>
      <c r="BA5" s="141" t="s">
        <v>114</v>
      </c>
      <c r="BB5" s="142" t="s">
        <v>219</v>
      </c>
      <c r="BC5" s="140" t="s">
        <v>85</v>
      </c>
      <c r="BD5" s="141" t="s">
        <v>115</v>
      </c>
      <c r="BE5" s="142" t="s">
        <v>220</v>
      </c>
      <c r="BF5" s="140" t="s">
        <v>84</v>
      </c>
      <c r="BG5" s="141" t="s">
        <v>116</v>
      </c>
      <c r="BH5" s="142" t="s">
        <v>221</v>
      </c>
      <c r="BI5" s="140" t="s">
        <v>83</v>
      </c>
      <c r="BJ5" s="141" t="s">
        <v>117</v>
      </c>
      <c r="BK5" s="142" t="s">
        <v>222</v>
      </c>
      <c r="BL5" s="140" t="s">
        <v>82</v>
      </c>
      <c r="BM5" s="141" t="s">
        <v>118</v>
      </c>
      <c r="BN5" s="142" t="s">
        <v>223</v>
      </c>
      <c r="BO5" s="140" t="s">
        <v>81</v>
      </c>
      <c r="BP5" s="141" t="s">
        <v>119</v>
      </c>
      <c r="BQ5" s="142" t="s">
        <v>224</v>
      </c>
    </row>
    <row xmlns:x14ac="http://schemas.microsoft.com/office/spreadsheetml/2009/9/ac" r="6" x14ac:dyDescent="0.2">
      <c r="A6" s="327" t="str">
        <f>+RIGHT('Data Summary'!A6,LEN('Data Summary'!A6)-9)</f>
        <v>UIS</v>
      </c>
      <c r="B6" s="35" t="str">
        <f>+IF(ISTEXT('Data Summary'!B6),'Data Summary'!B6,"")</f>
        <v>Other</v>
      </c>
      <c r="C6" s="326">
        <f>+VALUE('Data Summary'!C6)</f>
        <v>2012</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7" t="str">
        <f ca="true">+RIGHT('Data Summary'!A7,LEN('Data Summary'!A7)-9)</f>
        <v>SUR</v>
      </c>
      <c r="B7" s="35" t="str">
        <f ca="true">+IF(ISTEXT('Data Summary'!B7),'Data Summary'!B7,"")</f>
        <v>Survey</v>
      </c>
      <c r="C7" s="326">
        <f ca="true">+VALUE('Data Summary'!C7)</f>
        <v>2016</v>
      </c>
      <c r="D7" s="91">
        <f ca="true">+IF(AND(ISNUMBER(OFFSET('Water Data'!$D$4,0,10*ROW('Water Data'!D1))),'Data Summary'!BS7="Yes"),100-OFFSET('Water Data'!$D$4,0,10*ROW('Water Data'!D1)),NA())</f>
        <v>97.7</v>
      </c>
      <c r="E7" s="91">
        <f ca="true">+IF(AND(ISNUMBER(OFFSET('Water Data'!$D$6,0,10*ROW('Water Data'!D1))),'Data Summary'!BT7="Yes"),OFFSET('Water Data'!$D$6,0,10*ROW('Water Data'!D1)),NA())</f>
        <v>82.299999999999983</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93.9</v>
      </c>
      <c r="W7" s="92">
        <f ca="true">+IF(AND(ISNUMBER(OFFSET('Sanitation Data'!$D$6,0,10*ROW('Sanitation Data'!D1))),'Data Summary'!CL7="Yes"),OFFSET('Sanitation Data'!$D$6,0,10*ROW('Sanitation Data'!D1)),NA())</f>
        <v>54.75</v>
      </c>
      <c r="X7" s="92">
        <f ca="true">+IF(AND(ISNUMBER(OFFSET('Sanitation Data'!$D$10,0,10*ROW('Sanitation Data'!D1))),'Data Summary'!CM7="Yes"),OFFSET('Sanitation Data'!$D$10,0,10*ROW('Sanitation Data'!D1)),NA())</f>
        <v>43.160377358490564</v>
      </c>
      <c r="Y7" s="92">
        <f ca="true">+IF(AND(ISNUMBER(OFFSET('Sanitation Data'!$D$11,0,10*ROW('Sanitation Data'!D1))),'Data Summary'!CN7="Yes"),OFFSET('Sanitation Data'!$D$11,0,10*ROW('Sanitation Data'!D1)),NA())</f>
        <v>33.136792452830186</v>
      </c>
      <c r="Z7" s="92">
        <f ca="true">+IF(AND(ISNUMBER(OFFSET('Sanitation Data'!$D$12,0,10*ROW('Sanitation Data'!D1))),'Data Summary'!CO7="Yes"),OFFSET('Sanitation Data'!$D$12,0,10*ROW('Sanitation Data'!D1)),NA())</f>
        <v>26.768867924528301</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f ca="true">+IF(AND(ISNUMBER(OFFSET('Hygiene Data'!$D$5,0,10*ROW('Hygiene Data'!D1))),'Data Summary'!DO7="Yes"),OFFSET('Hygiene Data'!$D$5,0,10*ROW('Hygiene Data'!D1)),NA())</f>
        <v>49.8</v>
      </c>
      <c r="BA7" s="93">
        <f ca="true">+IF(AND(ISNUMBER(OFFSET('Hygiene Data'!$D$7,0,10*ROW('Hygiene Data'!D1))),'Data Summary'!DP7="Yes"),OFFSET('Hygiene Data'!$D$7,0,10*ROW('Hygiene Data'!D1)),NA())</f>
        <v>36.084905660377359</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27" t="str">
        <f ca="true">+RIGHT('Data Summary'!A8,LEN('Data Summary'!A8)-9)</f>
        <v>UIS</v>
      </c>
      <c r="B8" s="35" t="str">
        <f ca="true">+IF(ISTEXT('Data Summary'!B8),'Data Summary'!B8,"")</f>
        <v>Other</v>
      </c>
      <c r="C8" s="326">
        <f ca="true">+VALUE('Data Summary'!C8)</f>
        <v>2017</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f ca="true">+IF(AND(ISNUMBER(OFFSET('Water Data'!$H$6,0,10*ROW('Water Data'!H2))),'Data Summary'!CF8="Yes"),OFFSET('Water Data'!$H$6,0,10*ROW('Water Data'!H2)),NA())</f>
        <v>51.526000000000003</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f ca="true">+IF(AND(ISNUMBER(OFFSET('Water Data'!$I$6,0,10*ROW('Water Data'!I2))),'Data Summary'!CI8="Yes"),OFFSET('Water Data'!$I$6,0,10*ROW('Water Data'!I2)),NA())</f>
        <v>67.129200139009669</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f ca="true">+IF(AND(ISNUMBER(OFFSET('Sanitation Data'!$H$6,0,10*ROW('Sanitation Data'!H2))),'Data Summary'!DF8="Yes"),OFFSET('Sanitation Data'!$H$6,0,10*ROW('Sanitation Data'!H2)),NA())</f>
        <v>47.228279999999998</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f ca="true">+IF(AND(ISNUMBER(OFFSET('Sanitation Data'!$I$6,0,10*ROW('Sanitation Data'!I2))),'Data Summary'!DK8="Yes"),OFFSET('Sanitation Data'!$I$6,0,10*ROW('Sanitation Data'!I2)),NA())</f>
        <v>63.184831835406705</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t="e">
        <f ca="true">+IF(AND(ISNUMBER(OFFSET('Hygiene Data'!$D$5,0,10*ROW('Hygiene Data'!D2))),'Data Summary'!DO8="Yes"),OFFSET('Hygiene Data'!$D$5,0,10*ROW('Hygiene Data'!D2)),NA())</f>
        <v>#N/A</v>
      </c>
      <c r="BA8" s="93" t="e">
        <f ca="true">+IF(AND(ISNUMBER(OFFSET('Hygiene Data'!$D$7,0,10*ROW('Hygiene Data'!D2))),'Data Summary'!DP8="Yes"),OFFSET('Hygiene Data'!$D$7,0,10*ROW('Hygiene Data'!D2)),NA())</f>
        <v>#N/A</v>
      </c>
      <c r="BB8" s="93" t="e">
        <f ca="true">+IF(AND(ISNUMBER(OFFSET('Hygiene Data'!$D$9,0,10*ROW('Hygiene Data'!D2))),'Data Summary'!DQ8="Yes"),OFFSET('Hygiene Data'!$D$9,0,10*ROW('Hygiene Data'!D2)),NA())</f>
        <v>#N/A</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27" t="str">
        <f ca="true">+RIGHT('Data Summary'!A9,LEN('Data Summary'!A9)-9)</f>
        <v>EMIS</v>
      </c>
      <c r="B9" s="35" t="str">
        <f ca="true">+IF(ISTEXT('Data Summary'!B9),'Data Summary'!B9,"")</f>
        <v>EMIS</v>
      </c>
      <c r="C9" s="326">
        <f ca="true">+VALUE('Data Summary'!C9)</f>
        <v>2017</v>
      </c>
      <c r="D9" s="91">
        <f ca="true">+IF(AND(ISNUMBER(OFFSET('Water Data'!$D$4,0,10*ROW('Water Data'!D3))),'Data Summary'!BS9="Yes"),100-OFFSET('Water Data'!$D$4,0,10*ROW('Water Data'!D3)),NA())</f>
        <v>85</v>
      </c>
      <c r="E9" s="91">
        <f ca="true">+IF(AND(ISNUMBER(OFFSET('Water Data'!$D$6,0,10*ROW('Water Data'!D3))),'Data Summary'!BT9="Yes"),OFFSET('Water Data'!$D$6,0,10*ROW('Water Data'!D3)),NA())</f>
        <v>70.08</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f ca="true">+IF(AND(ISNUMBER(OFFSET('Water Data'!$G$4,0,10*ROW('Water Data'!G3))),'Data Summary'!CB9="Yes"),100-OFFSET('Water Data'!$G$4,0,10*ROW('Water Data'!G3)),NA())</f>
        <v>87.274220032840716</v>
      </c>
      <c r="N9" s="91">
        <f ca="true">+IF(AND(ISNUMBER(OFFSET('Water Data'!$G$6,0,10*ROW('Water Data'!G3))),'Data Summary'!CC9="Yes"),OFFSET('Water Data'!$G$6,0,10*ROW('Water Data'!G3)),NA())</f>
        <v>79.054187192118221</v>
      </c>
      <c r="O9" s="91" t="e">
        <f ca="true">+IF(AND(ISNUMBER(OFFSET('Water Data'!$G$9,0,10*ROW('Water Data'!G3))),'Data Summary'!CD9="Yes"),OFFSET('Water Data'!$G$9,0,10*ROW('Water Data'!G3)),NA())</f>
        <v>#N/A</v>
      </c>
      <c r="P9" s="91">
        <f ca="true">+IF(AND(ISNUMBER(OFFSET('Water Data'!$H$4,0,10*ROW('Water Data'!H3))),'Data Summary'!CE9="Yes"),100-OFFSET('Water Data'!$H$4,0,10*ROW('Water Data'!H3)),NA())</f>
        <v>83.3385238243538</v>
      </c>
      <c r="Q9" s="91">
        <f ca="true">+IF(AND(ISNUMBER(OFFSET('Water Data'!$H$6,0,10*ROW('Water Data'!H3))),'Data Summary'!CF9="Yes"),OFFSET('Water Data'!$H$6,0,10*ROW('Water Data'!H3)),NA())</f>
        <v>66.020554344440995</v>
      </c>
      <c r="R9" s="91" t="e">
        <f ca="true">+IF(AND(ISNUMBER(OFFSET('Water Data'!$H$9,0,10*ROW('Water Data'!H3))),'Data Summary'!CG9="Yes"),OFFSET('Water Data'!$H$9,0,10*ROW('Water Data'!H3)),NA())</f>
        <v>#N/A</v>
      </c>
      <c r="S9" s="91">
        <f ca="true">+IF(AND(ISNUMBER(OFFSET('Water Data'!$I$4,0,10*ROW('Water Data'!I3))),'Data Summary'!CH9="Yes"),100-OFFSET('Water Data'!$I$4,0,10*ROW('Water Data'!I3)),NA())</f>
        <v>88.689740420271931</v>
      </c>
      <c r="T9" s="91">
        <f ca="true">+IF(AND(ISNUMBER(OFFSET('Water Data'!$I$6,0,10*ROW('Water Data'!I3))),'Data Summary'!CI9="Yes"),OFFSET('Water Data'!$I$6,0,10*ROW('Water Data'!I3)),NA())</f>
        <v>78.583436341161928</v>
      </c>
      <c r="U9" s="91" t="e">
        <f ca="true">+IF(AND(ISNUMBER(OFFSET('Water Data'!$I$9,0,10*ROW('Water Data'!I3))),'Data Summary'!CJ9="Yes"),OFFSET('Water Data'!$I$9,0,10*ROW('Water Data'!I3)),NA())</f>
        <v>#N/A</v>
      </c>
      <c r="V9" s="92">
        <f ca="true">+IF(AND(ISNUMBER(OFFSET('Sanitation Data'!$D$4,0,10*ROW('Sanitation Data'!D3))),'Data Summary'!CK9="Yes"),100-OFFSET('Sanitation Data'!$D$4,0,10*ROW('Sanitation Data'!D3)),NA())</f>
        <v>79</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f ca="true">+IF(AND(ISNUMBER(OFFSET('Sanitation Data'!$G$4,0,10*ROW('Sanitation Data'!G3))),'Data Summary'!CZ9="Yes"),100-OFFSET('Sanitation Data'!$G$4,0,10*ROW('Sanitation Data'!G3)),NA())</f>
        <v>87</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f ca="true">+IF(AND(ISNUMBER(OFFSET('Sanitation Data'!$H$4,0,10*ROW('Sanitation Data'!H3))),'Data Summary'!DE9="Yes"),100-OFFSET('Sanitation Data'!$H$4,0,10*ROW('Sanitation Data'!H3)),NA())</f>
        <v>74</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f ca="true">+IF(AND(ISNUMBER(OFFSET('Sanitation Data'!$I$4,0,10*ROW('Sanitation Data'!I3))),'Data Summary'!DJ9="Yes"),100-OFFSET('Sanitation Data'!$I$4,0,10*ROW('Sanitation Data'!I3)),NA())</f>
        <v>91.48702101359703</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f ca="true">+IF(AND(ISNUMBER(OFFSET('Hygiene Data'!$D$5,0,10*ROW('Hygiene Data'!D3))),'Data Summary'!DO9="Yes"),OFFSET('Hygiene Data'!$D$5,0,10*ROW('Hygiene Data'!D3)),NA())</f>
        <v>82</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f ca="true">+IF(AND(ISNUMBER(OFFSET('Hygiene Data'!$H$5,0,10*ROW('Hygiene Data'!H3))),'Data Summary'!EA9="Yes"),OFFSET('Hygiene Data'!$H$5,0,10*ROW('Hygiene Data'!H3)),NA())</f>
        <v>83</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f ca="true">+IF(AND(ISNUMBER(OFFSET('Hygiene Data'!$I$5,0,10*ROW('Hygiene Data'!I3))),'Data Summary'!ED9="Yes"),OFFSET('Hygiene Data'!$I$5,0,10*ROW('Hygiene Data'!I3)),NA())</f>
        <v>77.7521631644005</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7" t="str">
        <f ca="true">+RIGHT('Data Summary'!A10,LEN('Data Summary'!A10)-9)</f>
        <v>UIS</v>
      </c>
      <c r="B10" s="35" t="str">
        <f ca="true">+IF(ISTEXT('Data Summary'!B10),'Data Summary'!B10,"")</f>
        <v>Other</v>
      </c>
      <c r="C10" s="326">
        <f ca="true">+VALUE('Data Summary'!C10)</f>
        <v>2018</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f ca="true">+IF(AND(ISNUMBER(OFFSET('Sanitation Data'!$D$6,0,10*ROW('Sanitation Data'!D4))),'Data Summary'!CL10="Yes"),OFFSET('Sanitation Data'!$D$6,0,10*ROW('Sanitation Data'!D4)),NA())</f>
        <v>58.233806580946712</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f ca="true">+IF(AND(ISNUMBER(OFFSET('Sanitation Data'!$H$6,0,10*ROW('Sanitation Data'!H4))),'Data Summary'!DF10="Yes"),OFFSET('Sanitation Data'!$H$6,0,10*ROW('Sanitation Data'!H4)),NA())</f>
        <v>47.172240000000002</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f ca="true">+IF(AND(ISNUMBER(OFFSET('Sanitation Data'!$I$6,0,10*ROW('Sanitation Data'!I4))),'Data Summary'!DK10="Yes"),OFFSET('Sanitation Data'!$I$6,0,10*ROW('Sanitation Data'!I4)),NA())</f>
        <v>69.379701659573399</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27" t="str">
        <f ca="true">+RIGHT('Data Summary'!A11,LEN('Data Summary'!A11)-9)</f>
        <v>EMIS</v>
      </c>
      <c r="B11" s="35" t="str">
        <f ca="true">+IF(ISTEXT('Data Summary'!B11),'Data Summary'!B11,"")</f>
        <v>EMIS</v>
      </c>
      <c r="C11" s="326">
        <f ca="true">+VALUE('Data Summary'!C11)</f>
        <v>2018</v>
      </c>
      <c r="D11" s="91">
        <f ca="true">+IF(AND(ISNUMBER(OFFSET('Water Data'!$D$4,0,10*ROW('Water Data'!D5))),'Data Summary'!BS11="Yes"),100-OFFSET('Water Data'!$D$4,0,10*ROW('Water Data'!D5)),NA())</f>
        <v>74.3</v>
      </c>
      <c r="E11" s="91">
        <f ca="true">+IF(AND(ISNUMBER(OFFSET('Water Data'!$D$6,0,10*ROW('Water Data'!D5))),'Data Summary'!BT11="Yes"),OFFSET('Water Data'!$D$6,0,10*ROW('Water Data'!D5)),NA())</f>
        <v>66.803278599999999</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f ca="true">+IF(AND(ISNUMBER(OFFSET('Water Data'!$G$4,0,10*ROW('Water Data'!G5))),'Data Summary'!CB11="Yes"),100-OFFSET('Water Data'!$G$4,0,10*ROW('Water Data'!G5)),NA())</f>
        <v>75</v>
      </c>
      <c r="N11" s="91">
        <f ca="true">+IF(AND(ISNUMBER(OFFSET('Water Data'!$G$6,0,10*ROW('Water Data'!G5))),'Data Summary'!CC11="Yes"),OFFSET('Water Data'!$G$6,0,10*ROW('Water Data'!G5)),NA())</f>
        <v>69.435599999999994</v>
      </c>
      <c r="O11" s="91" t="e">
        <f ca="true">+IF(AND(ISNUMBER(OFFSET('Water Data'!$G$9,0,10*ROW('Water Data'!G5))),'Data Summary'!CD11="Yes"),OFFSET('Water Data'!$G$9,0,10*ROW('Water Data'!G5)),NA())</f>
        <v>#N/A</v>
      </c>
      <c r="P11" s="91">
        <f ca="true">+IF(AND(ISNUMBER(OFFSET('Water Data'!$H$4,0,10*ROW('Water Data'!H5))),'Data Summary'!CE11="Yes"),100-OFFSET('Water Data'!$H$4,0,10*ROW('Water Data'!H5)),NA())</f>
        <v>67</v>
      </c>
      <c r="Q11" s="91">
        <f ca="true">+IF(AND(ISNUMBER(OFFSET('Water Data'!$H$6,0,10*ROW('Water Data'!H5))),'Data Summary'!CF11="Yes"),OFFSET('Water Data'!$H$6,0,10*ROW('Water Data'!H5)),NA())</f>
        <v>57.326138000000007</v>
      </c>
      <c r="R11" s="91" t="e">
        <f ca="true">+IF(AND(ISNUMBER(OFFSET('Water Data'!$H$9,0,10*ROW('Water Data'!H5))),'Data Summary'!CG11="Yes"),OFFSET('Water Data'!$H$9,0,10*ROW('Water Data'!H5)),NA())</f>
        <v>#N/A</v>
      </c>
      <c r="S11" s="91">
        <f ca="true">+IF(AND(ISNUMBER(OFFSET('Water Data'!$I$4,0,10*ROW('Water Data'!I5))),'Data Summary'!CH11="Yes"),100-OFFSET('Water Data'!$I$4,0,10*ROW('Water Data'!I5)),NA())</f>
        <v>81</v>
      </c>
      <c r="T11" s="91">
        <f ca="true">+IF(AND(ISNUMBER(OFFSET('Water Data'!$I$6,0,10*ROW('Water Data'!I5))),'Data Summary'!CI11="Yes"),OFFSET('Water Data'!$I$6,0,10*ROW('Water Data'!I5)),NA())</f>
        <v>74.194704000000002</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84.33</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f ca="true">+IF(AND(ISNUMBER(OFFSET('Sanitation Data'!$G$4,0,10*ROW('Sanitation Data'!G5))),'Data Summary'!CZ11="Yes"),100-OFFSET('Sanitation Data'!$G$4,0,10*ROW('Sanitation Data'!G5)),NA())</f>
        <v>86</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f ca="true">+IF(AND(ISNUMBER(OFFSET('Sanitation Data'!$H$4,0,10*ROW('Sanitation Data'!H5))),'Data Summary'!DE11="Yes"),100-OFFSET('Sanitation Data'!$H$4,0,10*ROW('Sanitation Data'!H5)),NA())</f>
        <v>74</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f ca="true">+IF(AND(ISNUMBER(OFFSET('Sanitation Data'!$I$4,0,10*ROW('Sanitation Data'!I5))),'Data Summary'!DJ11="Yes"),100-OFFSET('Sanitation Data'!$I$4,0,10*ROW('Sanitation Data'!I5)),NA())</f>
        <v>93</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27" t="str">
        <f ca="true">+RIGHT('Data Summary'!A12,LEN('Data Summary'!A12)-9)</f>
        <v>EMIS</v>
      </c>
      <c r="B12" s="35" t="str">
        <f ca="true">+IF(ISTEXT('Data Summary'!B12),'Data Summary'!B12,"")</f>
        <v>EMIS</v>
      </c>
      <c r="C12" s="326">
        <f ca="true">+VALUE('Data Summary'!C12)</f>
        <v>2019</v>
      </c>
      <c r="D12" s="91">
        <f ca="true">+IF(AND(ISNUMBER(OFFSET('Water Data'!$D$4,0,10*ROW('Water Data'!D6))),'Data Summary'!BS12="Yes"),100-OFFSET('Water Data'!$D$4,0,10*ROW('Water Data'!D6)),NA())</f>
        <v>62.083810888252152</v>
      </c>
      <c r="E12" s="91">
        <f ca="true">+IF(AND(ISNUMBER(OFFSET('Water Data'!$D$6,0,10*ROW('Water Data'!D6))),'Data Summary'!BT12="Yes"),OFFSET('Water Data'!$D$6,0,10*ROW('Water Data'!D6)),NA())</f>
        <v>56.876828438395414</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f ca="true">+IF(AND(ISNUMBER(OFFSET('Water Data'!$G$4,0,10*ROW('Water Data'!G6))),'Data Summary'!CB12="Yes"),100-OFFSET('Water Data'!$G$4,0,10*ROW('Water Data'!G6)),NA())</f>
        <v>65</v>
      </c>
      <c r="N12" s="91">
        <f ca="true">+IF(AND(ISNUMBER(OFFSET('Water Data'!$G$6,0,10*ROW('Water Data'!G6))),'Data Summary'!CC12="Yes"),OFFSET('Water Data'!$G$6,0,10*ROW('Water Data'!G6)),NA())</f>
        <v>59.739999999999995</v>
      </c>
      <c r="O12" s="91" t="e">
        <f ca="true">+IF(AND(ISNUMBER(OFFSET('Water Data'!$G$9,0,10*ROW('Water Data'!G6))),'Data Summary'!CD12="Yes"),OFFSET('Water Data'!$G$9,0,10*ROW('Water Data'!G6)),NA())</f>
        <v>#N/A</v>
      </c>
      <c r="P12" s="91">
        <f ca="true">+IF(AND(ISNUMBER(OFFSET('Water Data'!$H$4,0,10*ROW('Water Data'!H6))),'Data Summary'!CE12="Yes"),100-OFFSET('Water Data'!$H$4,0,10*ROW('Water Data'!H6)),NA())</f>
        <v>58</v>
      </c>
      <c r="Q12" s="91">
        <f ca="true">+IF(AND(ISNUMBER(OFFSET('Water Data'!$H$6,0,10*ROW('Water Data'!H6))),'Data Summary'!CF12="Yes"),OFFSET('Water Data'!$H$6,0,10*ROW('Water Data'!H6)),NA())</f>
        <v>52.86</v>
      </c>
      <c r="R12" s="91" t="e">
        <f ca="true">+IF(AND(ISNUMBER(OFFSET('Water Data'!$H$9,0,10*ROW('Water Data'!H6))),'Data Summary'!CG12="Yes"),OFFSET('Water Data'!$H$9,0,10*ROW('Water Data'!H6)),NA())</f>
        <v>#N/A</v>
      </c>
      <c r="S12" s="91">
        <f ca="true">+IF(AND(ISNUMBER(OFFSET('Water Data'!$I$4,0,10*ROW('Water Data'!I6))),'Data Summary'!CH12="Yes"),100-OFFSET('Water Data'!$I$4,0,10*ROW('Water Data'!I6)),NA())</f>
        <v>72.761524822695037</v>
      </c>
      <c r="T12" s="91">
        <f ca="true">+IF(AND(ISNUMBER(OFFSET('Water Data'!$I$6,0,10*ROW('Water Data'!I6))),'Data Summary'!CI12="Yes"),OFFSET('Water Data'!$I$6,0,10*ROW('Water Data'!I6)),NA())</f>
        <v>67.383448581560287</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27" t="str">
        <f ca="true">+RIGHT('Data Summary'!A13,LEN('Data Summary'!A13)-9)</f>
        <v>UIS</v>
      </c>
      <c r="B13" s="35" t="str">
        <f ca="true">+IF(ISTEXT('Data Summary'!B13),'Data Summary'!B13,"")</f>
        <v>Other</v>
      </c>
      <c r="C13" s="326">
        <f ca="true">+VALUE('Data Summary'!C13)</f>
        <v>2019</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f ca="true">+IF(AND(ISNUMBER(OFFSET('Sanitation Data'!$D$6,0,10*ROW('Sanitation Data'!D7))),'Data Summary'!CL13="Yes"),OFFSET('Sanitation Data'!$D$6,0,10*ROW('Sanitation Data'!D7)),NA())</f>
        <v>73.890866836929149</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f ca="true">+IF(AND(ISNUMBER(OFFSET('Sanitation Data'!$H$6,0,10*ROW('Sanitation Data'!H7))),'Data Summary'!DF13="Yes"),OFFSET('Sanitation Data'!$H$6,0,10*ROW('Sanitation Data'!H7)),NA())</f>
        <v>63.796480000000003</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f ca="true">+IF(AND(ISNUMBER(OFFSET('Sanitation Data'!$I$6,0,10*ROW('Sanitation Data'!I7))),'Data Summary'!DK13="Yes"),OFFSET('Sanitation Data'!$I$6,0,10*ROW('Sanitation Data'!I7)),NA())</f>
        <v>83.962816560816904</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7" t="str">
        <f ca="true">+RIGHT('Data Summary'!A14,LEN('Data Summary'!A14)-9)</f>
        <v>EMIS</v>
      </c>
      <c r="B14" s="35" t="str">
        <f ca="true">+IF(ISTEXT('Data Summary'!B14),'Data Summary'!B14,"")</f>
        <v>EMIS</v>
      </c>
      <c r="C14" s="326">
        <f ca="true">+VALUE('Data Summary'!C14)</f>
        <v>2020</v>
      </c>
      <c r="D14" s="91">
        <f ca="true">+IF(AND(ISNUMBER(OFFSET('Water Data'!$D$4,0,10*ROW('Water Data'!D8))),'Data Summary'!BS14="Yes"),100-OFFSET('Water Data'!$D$4,0,10*ROW('Water Data'!D8)),NA())</f>
        <v>61.43846293275331</v>
      </c>
      <c r="E14" s="91">
        <f ca="true">+IF(AND(ISNUMBER(OFFSET('Water Data'!$D$6,0,10*ROW('Water Data'!D8))),'Data Summary'!BT14="Yes"),OFFSET('Water Data'!$D$6,0,10*ROW('Water Data'!D8)),NA())</f>
        <v>56.600076834113707</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f ca="true">+IF(AND(ISNUMBER(OFFSET('Water Data'!$G$4,0,10*ROW('Water Data'!G8))),'Data Summary'!CB14="Yes"),100-OFFSET('Water Data'!$G$4,0,10*ROW('Water Data'!G8)),NA())</f>
        <v>63</v>
      </c>
      <c r="N14" s="91">
        <f ca="true">+IF(AND(ISNUMBER(OFFSET('Water Data'!$G$6,0,10*ROW('Water Data'!G8))),'Data Summary'!CC14="Yes"),OFFSET('Water Data'!$G$6,0,10*ROW('Water Data'!G8)),NA())</f>
        <v>58.69911504424779</v>
      </c>
      <c r="O14" s="91" t="e">
        <f ca="true">+IF(AND(ISNUMBER(OFFSET('Water Data'!$G$9,0,10*ROW('Water Data'!G8))),'Data Summary'!CD14="Yes"),OFFSET('Water Data'!$G$9,0,10*ROW('Water Data'!G8)),NA())</f>
        <v>#N/A</v>
      </c>
      <c r="P14" s="91">
        <f ca="true">+IF(AND(ISNUMBER(OFFSET('Water Data'!$H$4,0,10*ROW('Water Data'!H8))),'Data Summary'!CE14="Yes"),100-OFFSET('Water Data'!$H$4,0,10*ROW('Water Data'!H8)),NA())</f>
        <v>58</v>
      </c>
      <c r="Q14" s="91">
        <f ca="true">+IF(AND(ISNUMBER(OFFSET('Water Data'!$H$6,0,10*ROW('Water Data'!H8))),'Data Summary'!CF14="Yes"),OFFSET('Water Data'!$H$6,0,10*ROW('Water Data'!H8)),NA())</f>
        <v>52.929203539823007</v>
      </c>
      <c r="R14" s="91" t="e">
        <f ca="true">+IF(AND(ISNUMBER(OFFSET('Water Data'!$H$9,0,10*ROW('Water Data'!H8))),'Data Summary'!CG14="Yes"),OFFSET('Water Data'!$H$9,0,10*ROW('Water Data'!H8)),NA())</f>
        <v>#N/A</v>
      </c>
      <c r="S14" s="91">
        <f ca="true">+IF(AND(ISNUMBER(OFFSET('Water Data'!$I$4,0,10*ROW('Water Data'!I8))),'Data Summary'!CH14="Yes"),100-OFFSET('Water Data'!$I$4,0,10*ROW('Water Data'!I8)),NA())</f>
        <v>70.914083259521703</v>
      </c>
      <c r="T14" s="91">
        <f ca="true">+IF(AND(ISNUMBER(OFFSET('Water Data'!$I$6,0,10*ROW('Water Data'!I8))),'Data Summary'!CI14="Yes"),OFFSET('Water Data'!$I$6,0,10*ROW('Water Data'!I8)),NA())</f>
        <v>66.380244871724528</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f ca="true">+IF(AND(ISNUMBER(OFFSET('Hygiene Data'!$D$5,0,10*ROW('Hygiene Data'!D8))),'Data Summary'!DO14="Yes"),OFFSET('Hygiene Data'!$D$5,0,10*ROW('Hygiene Data'!D8)),NA())</f>
        <v>88.421243429400036</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f ca="true">+IF(AND(ISNUMBER(OFFSET('Hygiene Data'!$G$5,0,10*ROW('Hygiene Data'!G8))),'Data Summary'!DX14="Yes"),OFFSET('Hygiene Data'!$G$5,0,10*ROW('Hygiene Data'!G8)),NA())</f>
        <v>92</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f ca="true">+IF(AND(ISNUMBER(OFFSET('Hygiene Data'!$H$5,0,10*ROW('Hygiene Data'!H8))),'Data Summary'!EA14="Yes"),OFFSET('Hygiene Data'!$H$5,0,10*ROW('Hygiene Data'!H8)),NA())</f>
        <v>86</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f ca="true">+IF(AND(ISNUMBER(OFFSET('Hygiene Data'!$I$5,0,10*ROW('Hygiene Data'!I8))),'Data Summary'!ED14="Yes"),OFFSET('Hygiene Data'!$I$5,0,10*ROW('Hygiene Data'!I8)),NA())</f>
        <v>93.165633303808676</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7" t="str">
        <f ca="true">+RIGHT('Data Summary'!A15,LEN('Data Summary'!A15)-9)</f>
        <v>UIS</v>
      </c>
      <c r="B15" s="35" t="str">
        <f ca="true">+IF(ISTEXT('Data Summary'!B15),'Data Summary'!B15,"")</f>
        <v>Other</v>
      </c>
      <c r="C15" s="326">
        <f ca="true">+VALUE('Data Summary'!C15)</f>
        <v>2020</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f ca="true">+IF(AND(ISNUMBER(OFFSET('Sanitation Data'!$D$6,0,10*ROW('Sanitation Data'!D9))),'Data Summary'!CL15="Yes"),OFFSET('Sanitation Data'!$D$6,0,10*ROW('Sanitation Data'!D9)),NA())</f>
        <v>75.441444823330727</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f ca="true">+IF(AND(ISNUMBER(OFFSET('Sanitation Data'!$H$6,0,10*ROW('Sanitation Data'!H9))),'Data Summary'!DF15="Yes"),OFFSET('Sanitation Data'!$H$6,0,10*ROW('Sanitation Data'!H9)),NA())</f>
        <v>65.48433</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f ca="true">+IF(AND(ISNUMBER(OFFSET('Sanitation Data'!$I$6,0,10*ROW('Sanitation Data'!I9))),'Data Summary'!DK15="Yes"),OFFSET('Sanitation Data'!$I$6,0,10*ROW('Sanitation Data'!I9)),NA())</f>
        <v>85.248313354742265</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7" t="str">
        <f ca="true">+RIGHT('Data Summary'!A16,LEN('Data Summary'!A16)-9)</f>
        <v>UIS</v>
      </c>
      <c r="B16" s="35" t="str">
        <f ca="true">+IF(ISTEXT('Data Summary'!B16),'Data Summary'!B16,"")</f>
        <v>Other</v>
      </c>
      <c r="C16" s="326">
        <f ca="true">+VALUE('Data Summary'!C16)</f>
        <v>2021</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7" t="str">
        <f ca="true">+RIGHT('Data Summary'!A17,LEN('Data Summary'!A17)-9)</f>
        <v>SUR</v>
      </c>
      <c r="B17" s="35" t="str">
        <f ca="true">+IF(ISTEXT('Data Summary'!B17),'Data Summary'!B17,"")</f>
        <v>Survey</v>
      </c>
      <c r="C17" s="326">
        <f ca="true">+VALUE('Data Summary'!C17)</f>
        <v>2021</v>
      </c>
      <c r="D17" s="91">
        <f ca="true">+IF(AND(ISNUMBER(OFFSET('Water Data'!$D$4,0,10*ROW('Water Data'!D11))),'Data Summary'!BS17="Yes"),100-OFFSET('Water Data'!$D$4,0,10*ROW('Water Data'!D11)),NA())</f>
        <v>65.3</v>
      </c>
      <c r="E17" s="91">
        <f ca="true">+IF(AND(ISNUMBER(OFFSET('Water Data'!$D$6,0,10*ROW('Water Data'!D11))),'Data Summary'!BT17="Yes"),OFFSET('Water Data'!$D$6,0,10*ROW('Water Data'!D11)),NA())</f>
        <v>54.550000000000004</v>
      </c>
      <c r="F17" s="91">
        <f ca="true">+IF(AND(ISNUMBER(OFFSET('Water Data'!$D$9,0,10*ROW('Water Data'!D11))),'Data Summary'!BU17="Yes"),OFFSET('Water Data'!$D$9,0,10*ROW('Water Data'!D11)),NA())</f>
        <v>39.385100000000001</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f ca="true">+IF(AND(ISNUMBER(OFFSET('Water Data'!$H$4,0,10*ROW('Water Data'!H11))),'Data Summary'!CE17="Yes"),100-OFFSET('Water Data'!$H$4,0,10*ROW('Water Data'!H11)),NA())</f>
        <v>63.3</v>
      </c>
      <c r="Q17" s="91">
        <f ca="true">+IF(AND(ISNUMBER(OFFSET('Water Data'!$H$6,0,10*ROW('Water Data'!H11))),'Data Summary'!CF17="Yes"),OFFSET('Water Data'!$H$6,0,10*ROW('Water Data'!H11)),NA())</f>
        <v>52.15</v>
      </c>
      <c r="R17" s="91">
        <f ca="true">+IF(AND(ISNUMBER(OFFSET('Water Data'!$H$9,0,10*ROW('Water Data'!H11))),'Data Summary'!CG17="Yes"),OFFSET('Water Data'!$H$9,0,10*ROW('Water Data'!H11)),NA())</f>
        <v>37.078649999999996</v>
      </c>
      <c r="S17" s="91">
        <f ca="true">+IF(AND(ISNUMBER(OFFSET('Water Data'!$I$4,0,10*ROW('Water Data'!I11))),'Data Summary'!CH17="Yes"),100-OFFSET('Water Data'!$I$4,0,10*ROW('Water Data'!I11)),NA())</f>
        <v>73.599999999999994</v>
      </c>
      <c r="T17" s="91">
        <f ca="true">+IF(AND(ISNUMBER(OFFSET('Water Data'!$I$6,0,10*ROW('Water Data'!I11))),'Data Summary'!CI17="Yes"),OFFSET('Water Data'!$I$6,0,10*ROW('Water Data'!I11)),NA())</f>
        <v>64.55</v>
      </c>
      <c r="U17" s="91">
        <f ca="true">+IF(AND(ISNUMBER(OFFSET('Water Data'!$I$9,0,10*ROW('Water Data'!I11))),'Data Summary'!CJ17="Yes"),OFFSET('Water Data'!$I$9,0,10*ROW('Water Data'!I11)),NA())</f>
        <v>48.928899999999999</v>
      </c>
      <c r="V17" s="92">
        <f ca="true">+IF(AND(ISNUMBER(OFFSET('Sanitation Data'!$D$4,0,10*ROW('Sanitation Data'!D11))),'Data Summary'!CK17="Yes"),100-OFFSET('Sanitation Data'!$D$4,0,10*ROW('Sanitation Data'!D11)),NA())</f>
        <v>80.2</v>
      </c>
      <c r="W17" s="92">
        <f ca="true">+IF(AND(ISNUMBER(OFFSET('Sanitation Data'!$D$6,0,10*ROW('Sanitation Data'!D11))),'Data Summary'!CL17="Yes"),OFFSET('Sanitation Data'!$D$6,0,10*ROW('Sanitation Data'!D11)),NA())</f>
        <v>76.022942910747787</v>
      </c>
      <c r="X17" s="92">
        <f ca="true">+IF(AND(ISNUMBER(OFFSET('Sanitation Data'!$D$10,0,10*ROW('Sanitation Data'!D11))),'Data Summary'!CM17="Yes"),OFFSET('Sanitation Data'!$D$10,0,10*ROW('Sanitation Data'!D11)),NA())</f>
        <v>58.8</v>
      </c>
      <c r="Y17" s="92">
        <f ca="true">+IF(AND(ISNUMBER(OFFSET('Sanitation Data'!$D$11,0,10*ROW('Sanitation Data'!D11))),'Data Summary'!CN17="Yes"),OFFSET('Sanitation Data'!$D$11,0,10*ROW('Sanitation Data'!D11)),NA())</f>
        <v>42.4</v>
      </c>
      <c r="Z17" s="92">
        <f ca="true">+IF(AND(ISNUMBER(OFFSET('Sanitation Data'!$D$12,0,10*ROW('Sanitation Data'!D11))),'Data Summary'!CO17="Yes"),OFFSET('Sanitation Data'!$D$12,0,10*ROW('Sanitation Data'!D11)),NA())</f>
        <v>42.4</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f ca="true">+IF(AND(ISNUMBER(OFFSET('Sanitation Data'!$H$4,0,10*ROW('Sanitation Data'!H11))),'Data Summary'!DE17="Yes"),100-OFFSET('Sanitation Data'!$H$4,0,10*ROW('Sanitation Data'!H11)),NA())</f>
        <v>78.099999999999994</v>
      </c>
      <c r="AQ17" s="92">
        <f ca="true">+IF(AND(ISNUMBER(OFFSET('Sanitation Data'!$H$6,0,10*ROW('Sanitation Data'!H11))),'Data Summary'!DF17="Yes"),OFFSET('Sanitation Data'!$H$6,0,10*ROW('Sanitation Data'!H11)),NA())</f>
        <v>74.125080852012928</v>
      </c>
      <c r="AR17" s="92">
        <f ca="true">+IF(AND(ISNUMBER(OFFSET('Sanitation Data'!$H$10,0,10*ROW('Sanitation Data'!H11))),'Data Summary'!DG17="Yes"),OFFSET('Sanitation Data'!$H$10,0,10*ROW('Sanitation Data'!H11)),NA())</f>
        <v>56.3</v>
      </c>
      <c r="AS17" s="92">
        <f ca="true">+IF(AND(ISNUMBER(OFFSET('Sanitation Data'!$H$11,0,10*ROW('Sanitation Data'!H11))),'Data Summary'!DH17="Yes"),OFFSET('Sanitation Data'!$H$11,0,10*ROW('Sanitation Data'!H11)),NA())</f>
        <v>39.799999999999997</v>
      </c>
      <c r="AT17" s="92">
        <f ca="true">+IF(AND(ISNUMBER(OFFSET('Sanitation Data'!$H$12,0,10*ROW('Sanitation Data'!H11))),'Data Summary'!DI17="Yes"),OFFSET('Sanitation Data'!$H$12,0,10*ROW('Sanitation Data'!H11)),NA())</f>
        <v>39.799999999999997</v>
      </c>
      <c r="AU17" s="92">
        <f ca="true">+IF(AND(ISNUMBER(OFFSET('Sanitation Data'!$I$4,0,10*ROW('Sanitation Data'!I11))),'Data Summary'!DJ17="Yes"),100-OFFSET('Sanitation Data'!$I$4,0,10*ROW('Sanitation Data'!I11)),NA())</f>
        <v>88.6</v>
      </c>
      <c r="AV17" s="92">
        <f ca="true">+IF(AND(ISNUMBER(OFFSET('Sanitation Data'!$I$6,0,10*ROW('Sanitation Data'!I11))),'Data Summary'!DK17="Yes"),OFFSET('Sanitation Data'!$I$6,0,10*ROW('Sanitation Data'!I11)),NA())</f>
        <v>83.628391734052116</v>
      </c>
      <c r="AW17" s="92">
        <f ca="true">+IF(AND(ISNUMBER(OFFSET('Sanitation Data'!$I$10,0,10*ROW('Sanitation Data'!I11))),'Data Summary'!DL17="Yes"),OFFSET('Sanitation Data'!$I$10,0,10*ROW('Sanitation Data'!I11)),NA())</f>
        <v>68.7</v>
      </c>
      <c r="AX17" s="92">
        <f ca="true">+IF(AND(ISNUMBER(OFFSET('Sanitation Data'!$I$11,0,10*ROW('Sanitation Data'!I11))),'Data Summary'!DM17="Yes"),OFFSET('Sanitation Data'!$I$11,0,10*ROW('Sanitation Data'!I11)),NA())</f>
        <v>52.6</v>
      </c>
      <c r="AY17" s="92">
        <f ca="true">+IF(AND(ISNUMBER(OFFSET('Sanitation Data'!$I$12,0,10*ROW('Sanitation Data'!I11))),'Data Summary'!DN17="Yes"),OFFSET('Sanitation Data'!$I$12,0,10*ROW('Sanitation Data'!I11)),NA())</f>
        <v>52.6</v>
      </c>
      <c r="AZ17" s="93">
        <f ca="true">+IF(AND(ISNUMBER(OFFSET('Hygiene Data'!$D$5,0,10*ROW('Hygiene Data'!D11))),'Data Summary'!DO17="Yes"),OFFSET('Hygiene Data'!$D$5,0,10*ROW('Hygiene Data'!D11)),NA())</f>
        <v>50</v>
      </c>
      <c r="BA17" s="93">
        <f ca="true">+IF(AND(ISNUMBER(OFFSET('Hygiene Data'!$D$7,0,10*ROW('Hygiene Data'!D11))),'Data Summary'!DP17="Yes"),OFFSET('Hygiene Data'!$D$7,0,10*ROW('Hygiene Data'!D11)),NA())</f>
        <v>47.861484856606801</v>
      </c>
      <c r="BB17" s="93">
        <f ca="true">+IF(AND(ISNUMBER(OFFSET('Hygiene Data'!$D$9,0,10*ROW('Hygiene Data'!D11))),'Data Summary'!DQ17="Yes"),OFFSET('Hygiene Data'!$D$9,0,10*ROW('Hygiene Data'!D11)),NA())</f>
        <v>22.082229965156795</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f ca="true">+IF(AND(ISNUMBER(OFFSET('Hygiene Data'!$H$5,0,10*ROW('Hygiene Data'!H11))),'Data Summary'!EA17="Yes"),OFFSET('Hygiene Data'!$H$5,0,10*ROW('Hygiene Data'!H11)),NA())</f>
        <v>48.7</v>
      </c>
      <c r="BM17" s="93">
        <f ca="true">+IF(AND(ISNUMBER(OFFSET('Hygiene Data'!$H$7,0,10*ROW('Hygiene Data'!H11))),'Data Summary'!EB17="Yes"),OFFSET('Hygiene Data'!$H$7,0,10*ROW('Hygiene Data'!H11)),NA())</f>
        <v>46.33566410170625</v>
      </c>
      <c r="BN17" s="93">
        <f ca="true">+IF(AND(ISNUMBER(OFFSET('Hygiene Data'!$H$9,0,10*ROW('Hygiene Data'!H11))),'Data Summary'!EC17="Yes"),OFFSET('Hygiene Data'!$H$9,0,10*ROW('Hygiene Data'!H11)),NA())</f>
        <v>20.950931192148992</v>
      </c>
      <c r="BO17" s="93">
        <f ca="true">+IF(AND(ISNUMBER(OFFSET('Hygiene Data'!$I$5,0,10*ROW('Hygiene Data'!I11))),'Data Summary'!ED17="Yes"),OFFSET('Hygiene Data'!$I$5,0,10*ROW('Hygiene Data'!I11)),NA())</f>
        <v>55</v>
      </c>
      <c r="BP17" s="93">
        <f ca="true">+IF(AND(ISNUMBER(OFFSET('Hygiene Data'!$I$7,0,10*ROW('Hygiene Data'!I11))),'Data Summary'!EE17="Yes"),OFFSET('Hygiene Data'!$I$7,0,10*ROW('Hygiene Data'!I11)),NA())</f>
        <v>54.106738544474389</v>
      </c>
      <c r="BQ17" s="93">
        <f ca="true">+IF(AND(ISNUMBER(OFFSET('Hygiene Data'!$I$9,0,10*ROW('Hygiene Data'!I11))),'Data Summary'!EF17="Yes"),OFFSET('Hygiene Data'!$I$9,0,10*ROW('Hygiene Data'!I11)),NA())</f>
        <v>26.723450134770893</v>
      </c>
    </row>
    <row xmlns:x14ac="http://schemas.microsoft.com/office/spreadsheetml/2009/9/ac" r="18" x14ac:dyDescent="0.2">
      <c r="A18" s="327" t="str">
        <f ca="true">+RIGHT('Data Summary'!A18,LEN('Data Summary'!A18)-9)</f>
        <v>EMIS</v>
      </c>
      <c r="B18" s="35" t="str">
        <f ca="true">+IF(ISTEXT('Data Summary'!B18),'Data Summary'!B18,"")</f>
        <v>EMIS</v>
      </c>
      <c r="C18" s="326">
        <f ca="true">+VALUE('Data Summary'!C18)</f>
        <v>2021</v>
      </c>
      <c r="D18" s="91">
        <f ca="true">+IF(AND(ISNUMBER(OFFSET('Water Data'!$D$4,0,10*ROW('Water Data'!D12))),'Data Summary'!BS18="Yes"),100-OFFSET('Water Data'!$D$4,0,10*ROW('Water Data'!D12)),NA())</f>
        <v>76</v>
      </c>
      <c r="E18" s="91">
        <f ca="true">+IF(AND(ISNUMBER(OFFSET('Water Data'!$D$6,0,10*ROW('Water Data'!D12))),'Data Summary'!BT18="Yes"),OFFSET('Water Data'!$D$6,0,10*ROW('Water Data'!D12)),NA())</f>
        <v>69.039999999999992</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f ca="true">+IF(AND(ISNUMBER(OFFSET('Water Data'!$G$4,0,10*ROW('Water Data'!G12))),'Data Summary'!CB18="Yes"),100-OFFSET('Water Data'!$G$4,0,10*ROW('Water Data'!G12)),NA())</f>
        <v>76</v>
      </c>
      <c r="N18" s="91">
        <f ca="true">+IF(AND(ISNUMBER(OFFSET('Water Data'!$G$6,0,10*ROW('Water Data'!G12))),'Data Summary'!CC18="Yes"),OFFSET('Water Data'!$G$6,0,10*ROW('Water Data'!G12)),NA())</f>
        <v>71.64</v>
      </c>
      <c r="O18" s="91" t="e">
        <f ca="true">+IF(AND(ISNUMBER(OFFSET('Water Data'!$G$9,0,10*ROW('Water Data'!G12))),'Data Summary'!CD18="Yes"),OFFSET('Water Data'!$G$9,0,10*ROW('Water Data'!G12)),NA())</f>
        <v>#N/A</v>
      </c>
      <c r="P18" s="91">
        <f ca="true">+IF(AND(ISNUMBER(OFFSET('Water Data'!$H$4,0,10*ROW('Water Data'!H12))),'Data Summary'!CE18="Yes"),100-OFFSET('Water Data'!$H$4,0,10*ROW('Water Data'!H12)),NA())</f>
        <v>74</v>
      </c>
      <c r="Q18" s="91">
        <f ca="true">+IF(AND(ISNUMBER(OFFSET('Water Data'!$H$6,0,10*ROW('Water Data'!H12))),'Data Summary'!CF18="Yes"),OFFSET('Water Data'!$H$6,0,10*ROW('Water Data'!H12)),NA())</f>
        <v>65.039999999999992</v>
      </c>
      <c r="R18" s="91" t="e">
        <f ca="true">+IF(AND(ISNUMBER(OFFSET('Water Data'!$H$9,0,10*ROW('Water Data'!H12))),'Data Summary'!CG18="Yes"),OFFSET('Water Data'!$H$9,0,10*ROW('Water Data'!H12)),NA())</f>
        <v>#N/A</v>
      </c>
      <c r="S18" s="91">
        <f ca="true">+IF(AND(ISNUMBER(OFFSET('Water Data'!$I$4,0,10*ROW('Water Data'!I12))),'Data Summary'!CH18="Yes"),100-OFFSET('Water Data'!$I$4,0,10*ROW('Water Data'!I12)),NA())</f>
        <v>82.495462794918325</v>
      </c>
      <c r="T18" s="91">
        <f ca="true">+IF(AND(ISNUMBER(OFFSET('Water Data'!$I$6,0,10*ROW('Water Data'!I12))),'Data Summary'!CI18="Yes"),OFFSET('Water Data'!$I$6,0,10*ROW('Water Data'!I12)),NA())</f>
        <v>77.666337568058083</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7" t="str">
        <f ca="true">+RIGHT('Data Summary'!A19,LEN('Data Summary'!A19)-9)</f>
        <v>EMIS</v>
      </c>
      <c r="B19" s="35" t="str">
        <f ca="true">+IF(ISTEXT('Data Summary'!B19),'Data Summary'!B19,"")</f>
        <v>EMIS</v>
      </c>
      <c r="C19" s="326">
        <f ca="true">+VALUE('Data Summary'!C19)</f>
        <v>2022</v>
      </c>
      <c r="D19" s="91">
        <f ca="true">+IF(AND(ISNUMBER(OFFSET('Water Data'!$D$4,0,10*ROW('Water Data'!D13))),'Data Summary'!BS19="Yes"),100-OFFSET('Water Data'!$D$4,0,10*ROW('Water Data'!D13)),NA())</f>
        <v>57</v>
      </c>
      <c r="E19" s="91">
        <f ca="true">+IF(AND(ISNUMBER(OFFSET('Water Data'!$D$6,0,10*ROW('Water Data'!D13))),'Data Summary'!BT19="Yes"),OFFSET('Water Data'!$D$6,0,10*ROW('Water Data'!D13)),NA())</f>
        <v>53.6</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f ca="true">+IF(AND(ISNUMBER(OFFSET('Water Data'!$G$4,0,10*ROW('Water Data'!G13))),'Data Summary'!CB19="Yes"),100-OFFSET('Water Data'!$G$4,0,10*ROW('Water Data'!G13)),NA())</f>
        <v>60</v>
      </c>
      <c r="N19" s="91">
        <f ca="true">+IF(AND(ISNUMBER(OFFSET('Water Data'!$G$6,0,10*ROW('Water Data'!G13))),'Data Summary'!CC19="Yes"),OFFSET('Water Data'!$G$6,0,10*ROW('Water Data'!G13)),NA())</f>
        <v>56.72</v>
      </c>
      <c r="O19" s="91" t="e">
        <f ca="true">+IF(AND(ISNUMBER(OFFSET('Water Data'!$G$9,0,10*ROW('Water Data'!G13))),'Data Summary'!CD19="Yes"),OFFSET('Water Data'!$G$9,0,10*ROW('Water Data'!G13)),NA())</f>
        <v>#N/A</v>
      </c>
      <c r="P19" s="91">
        <f ca="true">+IF(AND(ISNUMBER(OFFSET('Water Data'!$H$4,0,10*ROW('Water Data'!H13))),'Data Summary'!CE19="Yes"),100-OFFSET('Water Data'!$H$4,0,10*ROW('Water Data'!H13)),NA())</f>
        <v>53</v>
      </c>
      <c r="Q19" s="91">
        <f ca="true">+IF(AND(ISNUMBER(OFFSET('Water Data'!$H$6,0,10*ROW('Water Data'!H13))),'Data Summary'!CF19="Yes"),OFFSET('Water Data'!$H$6,0,10*ROW('Water Data'!H13)),NA())</f>
        <v>48.72</v>
      </c>
      <c r="R19" s="91" t="e">
        <f ca="true">+IF(AND(ISNUMBER(OFFSET('Water Data'!$H$9,0,10*ROW('Water Data'!H13))),'Data Summary'!CG19="Yes"),OFFSET('Water Data'!$H$9,0,10*ROW('Water Data'!H13)),NA())</f>
        <v>#N/A</v>
      </c>
      <c r="S19" s="91">
        <f ca="true">+IF(AND(ISNUMBER(OFFSET('Water Data'!$I$4,0,10*ROW('Water Data'!I13))),'Data Summary'!CH19="Yes"),100-OFFSET('Water Data'!$I$4,0,10*ROW('Water Data'!I13)),NA())</f>
        <v>65.472582253240276</v>
      </c>
      <c r="T19" s="91">
        <f ca="true">+IF(AND(ISNUMBER(OFFSET('Water Data'!$I$6,0,10*ROW('Water Data'!I13))),'Data Summary'!CI19="Yes"),OFFSET('Water Data'!$I$6,0,10*ROW('Water Data'!I13)),NA())</f>
        <v>61.947477567298108</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7" t="e">
        <f ca="true">+RIGHT('Data Summary'!A20,LEN('Data Summary'!A20)-9)</f>
        <v>#VALUE!</v>
      </c>
      <c r="B20" s="35" t="str">
        <f ca="true">+IF(ISTEXT('Data Summary'!B20),'Data Summary'!B20,"")</f>
        <v/>
      </c>
      <c r="C20" s="326"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7" t="e">
        <f ca="true">+RIGHT('Data Summary'!A21,LEN('Data Summary'!A21)-9)</f>
        <v>#VALUE!</v>
      </c>
      <c r="B21" s="35" t="str">
        <f ca="true">+IF(ISTEXT('Data Summary'!B21),'Data Summary'!B21,"")</f>
        <v/>
      </c>
      <c r="C21" s="326"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7" t="e">
        <f ca="true">+RIGHT('Data Summary'!A22,LEN('Data Summary'!A22)-9)</f>
        <v>#VALUE!</v>
      </c>
      <c r="B22" s="35" t="str">
        <f ca="true">+IF(ISTEXT('Data Summary'!B22),'Data Summary'!B22,"")</f>
        <v/>
      </c>
      <c r="C22" s="326"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7" t="e">
        <f ca="true">+RIGHT('Data Summary'!A23,LEN('Data Summary'!A23)-9)</f>
        <v>#VALUE!</v>
      </c>
      <c r="B23" s="35" t="str">
        <f ca="true">+IF(ISTEXT('Data Summary'!B23),'Data Summary'!B23,"")</f>
        <v/>
      </c>
      <c r="C23" s="326"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7" t="e">
        <f ca="true">+RIGHT('Data Summary'!A24,LEN('Data Summary'!A24)-9)</f>
        <v>#VALUE!</v>
      </c>
      <c r="B24" s="35" t="str">
        <f ca="true">+IF(ISTEXT('Data Summary'!B24),'Data Summary'!B24,"")</f>
        <v/>
      </c>
      <c r="C24" s="326"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7" t="e">
        <f ca="true">+RIGHT('Data Summary'!A25,LEN('Data Summary'!A25)-9)</f>
        <v>#VALUE!</v>
      </c>
      <c r="B25" s="35" t="str">
        <f ca="true">+IF(ISTEXT('Data Summary'!B25),'Data Summary'!B25,"")</f>
        <v/>
      </c>
      <c r="C25" s="326"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7" t="e">
        <f ca="true">+RIGHT('Data Summary'!A26,LEN('Data Summary'!A26)-9)</f>
        <v>#VALUE!</v>
      </c>
      <c r="B26" s="35" t="str">
        <f ca="true">+IF(ISTEXT('Data Summary'!B26),'Data Summary'!B26,"")</f>
        <v/>
      </c>
      <c r="C26" s="326"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7" t="e">
        <f ca="true">+RIGHT('Data Summary'!A27,LEN('Data Summary'!A27)-9)</f>
        <v>#VALUE!</v>
      </c>
      <c r="B27" s="35" t="str">
        <f ca="true">+IF(ISTEXT('Data Summary'!B27),'Data Summary'!B27,"")</f>
        <v/>
      </c>
      <c r="C27" s="326"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7" t="e">
        <f ca="true">+RIGHT('Data Summary'!A28,LEN('Data Summary'!A28)-9)</f>
        <v>#VALUE!</v>
      </c>
      <c r="B28" s="35" t="str">
        <f ca="true">+IF(ISTEXT('Data Summary'!B28),'Data Summary'!B28,"")</f>
        <v/>
      </c>
      <c r="C28" s="326"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7" t="e">
        <f ca="true">+RIGHT('Data Summary'!A29,LEN('Data Summary'!A29)-9)</f>
        <v>#VALUE!</v>
      </c>
      <c r="B29" s="35" t="str">
        <f ca="true">+IF(ISTEXT('Data Summary'!B29),'Data Summary'!B29,"")</f>
        <v/>
      </c>
      <c r="C29" s="326"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7" t="e">
        <f ca="true">+RIGHT('Data Summary'!A30,LEN('Data Summary'!A30)-9)</f>
        <v>#VALUE!</v>
      </c>
      <c r="B30" s="35" t="str">
        <f ca="true">+IF(ISTEXT('Data Summary'!B30),'Data Summary'!B30,"")</f>
        <v/>
      </c>
      <c r="C30" s="326"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7" t="e">
        <f ca="true">+RIGHT('Data Summary'!A31,LEN('Data Summary'!A31)-9)</f>
        <v>#VALUE!</v>
      </c>
      <c r="B31" s="35" t="str">
        <f ca="true">+IF(ISTEXT('Data Summary'!B31),'Data Summary'!B31,"")</f>
        <v/>
      </c>
      <c r="C31" s="326"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7" t="e">
        <f ca="true">+RIGHT('Data Summary'!A32,LEN('Data Summary'!A32)-9)</f>
        <v>#VALUE!</v>
      </c>
      <c r="B32" s="35" t="str">
        <f ca="true">+IF(ISTEXT('Data Summary'!B32),'Data Summary'!B32,"")</f>
        <v/>
      </c>
      <c r="C32" s="326"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7" t="e">
        <f ca="true">+RIGHT('Data Summary'!A33,LEN('Data Summary'!A33)-9)</f>
        <v>#VALUE!</v>
      </c>
      <c r="B33" s="35" t="str">
        <f ca="true">+IF(ISTEXT('Data Summary'!B33),'Data Summary'!B33,"")</f>
        <v/>
      </c>
      <c r="C33" s="326"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7" t="e">
        <f ca="true">+RIGHT('Data Summary'!A34,LEN('Data Summary'!A34)-9)</f>
        <v>#VALUE!</v>
      </c>
      <c r="B34" s="35" t="str">
        <f ca="true">+IF(ISTEXT('Data Summary'!B34),'Data Summary'!B34,"")</f>
        <v/>
      </c>
      <c r="C34" s="326"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7" t="e">
        <f ca="true">+RIGHT('Data Summary'!A35,LEN('Data Summary'!A35)-9)</f>
        <v>#VALUE!</v>
      </c>
      <c r="B35" s="35" t="str">
        <f ca="true">+IF(ISTEXT('Data Summary'!B35),'Data Summary'!B35,"")</f>
        <v/>
      </c>
      <c r="C35" s="326"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7" t="e">
        <f ca="true">+RIGHT('Data Summary'!A36,LEN('Data Summary'!A36)-9)</f>
        <v>#VALUE!</v>
      </c>
      <c r="B36" s="35" t="str">
        <f ca="true">+IF(ISTEXT('Data Summary'!B36),'Data Summary'!B36,"")</f>
        <v/>
      </c>
      <c r="C36" s="326"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7" t="e">
        <f ca="true">+RIGHT('Data Summary'!A37,LEN('Data Summary'!A37)-9)</f>
        <v>#VALUE!</v>
      </c>
      <c r="B37" s="35" t="str">
        <f ca="true">+IF(ISTEXT('Data Summary'!B37),'Data Summary'!B37,"")</f>
        <v/>
      </c>
      <c r="C37" s="326"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7" t="e">
        <f ca="true">+RIGHT('Data Summary'!A38,LEN('Data Summary'!A38)-9)</f>
        <v>#VALUE!</v>
      </c>
      <c r="B38" s="35" t="str">
        <f ca="true">+IF(ISTEXT('Data Summary'!B38),'Data Summary'!B38,"")</f>
        <v/>
      </c>
      <c r="C38" s="326"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7" t="e">
        <f ca="true">+RIGHT('Data Summary'!A39,LEN('Data Summary'!A39)-9)</f>
        <v>#VALUE!</v>
      </c>
      <c r="B39" s="35" t="str">
        <f ca="true">+IF(ISTEXT('Data Summary'!B39),'Data Summary'!B39,"")</f>
        <v/>
      </c>
      <c r="C39" s="326"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7" t="e">
        <f ca="true">+RIGHT('Data Summary'!A40,LEN('Data Summary'!A40)-9)</f>
        <v>#VALUE!</v>
      </c>
      <c r="B40" s="35" t="str">
        <f ca="true">+IF(ISTEXT('Data Summary'!B40),'Data Summary'!B40,"")</f>
        <v/>
      </c>
      <c r="C40" s="326"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7" t="e">
        <f ca="true">+RIGHT('Data Summary'!A41,LEN('Data Summary'!A41)-9)</f>
        <v>#VALUE!</v>
      </c>
      <c r="B41" s="35" t="str">
        <f ca="true">+IF(ISTEXT('Data Summary'!B41),'Data Summary'!B41,"")</f>
        <v/>
      </c>
      <c r="C41" s="326"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7" t="e">
        <f ca="true">+RIGHT('Data Summary'!A42,LEN('Data Summary'!A42)-9)</f>
        <v>#VALUE!</v>
      </c>
      <c r="B42" s="35" t="str">
        <f ca="true">+IF(ISTEXT('Data Summary'!B42),'Data Summary'!B42,"")</f>
        <v/>
      </c>
      <c r="C42" s="326"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7" t="e">
        <f ca="true">+RIGHT('Data Summary'!A43,LEN('Data Summary'!A43)-9)</f>
        <v>#VALUE!</v>
      </c>
      <c r="B43" s="35" t="str">
        <f ca="true">+IF(ISTEXT('Data Summary'!B43),'Data Summary'!B43,"")</f>
        <v/>
      </c>
      <c r="C43" s="326"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7" t="e">
        <f ca="true">+RIGHT('Data Summary'!A44,LEN('Data Summary'!A44)-9)</f>
        <v>#VALUE!</v>
      </c>
      <c r="B44" s="35" t="str">
        <f ca="true">+IF(ISTEXT('Data Summary'!B44),'Data Summary'!B44,"")</f>
        <v/>
      </c>
      <c r="C44" s="326"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7" t="e">
        <f ca="true">+RIGHT('Data Summary'!A45,LEN('Data Summary'!A45)-9)</f>
        <v>#VALUE!</v>
      </c>
      <c r="B45" s="35" t="str">
        <f ca="true">+IF(ISTEXT('Data Summary'!B45),'Data Summary'!B45,"")</f>
        <v/>
      </c>
      <c r="C45" s="326"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7" t="e">
        <f ca="true">+RIGHT('Data Summary'!A46,LEN('Data Summary'!A46)-9)</f>
        <v>#VALUE!</v>
      </c>
      <c r="B46" s="35" t="str">
        <f ca="true">+IF(ISTEXT('Data Summary'!B46),'Data Summary'!B46,"")</f>
        <v/>
      </c>
      <c r="C46" s="326"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7" t="e">
        <f ca="true">+RIGHT('Data Summary'!A47,LEN('Data Summary'!A47)-9)</f>
        <v>#VALUE!</v>
      </c>
      <c r="B47" s="35" t="str">
        <f ca="true">+IF(ISTEXT('Data Summary'!B47),'Data Summary'!B47,"")</f>
        <v/>
      </c>
      <c r="C47" s="326"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7" t="e">
        <f ca="true">+RIGHT('Data Summary'!A48,LEN('Data Summary'!A48)-9)</f>
        <v>#VALUE!</v>
      </c>
      <c r="B48" s="35" t="str">
        <f ca="true">+IF(ISTEXT('Data Summary'!B48),'Data Summary'!B48,"")</f>
        <v/>
      </c>
      <c r="C48" s="326"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7" t="e">
        <f ca="true">+RIGHT('Data Summary'!A49,LEN('Data Summary'!A49)-9)</f>
        <v>#VALUE!</v>
      </c>
      <c r="B49" s="35" t="str">
        <f ca="true">+IF(ISTEXT('Data Summary'!B49),'Data Summary'!B49,"")</f>
        <v/>
      </c>
      <c r="C49" s="326"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7" t="e">
        <f ca="true">+RIGHT('Data Summary'!A50,LEN('Data Summary'!A50)-9)</f>
        <v>#VALUE!</v>
      </c>
      <c r="B50" s="35" t="str">
        <f ca="true">+IF(ISTEXT('Data Summary'!B50),'Data Summary'!B50,"")</f>
        <v/>
      </c>
      <c r="C50" s="326"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7" t="e">
        <f ca="true">+RIGHT('Data Summary'!A51,LEN('Data Summary'!A51)-9)</f>
        <v>#VALUE!</v>
      </c>
      <c r="B51" s="35" t="str">
        <f ca="true">+IF(ISTEXT('Data Summary'!B51),'Data Summary'!B51,"")</f>
        <v/>
      </c>
      <c r="C51" s="326"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7" t="e">
        <f ca="true">+RIGHT('Data Summary'!A52,LEN('Data Summary'!A52)-9)</f>
        <v>#VALUE!</v>
      </c>
      <c r="B52" s="35" t="str">
        <f ca="true">+IF(ISTEXT('Data Summary'!B52),'Data Summary'!B52,"")</f>
        <v/>
      </c>
      <c r="C52" s="326"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7" t="e">
        <f ca="true">+RIGHT('Data Summary'!A53,LEN('Data Summary'!A53)-9)</f>
        <v>#VALUE!</v>
      </c>
      <c r="B53" s="35" t="str">
        <f ca="true">+IF(ISTEXT('Data Summary'!B53),'Data Summary'!B53,"")</f>
        <v/>
      </c>
      <c r="C53" s="326"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7" t="e">
        <f ca="true">+RIGHT('Data Summary'!A54,LEN('Data Summary'!A54)-9)</f>
        <v>#VALUE!</v>
      </c>
      <c r="B54" s="35" t="str">
        <f ca="true">+IF(ISTEXT('Data Summary'!B54),'Data Summary'!B54,"")</f>
        <v/>
      </c>
      <c r="C54" s="326"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7" t="e">
        <f ca="true">+RIGHT('Data Summary'!A55,LEN('Data Summary'!A55)-9)</f>
        <v>#VALUE!</v>
      </c>
      <c r="B55" s="35" t="str">
        <f ca="true">+IF(ISTEXT('Data Summary'!B55),'Data Summary'!B55,"")</f>
        <v/>
      </c>
      <c r="C55" s="326"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7" t="e">
        <f ca="true">+RIGHT('Data Summary'!A56,LEN('Data Summary'!A56)-9)</f>
        <v>#VALUE!</v>
      </c>
      <c r="B56" s="35" t="str">
        <f ca="true">+IF(ISTEXT('Data Summary'!B56),'Data Summary'!B56,"")</f>
        <v/>
      </c>
      <c r="C56" s="326"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7" t="e">
        <f ca="true">+RIGHT('Data Summary'!A57,LEN('Data Summary'!A57)-9)</f>
        <v>#VALUE!</v>
      </c>
      <c r="B57" s="35" t="str">
        <f ca="true">+IF(ISTEXT('Data Summary'!B57),'Data Summary'!B57,"")</f>
        <v/>
      </c>
      <c r="C57" s="326"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7" t="e">
        <f ca="true">+RIGHT('Data Summary'!A58,LEN('Data Summary'!A58)-9)</f>
        <v>#VALUE!</v>
      </c>
      <c r="B58" s="35" t="str">
        <f ca="true">+IF(ISTEXT('Data Summary'!B58),'Data Summary'!B58,"")</f>
        <v/>
      </c>
      <c r="C58" s="326"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7" t="e">
        <f ca="true">+RIGHT('Data Summary'!A59,LEN('Data Summary'!A59)-9)</f>
        <v>#VALUE!</v>
      </c>
      <c r="B59" s="35" t="str">
        <f ca="true">+IF(ISTEXT('Data Summary'!B59),'Data Summary'!B59,"")</f>
        <v/>
      </c>
      <c r="C59" s="326"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7" t="e">
        <f ca="true">+RIGHT('Data Summary'!A60,LEN('Data Summary'!A60)-9)</f>
        <v>#VALUE!</v>
      </c>
      <c r="B60" s="35" t="str">
        <f ca="true">+IF(ISTEXT('Data Summary'!B60),'Data Summary'!B60,"")</f>
        <v/>
      </c>
      <c r="C60" s="326"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7" t="e">
        <f ca="true">+RIGHT('Data Summary'!A61,LEN('Data Summary'!A61)-9)</f>
        <v>#VALUE!</v>
      </c>
      <c r="B61" s="35" t="str">
        <f ca="true">+IF(ISTEXT('Data Summary'!B61),'Data Summary'!B61,"")</f>
        <v/>
      </c>
      <c r="C61" s="326"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7" t="e">
        <f ca="true">+RIGHT('Data Summary'!A62,LEN('Data Summary'!A62)-9)</f>
        <v>#VALUE!</v>
      </c>
      <c r="B62" s="35" t="str">
        <f ca="true">+IF(ISTEXT('Data Summary'!B62),'Data Summary'!B62,"")</f>
        <v/>
      </c>
      <c r="C62" s="326"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7" t="e">
        <f ca="true">+RIGHT('Data Summary'!A63,LEN('Data Summary'!A63)-9)</f>
        <v>#VALUE!</v>
      </c>
      <c r="B63" s="35" t="str">
        <f ca="true">+IF(ISTEXT('Data Summary'!B63),'Data Summary'!B63,"")</f>
        <v/>
      </c>
      <c r="C63" s="326"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7" t="e">
        <f ca="true">+RIGHT('Data Summary'!A64,LEN('Data Summary'!A64)-9)</f>
        <v>#VALUE!</v>
      </c>
      <c r="B64" s="35" t="str">
        <f ca="true">+IF(ISTEXT('Data Summary'!B64),'Data Summary'!B64,"")</f>
        <v/>
      </c>
      <c r="C64" s="326"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7" t="e">
        <f ca="true">+RIGHT('Data Summary'!A65,LEN('Data Summary'!A65)-9)</f>
        <v>#VALUE!</v>
      </c>
      <c r="B65" s="35" t="str">
        <f ca="true">+IF(ISTEXT('Data Summary'!B65),'Data Summary'!B65,"")</f>
        <v/>
      </c>
      <c r="C65" s="326"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7" t="e">
        <f ca="true">+RIGHT('Data Summary'!A66,LEN('Data Summary'!A66)-9)</f>
        <v>#VALUE!</v>
      </c>
      <c r="B66" s="35" t="str">
        <f ca="true">+IF(ISTEXT('Data Summary'!B66),'Data Summary'!B66,"")</f>
        <v/>
      </c>
      <c r="C66" s="326"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7" t="e">
        <f ca="true">+RIGHT('Data Summary'!A67,LEN('Data Summary'!A67)-9)</f>
        <v>#VALUE!</v>
      </c>
      <c r="B67" s="35" t="str">
        <f ca="true">+IF(ISTEXT('Data Summary'!B67),'Data Summary'!B67,"")</f>
        <v/>
      </c>
      <c r="C67" s="326"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7" t="e">
        <f ca="true">+RIGHT('Data Summary'!A68,LEN('Data Summary'!A68)-9)</f>
        <v>#VALUE!</v>
      </c>
      <c r="B68" s="35" t="str">
        <f ca="true">+IF(ISTEXT('Data Summary'!B68),'Data Summary'!B68,"")</f>
        <v/>
      </c>
      <c r="C68" s="326"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7" t="e">
        <f ca="true">+RIGHT('Data Summary'!A69,LEN('Data Summary'!A69)-9)</f>
        <v>#VALUE!</v>
      </c>
      <c r="B69" s="35" t="str">
        <f ca="true">+IF(ISTEXT('Data Summary'!B69),'Data Summary'!B69,"")</f>
        <v/>
      </c>
      <c r="C69" s="326"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7" t="e">
        <f ca="true">+RIGHT('Data Summary'!A70,LEN('Data Summary'!A70)-9)</f>
        <v>#VALUE!</v>
      </c>
      <c r="B70" s="35" t="str">
        <f ca="true">+IF(ISTEXT('Data Summary'!B70),'Data Summary'!B70,"")</f>
        <v/>
      </c>
      <c r="C70" s="326"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7" t="e">
        <f ca="true">+RIGHT('Data Summary'!A71,LEN('Data Summary'!A71)-9)</f>
        <v>#VALUE!</v>
      </c>
      <c r="B71" s="35" t="str">
        <f ca="true">+IF(ISTEXT('Data Summary'!B71),'Data Summary'!B71,"")</f>
        <v/>
      </c>
      <c r="C71" s="326"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7" t="e">
        <f ca="true">+RIGHT('Data Summary'!A72,LEN('Data Summary'!A72)-9)</f>
        <v>#VALUE!</v>
      </c>
      <c r="B72" s="35" t="str">
        <f ca="true">+IF(ISTEXT('Data Summary'!B72),'Data Summary'!B72,"")</f>
        <v/>
      </c>
      <c r="C72" s="326"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7" t="e">
        <f ca="true">+RIGHT('Data Summary'!A73,LEN('Data Summary'!A73)-9)</f>
        <v>#VALUE!</v>
      </c>
      <c r="B73" s="35" t="str">
        <f ca="true">+IF(ISTEXT('Data Summary'!B73),'Data Summary'!B73,"")</f>
        <v/>
      </c>
      <c r="C73" s="326"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7" t="e">
        <f ca="true">+RIGHT('Data Summary'!A74,LEN('Data Summary'!A74)-9)</f>
        <v>#VALUE!</v>
      </c>
      <c r="B74" s="35" t="str">
        <f ca="true">+IF(ISTEXT('Data Summary'!B74),'Data Summary'!B74,"")</f>
        <v/>
      </c>
      <c r="C74" s="326"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7" t="e">
        <f ca="true">+RIGHT('Data Summary'!A75,LEN('Data Summary'!A75)-9)</f>
        <v>#VALUE!</v>
      </c>
      <c r="B75" s="35" t="str">
        <f ca="true">+IF(ISTEXT('Data Summary'!B75),'Data Summary'!B75,"")</f>
        <v/>
      </c>
      <c r="C75" s="326"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7" t="e">
        <f ca="true">+RIGHT('Data Summary'!A76,LEN('Data Summary'!A76)-9)</f>
        <v>#VALUE!</v>
      </c>
      <c r="B76" s="35" t="str">
        <f ca="true">+IF(ISTEXT('Data Summary'!B76),'Data Summary'!B76,"")</f>
        <v/>
      </c>
      <c r="C76" s="326"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7" t="e">
        <f ca="true">+RIGHT('Data Summary'!A77,LEN('Data Summary'!A77)-9)</f>
        <v>#VALUE!</v>
      </c>
      <c r="B77" s="35" t="str">
        <f ca="true">+IF(ISTEXT('Data Summary'!B77),'Data Summary'!B77,"")</f>
        <v/>
      </c>
      <c r="C77" s="326"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7" t="e">
        <f ca="true">+RIGHT('Data Summary'!A78,LEN('Data Summary'!A78)-9)</f>
        <v>#VALUE!</v>
      </c>
      <c r="B78" s="35" t="str">
        <f ca="true">+IF(ISTEXT('Data Summary'!B78),'Data Summary'!B78,"")</f>
        <v/>
      </c>
      <c r="C78" s="326"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7" t="e">
        <f ca="true">+RIGHT('Data Summary'!A79,LEN('Data Summary'!A79)-9)</f>
        <v>#VALUE!</v>
      </c>
      <c r="B79" s="35" t="str">
        <f ca="true">+IF(ISTEXT('Data Summary'!B79),'Data Summary'!B79,"")</f>
        <v/>
      </c>
      <c r="C79" s="326"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7" t="e">
        <f ca="true">+RIGHT('Data Summary'!A80,LEN('Data Summary'!A80)-9)</f>
        <v>#VALUE!</v>
      </c>
      <c r="B80" s="35" t="str">
        <f ca="true">+IF(ISTEXT('Data Summary'!B80),'Data Summary'!B80,"")</f>
        <v/>
      </c>
      <c r="C80" s="326"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7" t="e">
        <f ca="true">+RIGHT('Data Summary'!A81,LEN('Data Summary'!A81)-9)</f>
        <v>#VALUE!</v>
      </c>
      <c r="B81" s="35" t="str">
        <f ca="true">+IF(ISTEXT('Data Summary'!B81),'Data Summary'!B81,"")</f>
        <v/>
      </c>
      <c r="C81" s="326"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7" t="e">
        <f ca="true">+RIGHT('Data Summary'!A82,LEN('Data Summary'!A82)-9)</f>
        <v>#VALUE!</v>
      </c>
      <c r="B82" s="35" t="str">
        <f ca="true">+IF(ISTEXT('Data Summary'!B82),'Data Summary'!B82,"")</f>
        <v/>
      </c>
      <c r="C82" s="326"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7" t="e">
        <f ca="true">+RIGHT('Data Summary'!A83,LEN('Data Summary'!A83)-9)</f>
        <v>#VALUE!</v>
      </c>
      <c r="B83" s="35" t="str">
        <f ca="true">+IF(ISTEXT('Data Summary'!B83),'Data Summary'!B83,"")</f>
        <v/>
      </c>
      <c r="C83" s="326"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7" t="e">
        <f ca="true">+RIGHT('Data Summary'!A84,LEN('Data Summary'!A84)-9)</f>
        <v>#VALUE!</v>
      </c>
      <c r="B84" s="35" t="str">
        <f ca="true">+IF(ISTEXT('Data Summary'!B84),'Data Summary'!B84,"")</f>
        <v/>
      </c>
      <c r="C84" s="326"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7" t="e">
        <f ca="true">+RIGHT('Data Summary'!A85,LEN('Data Summary'!A85)-9)</f>
        <v>#VALUE!</v>
      </c>
      <c r="B85" s="35" t="str">
        <f ca="true">+IF(ISTEXT('Data Summary'!B85),'Data Summary'!B85,"")</f>
        <v/>
      </c>
      <c r="C85" s="326"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7" t="e">
        <f ca="true">+RIGHT('Data Summary'!A86,LEN('Data Summary'!A86)-9)</f>
        <v>#VALUE!</v>
      </c>
      <c r="B86" s="35" t="str">
        <f ca="true">+IF(ISTEXT('Data Summary'!B86),'Data Summary'!B86,"")</f>
        <v/>
      </c>
      <c r="C86" s="326"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7" t="e">
        <f ca="true">+RIGHT('Data Summary'!A87,LEN('Data Summary'!A87)-9)</f>
        <v>#VALUE!</v>
      </c>
      <c r="B87" s="35" t="str">
        <f ca="true">+IF(ISTEXT('Data Summary'!B87),'Data Summary'!B87,"")</f>
        <v/>
      </c>
      <c r="C87" s="326"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7" t="e">
        <f ca="true">+RIGHT('Data Summary'!A88,LEN('Data Summary'!A88)-9)</f>
        <v>#VALUE!</v>
      </c>
      <c r="B88" s="35" t="str">
        <f ca="true">+IF(ISTEXT('Data Summary'!B88),'Data Summary'!B88,"")</f>
        <v/>
      </c>
      <c r="C88" s="326"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7" t="e">
        <f ca="true">+RIGHT('Data Summary'!A89,LEN('Data Summary'!A89)-9)</f>
        <v>#VALUE!</v>
      </c>
      <c r="B89" s="35" t="str">
        <f ca="true">+IF(ISTEXT('Data Summary'!B89),'Data Summary'!B89,"")</f>
        <v/>
      </c>
      <c r="C89" s="326"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7" t="e">
        <f ca="true">+RIGHT('Data Summary'!A90,LEN('Data Summary'!A90)-9)</f>
        <v>#VALUE!</v>
      </c>
      <c r="B90" s="35" t="str">
        <f ca="true">+IF(ISTEXT('Data Summary'!B90),'Data Summary'!B90,"")</f>
        <v/>
      </c>
      <c r="C90" s="326"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7" t="e">
        <f ca="true">+RIGHT('Data Summary'!A91,LEN('Data Summary'!A91)-9)</f>
        <v>#VALUE!</v>
      </c>
      <c r="B91" s="35" t="str">
        <f ca="true">+IF(ISTEXT('Data Summary'!B91),'Data Summary'!B91,"")</f>
        <v/>
      </c>
      <c r="C91" s="326"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7" t="e">
        <f ca="true">+RIGHT('Data Summary'!A92,LEN('Data Summary'!A92)-9)</f>
        <v>#VALUE!</v>
      </c>
      <c r="B92" s="35" t="str">
        <f ca="true">+IF(ISTEXT('Data Summary'!B92),'Data Summary'!B92,"")</f>
        <v/>
      </c>
      <c r="C92" s="326"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7" t="e">
        <f ca="true">+RIGHT('Data Summary'!A93,LEN('Data Summary'!A93)-9)</f>
        <v>#VALUE!</v>
      </c>
      <c r="B93" s="35" t="str">
        <f ca="true">+IF(ISTEXT('Data Summary'!B93),'Data Summary'!B93,"")</f>
        <v/>
      </c>
      <c r="C93" s="326"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7" t="e">
        <f ca="true">+RIGHT('Data Summary'!A94,LEN('Data Summary'!A94)-9)</f>
        <v>#VALUE!</v>
      </c>
      <c r="B94" s="35" t="str">
        <f ca="true">+IF(ISTEXT('Data Summary'!B94),'Data Summary'!B94,"")</f>
        <v/>
      </c>
      <c r="C94" s="326"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7" t="e">
        <f ca="true">+RIGHT('Data Summary'!A95,LEN('Data Summary'!A95)-9)</f>
        <v>#VALUE!</v>
      </c>
      <c r="B95" s="35" t="str">
        <f ca="true">+IF(ISTEXT('Data Summary'!B95),'Data Summary'!B95,"")</f>
        <v/>
      </c>
      <c r="C95" s="326"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7" t="e">
        <f ca="true">+RIGHT('Data Summary'!A96,LEN('Data Summary'!A96)-9)</f>
        <v>#VALUE!</v>
      </c>
      <c r="B96" s="35" t="str">
        <f ca="true">+IF(ISTEXT('Data Summary'!B96),'Data Summary'!B96,"")</f>
        <v/>
      </c>
      <c r="C96" s="326"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7" t="e">
        <f ca="true">+RIGHT('Data Summary'!A97,LEN('Data Summary'!A97)-9)</f>
        <v>#VALUE!</v>
      </c>
      <c r="B97" s="35" t="str">
        <f ca="true">+IF(ISTEXT('Data Summary'!B97),'Data Summary'!B97,"")</f>
        <v/>
      </c>
      <c r="C97" s="326"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7" t="e">
        <f ca="true">+RIGHT('Data Summary'!A98,LEN('Data Summary'!A98)-9)</f>
        <v>#VALUE!</v>
      </c>
      <c r="B98" s="35" t="str">
        <f ca="true">+IF(ISTEXT('Data Summary'!B98),'Data Summary'!B98,"")</f>
        <v/>
      </c>
      <c r="C98" s="326"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7" t="e">
        <f ca="true">+RIGHT('Data Summary'!A99,LEN('Data Summary'!A99)-9)</f>
        <v>#VALUE!</v>
      </c>
      <c r="B99" s="35" t="str">
        <f ca="true">+IF(ISTEXT('Data Summary'!B99),'Data Summary'!B99,"")</f>
        <v/>
      </c>
      <c r="C99" s="326"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7" t="e">
        <f ca="true">+RIGHT('Data Summary'!A100,LEN('Data Summary'!A100)-9)</f>
        <v>#VALUE!</v>
      </c>
      <c r="B100" s="35" t="str">
        <f ca="true">+IF(ISTEXT('Data Summary'!B100),'Data Summary'!B100,"")</f>
        <v/>
      </c>
      <c r="C100" s="326"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7" t="e">
        <f ca="true">+RIGHT('Data Summary'!A101,LEN('Data Summary'!A101)-9)</f>
        <v>#VALUE!</v>
      </c>
      <c r="B101" s="35" t="str">
        <f ca="true">+IF(ISTEXT('Data Summary'!B101),'Data Summary'!B101,"")</f>
        <v/>
      </c>
      <c r="C101" s="326"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7" t="e">
        <f ca="true">+RIGHT('Data Summary'!A102,LEN('Data Summary'!A102)-9)</f>
        <v>#VALUE!</v>
      </c>
      <c r="B102" s="35" t="str">
        <f ca="true">+IF(ISTEXT('Data Summary'!B102),'Data Summary'!B102,"")</f>
        <v/>
      </c>
      <c r="C102" s="326"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7" t="e">
        <f ca="true">+RIGHT('Data Summary'!A103,LEN('Data Summary'!A103)-9)</f>
        <v>#VALUE!</v>
      </c>
      <c r="B103" s="35" t="str">
        <f ca="true">+IF(ISTEXT('Data Summary'!B103),'Data Summary'!B103,"")</f>
        <v/>
      </c>
      <c r="C103" s="326"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7" t="e">
        <f ca="true">+RIGHT('Data Summary'!A104,LEN('Data Summary'!A104)-9)</f>
        <v>#VALUE!</v>
      </c>
      <c r="B104" s="35" t="str">
        <f ca="true">+IF(ISTEXT('Data Summary'!B104),'Data Summary'!B104,"")</f>
        <v/>
      </c>
      <c r="C104" s="326"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7" t="e">
        <f ca="true">+RIGHT('Data Summary'!A105,LEN('Data Summary'!A105)-9)</f>
        <v>#VALUE!</v>
      </c>
      <c r="B105" s="35" t="str">
        <f ca="true">+IF(ISTEXT('Data Summary'!B105),'Data Summary'!B105,"")</f>
        <v/>
      </c>
      <c r="C105" s="326"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7" t="e">
        <f ca="true">+RIGHT('Data Summary'!A106,LEN('Data Summary'!A106)-9)</f>
        <v>#VALUE!</v>
      </c>
      <c r="B106" s="35" t="str">
        <f ca="true">+IF(ISTEXT('Data Summary'!B106),'Data Summary'!B106,"")</f>
        <v/>
      </c>
      <c r="C106" s="326"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7" t="e">
        <f ca="true">+RIGHT('Data Summary'!A107,LEN('Data Summary'!A107)-9)</f>
        <v>#VALUE!</v>
      </c>
      <c r="B107" s="35" t="str">
        <f ca="true">+IF(ISTEXT('Data Summary'!B107),'Data Summary'!B107,"")</f>
        <v/>
      </c>
      <c r="C107" s="326"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7" t="e">
        <f ca="true">+RIGHT('Data Summary'!A108,LEN('Data Summary'!A108)-9)</f>
        <v>#VALUE!</v>
      </c>
      <c r="B108" s="35" t="str">
        <f ca="true">+IF(ISTEXT('Data Summary'!B108),'Data Summary'!B108,"")</f>
        <v/>
      </c>
      <c r="C108" s="326"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7" t="e">
        <f ca="true">+RIGHT('Data Summary'!A109,LEN('Data Summary'!A109)-9)</f>
        <v>#VALUE!</v>
      </c>
      <c r="B109" s="35" t="str">
        <f ca="true">+IF(ISTEXT('Data Summary'!B109),'Data Summary'!B109,"")</f>
        <v/>
      </c>
      <c r="C109" s="326"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7" t="e">
        <f ca="true">+RIGHT('Data Summary'!A110,LEN('Data Summary'!A110)-9)</f>
        <v>#VALUE!</v>
      </c>
      <c r="B110" s="35" t="str">
        <f ca="true">+IF(ISTEXT('Data Summary'!B110),'Data Summary'!B110,"")</f>
        <v/>
      </c>
      <c r="C110" s="326"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7" t="e">
        <f ca="true">+RIGHT('Data Summary'!A111,LEN('Data Summary'!A111)-9)</f>
        <v>#VALUE!</v>
      </c>
      <c r="B111" s="35" t="str">
        <f ca="true">+IF(ISTEXT('Data Summary'!B111),'Data Summary'!B111,"")</f>
        <v/>
      </c>
      <c r="C111" s="326"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7" t="e">
        <f ca="true">+RIGHT('Data Summary'!A112,LEN('Data Summary'!A112)-9)</f>
        <v>#VALUE!</v>
      </c>
      <c r="B112" s="35" t="str">
        <f ca="true">+IF(ISTEXT('Data Summary'!B112),'Data Summary'!B112,"")</f>
        <v/>
      </c>
      <c r="C112" s="326"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7" t="e">
        <f ca="true">+RIGHT('Data Summary'!A113,LEN('Data Summary'!A113)-9)</f>
        <v>#VALUE!</v>
      </c>
      <c r="B113" s="35" t="str">
        <f ca="true">+IF(ISTEXT('Data Summary'!B113),'Data Summary'!B113,"")</f>
        <v/>
      </c>
      <c r="C113" s="326"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7" t="e">
        <f ca="true">+RIGHT('Data Summary'!A114,LEN('Data Summary'!A114)-9)</f>
        <v>#VALUE!</v>
      </c>
      <c r="B114" s="35" t="str">
        <f ca="true">+IF(ISTEXT('Data Summary'!B114),'Data Summary'!B114,"")</f>
        <v/>
      </c>
      <c r="C114" s="326"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7" t="e">
        <f ca="true">+RIGHT('Data Summary'!A115,LEN('Data Summary'!A115)-9)</f>
        <v>#VALUE!</v>
      </c>
      <c r="B115" s="35" t="str">
        <f ca="true">+IF(ISTEXT('Data Summary'!B115),'Data Summary'!B115,"")</f>
        <v/>
      </c>
      <c r="C115" s="326"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7" t="e">
        <f ca="true">+RIGHT('Data Summary'!A116,LEN('Data Summary'!A116)-9)</f>
        <v>#VALUE!</v>
      </c>
      <c r="B116" s="35" t="str">
        <f ca="true">+IF(ISTEXT('Data Summary'!B116),'Data Summary'!B116,"")</f>
        <v/>
      </c>
      <c r="C116" s="326"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7" t="e">
        <f ca="true">+RIGHT('Data Summary'!A117,LEN('Data Summary'!A117)-9)</f>
        <v>#VALUE!</v>
      </c>
      <c r="B117" s="35" t="str">
        <f ca="true">+IF(ISTEXT('Data Summary'!B117),'Data Summary'!B117,"")</f>
        <v/>
      </c>
      <c r="C117" s="326"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7" t="e">
        <f ca="true">+RIGHT('Data Summary'!A118,LEN('Data Summary'!A118)-9)</f>
        <v>#VALUE!</v>
      </c>
      <c r="B118" s="35" t="str">
        <f ca="true">+IF(ISTEXT('Data Summary'!B118),'Data Summary'!B118,"")</f>
        <v/>
      </c>
      <c r="C118" s="326"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7" t="e">
        <f ca="true">+RIGHT('Data Summary'!A119,LEN('Data Summary'!A119)-9)</f>
        <v>#VALUE!</v>
      </c>
      <c r="B119" s="35" t="str">
        <f ca="true">+IF(ISTEXT('Data Summary'!B119),'Data Summary'!B119,"")</f>
        <v/>
      </c>
      <c r="C119" s="326"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7" t="e">
        <f ca="true">+RIGHT('Data Summary'!A120,LEN('Data Summary'!A120)-9)</f>
        <v>#VALUE!</v>
      </c>
      <c r="B120" s="35" t="str">
        <f ca="true">+IF(ISTEXT('Data Summary'!B120),'Data Summary'!B120,"")</f>
        <v/>
      </c>
      <c r="C120" s="326"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7" t="e">
        <f ca="true">+RIGHT('Data Summary'!A121,LEN('Data Summary'!A121)-9)</f>
        <v>#VALUE!</v>
      </c>
      <c r="B121" s="35" t="str">
        <f ca="true">+IF(ISTEXT('Data Summary'!B121),'Data Summary'!B121,"")</f>
        <v/>
      </c>
      <c r="C121" s="326"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7" t="e">
        <f ca="true">+RIGHT('Data Summary'!A122,LEN('Data Summary'!A122)-9)</f>
        <v>#VALUE!</v>
      </c>
      <c r="B122" s="35" t="str">
        <f ca="true">+IF(ISTEXT('Data Summary'!B122),'Data Summary'!B122,"")</f>
        <v/>
      </c>
      <c r="C122" s="326"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7" t="e">
        <f ca="true">+RIGHT('Data Summary'!A123,LEN('Data Summary'!A123)-9)</f>
        <v>#VALUE!</v>
      </c>
      <c r="B123" s="35" t="str">
        <f ca="true">+IF(ISTEXT('Data Summary'!B123),'Data Summary'!B123,"")</f>
        <v/>
      </c>
      <c r="C123" s="326"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7" t="e">
        <f ca="true">+RIGHT('Data Summary'!A124,LEN('Data Summary'!A124)-9)</f>
        <v>#VALUE!</v>
      </c>
      <c r="B124" s="35" t="str">
        <f ca="true">+IF(ISTEXT('Data Summary'!B124),'Data Summary'!B124,"")</f>
        <v/>
      </c>
      <c r="C124" s="326"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7" t="e">
        <f ca="true">+RIGHT('Data Summary'!A125,LEN('Data Summary'!A125)-9)</f>
        <v>#VALUE!</v>
      </c>
      <c r="B125" s="35" t="str">
        <f ca="true">+IF(ISTEXT('Data Summary'!B125),'Data Summary'!B125,"")</f>
        <v/>
      </c>
      <c r="C125" s="326"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7" t="e">
        <f ca="true">+RIGHT('Data Summary'!A126,LEN('Data Summary'!A126)-9)</f>
        <v>#VALUE!</v>
      </c>
      <c r="B126" s="35" t="str">
        <f ca="true">+IF(ISTEXT('Data Summary'!B126),'Data Summary'!B126,"")</f>
        <v/>
      </c>
      <c r="C126" s="326"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7" t="e">
        <f ca="true">+RIGHT('Data Summary'!A127,LEN('Data Summary'!A127)-9)</f>
        <v>#VALUE!</v>
      </c>
      <c r="B127" s="35" t="str">
        <f ca="true">+IF(ISTEXT('Data Summary'!B127),'Data Summary'!B127,"")</f>
        <v/>
      </c>
      <c r="C127" s="326"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7" t="e">
        <f ca="true">+RIGHT('Data Summary'!A128,LEN('Data Summary'!A128)-9)</f>
        <v>#VALUE!</v>
      </c>
      <c r="B128" s="35" t="str">
        <f ca="true">+IF(ISTEXT('Data Summary'!B128),'Data Summary'!B128,"")</f>
        <v/>
      </c>
      <c r="C128" s="326"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7" t="e">
        <f ca="true">+RIGHT('Data Summary'!A129,LEN('Data Summary'!A129)-9)</f>
        <v>#VALUE!</v>
      </c>
      <c r="B129" s="35" t="str">
        <f ca="true">+IF(ISTEXT('Data Summary'!B129),'Data Summary'!B129,"")</f>
        <v/>
      </c>
      <c r="C129" s="326"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7" t="e">
        <f ca="true">+RIGHT('Data Summary'!A130,LEN('Data Summary'!A130)-9)</f>
        <v>#VALUE!</v>
      </c>
      <c r="B130" s="35" t="str">
        <f ca="true">+IF(ISTEXT('Data Summary'!B130),'Data Summary'!B130,"")</f>
        <v/>
      </c>
      <c r="C130" s="326"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7" t="e">
        <f ca="true">+RIGHT('Data Summary'!A131,LEN('Data Summary'!A131)-9)</f>
        <v>#VALUE!</v>
      </c>
      <c r="B131" s="35" t="str">
        <f ca="true">+IF(ISTEXT('Data Summary'!B131),'Data Summary'!B131,"")</f>
        <v/>
      </c>
      <c r="C131" s="326"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7" t="e">
        <f ca="true">+RIGHT('Data Summary'!A132,LEN('Data Summary'!A132)-9)</f>
        <v>#VALUE!</v>
      </c>
      <c r="B132" s="35" t="str">
        <f ca="true">+IF(ISTEXT('Data Summary'!B132),'Data Summary'!B132,"")</f>
        <v/>
      </c>
      <c r="C132" s="326"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7" t="e">
        <f ca="true">+RIGHT('Data Summary'!A133,LEN('Data Summary'!A133)-9)</f>
        <v>#VALUE!</v>
      </c>
      <c r="B133" s="35" t="str">
        <f ca="true">+IF(ISTEXT('Data Summary'!B133),'Data Summary'!B133,"")</f>
        <v/>
      </c>
      <c r="C133" s="326"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7" t="e">
        <f ca="true">+RIGHT('Data Summary'!A134,LEN('Data Summary'!A134)-9)</f>
        <v>#VALUE!</v>
      </c>
      <c r="B134" s="35" t="str">
        <f ca="true">+IF(ISTEXT('Data Summary'!B134),'Data Summary'!B134,"")</f>
        <v/>
      </c>
      <c r="C134" s="326"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7" t="e">
        <f ca="true">+RIGHT('Data Summary'!A135,LEN('Data Summary'!A135)-9)</f>
        <v>#VALUE!</v>
      </c>
      <c r="B135" s="35" t="str">
        <f ca="true">+IF(ISTEXT('Data Summary'!B135),'Data Summary'!B135,"")</f>
        <v/>
      </c>
      <c r="C135" s="326"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7" t="e">
        <f ca="true">+RIGHT('Data Summary'!A136,LEN('Data Summary'!A136)-9)</f>
        <v>#VALUE!</v>
      </c>
      <c r="B136" s="35" t="str">
        <f ca="true">+IF(ISTEXT('Data Summary'!B136),'Data Summary'!B136,"")</f>
        <v/>
      </c>
      <c r="C136" s="326"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7" t="e">
        <f ca="true">+RIGHT('Data Summary'!A137,LEN('Data Summary'!A137)-9)</f>
        <v>#VALUE!</v>
      </c>
      <c r="B137" s="35" t="str">
        <f ca="true">+IF(ISTEXT('Data Summary'!B137),'Data Summary'!B137,"")</f>
        <v/>
      </c>
      <c r="C137" s="326"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7" t="e">
        <f ca="true">+RIGHT('Data Summary'!A138,LEN('Data Summary'!A138)-9)</f>
        <v>#VALUE!</v>
      </c>
      <c r="B138" s="35" t="str">
        <f ca="true">+IF(ISTEXT('Data Summary'!B138),'Data Summary'!B138,"")</f>
        <v/>
      </c>
      <c r="C138" s="326"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7" t="e">
        <f ca="true">+RIGHT('Data Summary'!A139,LEN('Data Summary'!A139)-9)</f>
        <v>#VALUE!</v>
      </c>
      <c r="B139" s="35" t="str">
        <f ca="true">+IF(ISTEXT('Data Summary'!B139),'Data Summary'!B139,"")</f>
        <v/>
      </c>
      <c r="C139" s="326"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7" t="e">
        <f ca="true">+RIGHT('Data Summary'!A140,LEN('Data Summary'!A140)-9)</f>
        <v>#VALUE!</v>
      </c>
      <c r="B140" s="35" t="str">
        <f ca="true">+IF(ISTEXT('Data Summary'!B140),'Data Summary'!B140,"")</f>
        <v/>
      </c>
      <c r="C140" s="326"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7" t="e">
        <f ca="true">+RIGHT('Data Summary'!A141,LEN('Data Summary'!A141)-9)</f>
        <v>#VALUE!</v>
      </c>
      <c r="B141" s="35" t="str">
        <f ca="true">+IF(ISTEXT('Data Summary'!B141),'Data Summary'!B141,"")</f>
        <v/>
      </c>
      <c r="C141" s="326"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7" t="e">
        <f ca="true">+RIGHT('Data Summary'!A142,LEN('Data Summary'!A142)-9)</f>
        <v>#VALUE!</v>
      </c>
      <c r="B142" s="35" t="str">
        <f ca="true">+IF(ISTEXT('Data Summary'!B142),'Data Summary'!B142,"")</f>
        <v/>
      </c>
      <c r="C142" s="326"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7" t="e">
        <f ca="true">+RIGHT('Data Summary'!A143,LEN('Data Summary'!A143)-9)</f>
        <v>#VALUE!</v>
      </c>
      <c r="B143" s="35" t="str">
        <f ca="true">+IF(ISTEXT('Data Summary'!B143),'Data Summary'!B143,"")</f>
        <v/>
      </c>
      <c r="C143" s="326"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7" t="e">
        <f ca="true">+RIGHT('Data Summary'!A144,LEN('Data Summary'!A144)-9)</f>
        <v>#VALUE!</v>
      </c>
      <c r="B144" s="35" t="str">
        <f ca="true">+IF(ISTEXT('Data Summary'!B144),'Data Summary'!B144,"")</f>
        <v/>
      </c>
      <c r="C144" s="326"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7" t="e">
        <f ca="true">+RIGHT('Data Summary'!A145,LEN('Data Summary'!A145)-9)</f>
        <v>#VALUE!</v>
      </c>
      <c r="B145" s="35" t="str">
        <f ca="true">+IF(ISTEXT('Data Summary'!B145),'Data Summary'!B145,"")</f>
        <v/>
      </c>
      <c r="C145" s="326"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7" t="e">
        <f ca="true">+RIGHT('Data Summary'!A146,LEN('Data Summary'!A146)-9)</f>
        <v>#VALUE!</v>
      </c>
      <c r="B146" s="35" t="str">
        <f ca="true">+IF(ISTEXT('Data Summary'!B146),'Data Summary'!B146,"")</f>
        <v/>
      </c>
      <c r="C146" s="326"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7" t="e">
        <f ca="true">+RIGHT('Data Summary'!A147,LEN('Data Summary'!A147)-9)</f>
        <v>#VALUE!</v>
      </c>
      <c r="B147" s="35" t="str">
        <f ca="true">+IF(ISTEXT('Data Summary'!B147),'Data Summary'!B147,"")</f>
        <v/>
      </c>
      <c r="C147" s="326"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7" t="e">
        <f ca="true">+RIGHT('Data Summary'!A148,LEN('Data Summary'!A148)-9)</f>
        <v>#VALUE!</v>
      </c>
      <c r="B148" s="35" t="str">
        <f ca="true">+IF(ISTEXT('Data Summary'!B148),'Data Summary'!B148,"")</f>
        <v/>
      </c>
      <c r="C148" s="326"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7" t="e">
        <f ca="true">+RIGHT('Data Summary'!A149,LEN('Data Summary'!A149)-9)</f>
        <v>#VALUE!</v>
      </c>
      <c r="B149" s="35" t="str">
        <f ca="true">+IF(ISTEXT('Data Summary'!B149),'Data Summary'!B149,"")</f>
        <v/>
      </c>
      <c r="C149" s="326"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7" t="e">
        <f ca="true">+RIGHT('Data Summary'!A150,LEN('Data Summary'!A150)-9)</f>
        <v>#VALUE!</v>
      </c>
      <c r="B150" s="35" t="str">
        <f ca="true">+IF(ISTEXT('Data Summary'!B150),'Data Summary'!B150,"")</f>
        <v/>
      </c>
      <c r="C150" s="326"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7" t="e">
        <f ca="true">+RIGHT('Data Summary'!A151,LEN('Data Summary'!A151)-9)</f>
        <v>#VALUE!</v>
      </c>
      <c r="B151" s="35" t="str">
        <f ca="true">+IF(ISTEXT('Data Summary'!B151),'Data Summary'!B151,"")</f>
        <v/>
      </c>
      <c r="C151" s="326"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7" t="e">
        <f ca="true">+RIGHT('Data Summary'!A152,LEN('Data Summary'!A152)-9)</f>
        <v>#VALUE!</v>
      </c>
      <c r="B152" s="35" t="str">
        <f ca="true">+IF(ISTEXT('Data Summary'!B152),'Data Summary'!B152,"")</f>
        <v/>
      </c>
      <c r="C152" s="326"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7" t="e">
        <f ca="true">+RIGHT('Data Summary'!A153,LEN('Data Summary'!A153)-9)</f>
        <v>#VALUE!</v>
      </c>
      <c r="B153" s="35" t="str">
        <f ca="true">+IF(ISTEXT('Data Summary'!B153),'Data Summary'!B153,"")</f>
        <v/>
      </c>
      <c r="C153" s="326"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7" t="e">
        <f ca="true">+RIGHT('Data Summary'!A154,LEN('Data Summary'!A154)-9)</f>
        <v>#VALUE!</v>
      </c>
      <c r="B154" s="35" t="str">
        <f ca="true">+IF(ISTEXT('Data Summary'!B154),'Data Summary'!B154,"")</f>
        <v/>
      </c>
      <c r="C154" s="326"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7" t="e">
        <f ca="true">+RIGHT('Data Summary'!A155,LEN('Data Summary'!A155)-9)</f>
        <v>#VALUE!</v>
      </c>
      <c r="B155" s="35" t="str">
        <f ca="true">+IF(ISTEXT('Data Summary'!B155),'Data Summary'!B155,"")</f>
        <v/>
      </c>
      <c r="C155" s="326"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7" t="e">
        <f ca="true">+RIGHT('Data Summary'!A156,LEN('Data Summary'!A156)-9)</f>
        <v>#VALUE!</v>
      </c>
      <c r="B156" s="35" t="str">
        <f ca="true">+IF(ISTEXT('Data Summary'!B156),'Data Summary'!B156,"")</f>
        <v/>
      </c>
      <c r="C156" s="326"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7" t="e">
        <f ca="true">+RIGHT('Data Summary'!A157,LEN('Data Summary'!A157)-9)</f>
        <v>#VALUE!</v>
      </c>
      <c r="B157" s="35" t="str">
        <f ca="true">+IF(ISTEXT('Data Summary'!B157),'Data Summary'!B157,"")</f>
        <v/>
      </c>
      <c r="C157" s="326"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7" t="e">
        <f ca="true">+RIGHT('Data Summary'!A158,LEN('Data Summary'!A158)-9)</f>
        <v>#VALUE!</v>
      </c>
      <c r="B158" s="35" t="str">
        <f ca="true">+IF(ISTEXT('Data Summary'!B158),'Data Summary'!B158,"")</f>
        <v/>
      </c>
      <c r="C158" s="326"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7" t="e">
        <f ca="true">+RIGHT('Data Summary'!A159,LEN('Data Summary'!A159)-9)</f>
        <v>#VALUE!</v>
      </c>
      <c r="B159" s="35" t="str">
        <f ca="true">+IF(ISTEXT('Data Summary'!B159),'Data Summary'!B159,"")</f>
        <v/>
      </c>
      <c r="C159" s="326"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7" t="e">
        <f ca="true">+RIGHT('Data Summary'!A160,LEN('Data Summary'!A160)-9)</f>
        <v>#VALUE!</v>
      </c>
      <c r="B160" s="35" t="str">
        <f ca="true">+IF(ISTEXT('Data Summary'!B160),'Data Summary'!B160,"")</f>
        <v/>
      </c>
      <c r="C160" s="326"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7" t="e">
        <f ca="true">+RIGHT('Data Summary'!A161,LEN('Data Summary'!A161)-9)</f>
        <v>#VALUE!</v>
      </c>
      <c r="B161" s="35" t="str">
        <f ca="true">+IF(ISTEXT('Data Summary'!B161),'Data Summary'!B161,"")</f>
        <v/>
      </c>
      <c r="C161" s="326"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7" t="e">
        <f ca="true">+RIGHT('Data Summary'!A162,LEN('Data Summary'!A162)-9)</f>
        <v>#VALUE!</v>
      </c>
      <c r="B162" s="35" t="str">
        <f ca="true">+IF(ISTEXT('Data Summary'!B162),'Data Summary'!B162,"")</f>
        <v/>
      </c>
      <c r="C162" s="326"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7" t="e">
        <f ca="true">+RIGHT('Data Summary'!A163,LEN('Data Summary'!A163)-9)</f>
        <v>#VALUE!</v>
      </c>
      <c r="B163" s="35" t="str">
        <f ca="true">+IF(ISTEXT('Data Summary'!B163),'Data Summary'!B163,"")</f>
        <v/>
      </c>
      <c r="C163" s="326"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7" t="e">
        <f ca="true">+RIGHT('Data Summary'!A164,LEN('Data Summary'!A164)-9)</f>
        <v>#VALUE!</v>
      </c>
      <c r="B164" s="35" t="str">
        <f ca="true">+IF(ISTEXT('Data Summary'!B164),'Data Summary'!B164,"")</f>
        <v/>
      </c>
      <c r="C164" s="326"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7" t="e">
        <f ca="true">+RIGHT('Data Summary'!A165,LEN('Data Summary'!A165)-9)</f>
        <v>#VALUE!</v>
      </c>
      <c r="B165" s="35" t="str">
        <f ca="true">+IF(ISTEXT('Data Summary'!B165),'Data Summary'!B165,"")</f>
        <v/>
      </c>
      <c r="C165" s="326"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7" t="e">
        <f ca="true">+RIGHT('Data Summary'!A166,LEN('Data Summary'!A166)-9)</f>
        <v>#VALUE!</v>
      </c>
      <c r="B166" s="35" t="str">
        <f ca="true">+IF(ISTEXT('Data Summary'!B166),'Data Summary'!B166,"")</f>
        <v/>
      </c>
      <c r="C166" s="326"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7" t="e">
        <f ca="true">+RIGHT('Data Summary'!A167,LEN('Data Summary'!A167)-9)</f>
        <v>#VALUE!</v>
      </c>
      <c r="B167" s="35" t="str">
        <f ca="true">+IF(ISTEXT('Data Summary'!B167),'Data Summary'!B167,"")</f>
        <v/>
      </c>
      <c r="C167" s="326"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7" t="e">
        <f ca="true">+RIGHT('Data Summary'!A168,LEN('Data Summary'!A168)-9)</f>
        <v>#VALUE!</v>
      </c>
      <c r="B168" s="35" t="str">
        <f ca="true">+IF(ISTEXT('Data Summary'!B168),'Data Summary'!B168,"")</f>
        <v/>
      </c>
      <c r="C168" s="326"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7" t="e">
        <f ca="true">+RIGHT('Data Summary'!A169,LEN('Data Summary'!A169)-9)</f>
        <v>#VALUE!</v>
      </c>
      <c r="B169" s="35" t="str">
        <f ca="true">+IF(ISTEXT('Data Summary'!B169),'Data Summary'!B169,"")</f>
        <v/>
      </c>
      <c r="C169" s="326"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7" t="e">
        <f ca="true">+RIGHT('Data Summary'!A170,LEN('Data Summary'!A170)-9)</f>
        <v>#VALUE!</v>
      </c>
      <c r="B170" s="35" t="str">
        <f ca="true">+IF(ISTEXT('Data Summary'!B170),'Data Summary'!B170,"")</f>
        <v/>
      </c>
      <c r="C170" s="326"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7" t="e">
        <f ca="true">+RIGHT('Data Summary'!A171,LEN('Data Summary'!A171)-9)</f>
        <v>#VALUE!</v>
      </c>
      <c r="B171" s="35" t="str">
        <f ca="true">+IF(ISTEXT('Data Summary'!B171),'Data Summary'!B171,"")</f>
        <v/>
      </c>
      <c r="C171" s="326"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7" t="e">
        <f ca="true">+RIGHT('Data Summary'!A172,LEN('Data Summary'!A172)-9)</f>
        <v>#VALUE!</v>
      </c>
      <c r="B172" s="35" t="str">
        <f ca="true">+IF(ISTEXT('Data Summary'!B172),'Data Summary'!B172,"")</f>
        <v/>
      </c>
      <c r="C172" s="326"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7" t="e">
        <f ca="true">+RIGHT('Data Summary'!A173,LEN('Data Summary'!A173)-9)</f>
        <v>#VALUE!</v>
      </c>
      <c r="B173" s="35" t="str">
        <f ca="true">+IF(ISTEXT('Data Summary'!B173),'Data Summary'!B173,"")</f>
        <v/>
      </c>
      <c r="C173" s="326"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7" t="e">
        <f ca="true">+RIGHT('Data Summary'!A174,LEN('Data Summary'!A174)-9)</f>
        <v>#VALUE!</v>
      </c>
      <c r="B174" s="35" t="str">
        <f ca="true">+IF(ISTEXT('Data Summary'!B174),'Data Summary'!B174,"")</f>
        <v/>
      </c>
      <c r="C174" s="326"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7" t="e">
        <f ca="true">+RIGHT('Data Summary'!A175,LEN('Data Summary'!A175)-9)</f>
        <v>#VALUE!</v>
      </c>
      <c r="B175" s="35" t="str">
        <f ca="true">+IF(ISTEXT('Data Summary'!B175),'Data Summary'!B175,"")</f>
        <v/>
      </c>
      <c r="C175" s="326"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7" t="e">
        <f ca="true">+RIGHT('Data Summary'!A176,LEN('Data Summary'!A176)-9)</f>
        <v>#VALUE!</v>
      </c>
      <c r="B176" s="35" t="str">
        <f ca="true">+IF(ISTEXT('Data Summary'!B176),'Data Summary'!B176,"")</f>
        <v/>
      </c>
      <c r="C176" s="326"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7" t="e">
        <f ca="true">+RIGHT('Data Summary'!A177,LEN('Data Summary'!A177)-9)</f>
        <v>#VALUE!</v>
      </c>
      <c r="B177" s="35" t="str">
        <f ca="true">+IF(ISTEXT('Data Summary'!B177),'Data Summary'!B177,"")</f>
        <v/>
      </c>
      <c r="C177" s="326"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7" t="e">
        <f ca="true">+RIGHT('Data Summary'!A178,LEN('Data Summary'!A178)-9)</f>
        <v>#VALUE!</v>
      </c>
      <c r="B178" s="35" t="str">
        <f ca="true">+IF(ISTEXT('Data Summary'!B178),'Data Summary'!B178,"")</f>
        <v/>
      </c>
      <c r="C178" s="326"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7" t="e">
        <f ca="true">+RIGHT('Data Summary'!A179,LEN('Data Summary'!A179)-9)</f>
        <v>#VALUE!</v>
      </c>
      <c r="B179" s="35" t="str">
        <f ca="true">+IF(ISTEXT('Data Summary'!B179),'Data Summary'!B179,"")</f>
        <v/>
      </c>
      <c r="C179" s="326"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7" t="e">
        <f ca="true">+RIGHT('Data Summary'!A180,LEN('Data Summary'!A180)-9)</f>
        <v>#VALUE!</v>
      </c>
      <c r="B180" s="35" t="str">
        <f ca="true">+IF(ISTEXT('Data Summary'!B180),'Data Summary'!B180,"")</f>
        <v/>
      </c>
      <c r="C180" s="326"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7" t="e">
        <f ca="true">+RIGHT('Data Summary'!A181,LEN('Data Summary'!A181)-9)</f>
        <v>#VALUE!</v>
      </c>
      <c r="B181" s="35" t="str">
        <f ca="true">+IF(ISTEXT('Data Summary'!B181),'Data Summary'!B181,"")</f>
        <v/>
      </c>
      <c r="C181" s="326"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7" t="e">
        <f ca="true">+RIGHT('Data Summary'!A182,LEN('Data Summary'!A182)-9)</f>
        <v>#VALUE!</v>
      </c>
      <c r="B182" s="35" t="str">
        <f ca="true">+IF(ISTEXT('Data Summary'!B182),'Data Summary'!B182,"")</f>
        <v/>
      </c>
      <c r="C182" s="326"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7" t="e">
        <f ca="true">+RIGHT('Data Summary'!A183,LEN('Data Summary'!A183)-9)</f>
        <v>#VALUE!</v>
      </c>
      <c r="B183" s="35" t="str">
        <f ca="true">+IF(ISTEXT('Data Summary'!B183),'Data Summary'!B183,"")</f>
        <v/>
      </c>
      <c r="C183" s="326"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7" t="e">
        <f ca="true">+RIGHT('Data Summary'!A184,LEN('Data Summary'!A184)-9)</f>
        <v>#VALUE!</v>
      </c>
      <c r="B184" s="35" t="str">
        <f ca="true">+IF(ISTEXT('Data Summary'!B184),'Data Summary'!B184,"")</f>
        <v/>
      </c>
      <c r="C184" s="326"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7" t="e">
        <f ca="true">+RIGHT('Data Summary'!A185,LEN('Data Summary'!A185)-9)</f>
        <v>#VALUE!</v>
      </c>
      <c r="B185" s="35" t="str">
        <f ca="true">+IF(ISTEXT('Data Summary'!B185),'Data Summary'!B185,"")</f>
        <v/>
      </c>
      <c r="C185" s="326"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7" t="e">
        <f ca="true">+RIGHT('Data Summary'!A186,LEN('Data Summary'!A186)-9)</f>
        <v>#VALUE!</v>
      </c>
      <c r="B186" s="35" t="str">
        <f ca="true">+IF(ISTEXT('Data Summary'!B186),'Data Summary'!B186,"")</f>
        <v/>
      </c>
      <c r="C186" s="326"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7" t="e">
        <f ca="true">+RIGHT('Data Summary'!A187,LEN('Data Summary'!A187)-9)</f>
        <v>#VALUE!</v>
      </c>
      <c r="B187" s="35" t="str">
        <f ca="true">+IF(ISTEXT('Data Summary'!B187),'Data Summary'!B187,"")</f>
        <v/>
      </c>
      <c r="C187" s="326"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7" t="e">
        <f ca="true">+RIGHT('Data Summary'!A188,LEN('Data Summary'!A188)-9)</f>
        <v>#VALUE!</v>
      </c>
      <c r="B188" s="35" t="str">
        <f ca="true">+IF(ISTEXT('Data Summary'!B188),'Data Summary'!B188,"")</f>
        <v/>
      </c>
      <c r="C188" s="326"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7" t="e">
        <f ca="true">+RIGHT('Data Summary'!A189,LEN('Data Summary'!A189)-9)</f>
        <v>#VALUE!</v>
      </c>
      <c r="B189" s="35" t="str">
        <f ca="true">+IF(ISTEXT('Data Summary'!B189),'Data Summary'!B189,"")</f>
        <v/>
      </c>
      <c r="C189" s="326"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7" t="e">
        <f ca="true">+RIGHT('Data Summary'!A190,LEN('Data Summary'!A190)-9)</f>
        <v>#VALUE!</v>
      </c>
      <c r="B190" s="35" t="str">
        <f ca="true">+IF(ISTEXT('Data Summary'!B190),'Data Summary'!B190,"")</f>
        <v/>
      </c>
      <c r="C190" s="326"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7" t="e">
        <f ca="true">+RIGHT('Data Summary'!A191,LEN('Data Summary'!A191)-9)</f>
        <v>#VALUE!</v>
      </c>
      <c r="B191" s="35" t="str">
        <f ca="true">+IF(ISTEXT('Data Summary'!B191),'Data Summary'!B191,"")</f>
        <v/>
      </c>
      <c r="C191" s="326"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7" t="e">
        <f ca="true">+RIGHT('Data Summary'!A192,LEN('Data Summary'!A192)-9)</f>
        <v>#VALUE!</v>
      </c>
      <c r="B192" s="35" t="str">
        <f ca="true">+IF(ISTEXT('Data Summary'!B192),'Data Summary'!B192,"")</f>
        <v/>
      </c>
      <c r="C192" s="326"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7" t="e">
        <f ca="true">+RIGHT('Data Summary'!A193,LEN('Data Summary'!A193)-9)</f>
        <v>#VALUE!</v>
      </c>
      <c r="B193" s="35" t="str">
        <f ca="true">+IF(ISTEXT('Data Summary'!B193),'Data Summary'!B193,"")</f>
        <v/>
      </c>
      <c r="C193" s="326"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7" t="e">
        <f ca="true">+RIGHT('Data Summary'!A194,LEN('Data Summary'!A194)-9)</f>
        <v>#VALUE!</v>
      </c>
      <c r="B194" s="35" t="str">
        <f ca="true">+IF(ISTEXT('Data Summary'!B194),'Data Summary'!B194,"")</f>
        <v/>
      </c>
      <c r="C194" s="326"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7" t="e">
        <f ca="true">+RIGHT('Data Summary'!A195,LEN('Data Summary'!A195)-9)</f>
        <v>#VALUE!</v>
      </c>
      <c r="B195" s="35" t="str">
        <f ca="true">+IF(ISTEXT('Data Summary'!B195),'Data Summary'!B195,"")</f>
        <v/>
      </c>
      <c r="C195" s="326"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7" t="e">
        <f ca="true">+RIGHT('Data Summary'!A196,LEN('Data Summary'!A196)-9)</f>
        <v>#VALUE!</v>
      </c>
      <c r="B196" s="35" t="str">
        <f ca="true">+IF(ISTEXT('Data Summary'!B196),'Data Summary'!B196,"")</f>
        <v/>
      </c>
      <c r="C196" s="326"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7" t="e">
        <f ca="true">+RIGHT('Data Summary'!A197,LEN('Data Summary'!A197)-9)</f>
        <v>#VALUE!</v>
      </c>
      <c r="B197" s="35" t="str">
        <f ca="true">+IF(ISTEXT('Data Summary'!B197),'Data Summary'!B197,"")</f>
        <v/>
      </c>
      <c r="C197" s="326"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7" t="e">
        <f ca="true">+RIGHT('Data Summary'!A198,LEN('Data Summary'!A198)-9)</f>
        <v>#VALUE!</v>
      </c>
      <c r="B198" s="35" t="str">
        <f ca="true">+IF(ISTEXT('Data Summary'!B198),'Data Summary'!B198,"")</f>
        <v/>
      </c>
      <c r="C198" s="326"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7" t="e">
        <f ca="true">+RIGHT('Data Summary'!A199,LEN('Data Summary'!A199)-9)</f>
        <v>#VALUE!</v>
      </c>
      <c r="B199" s="35" t="str">
        <f ca="true">+IF(ISTEXT('Data Summary'!B199),'Data Summary'!B199,"")</f>
        <v/>
      </c>
      <c r="C199" s="326"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7" t="e">
        <f ca="true">+RIGHT('Data Summary'!A200,LEN('Data Summary'!A200)-9)</f>
        <v>#VALUE!</v>
      </c>
      <c r="B200" s="35" t="str">
        <f ca="true">+IF(ISTEXT('Data Summary'!B200),'Data Summary'!B200,"")</f>
        <v/>
      </c>
      <c r="C200" s="326"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7" t="e">
        <f ca="true">+RIGHT('Data Summary'!A201,LEN('Data Summary'!A201)-9)</f>
        <v>#VALUE!</v>
      </c>
      <c r="B201" s="35" t="str">
        <f ca="true">+IF(ISTEXT('Data Summary'!B201),'Data Summary'!B201,"")</f>
        <v/>
      </c>
      <c r="C201" s="326"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7" t="e">
        <f ca="true">+RIGHT('Data Summary'!A202,LEN('Data Summary'!A202)-9)</f>
        <v>#VALUE!</v>
      </c>
      <c r="B202" s="35" t="str">
        <f ca="true">+IF(ISTEXT('Data Summary'!B202),'Data Summary'!B202,"")</f>
        <v/>
      </c>
      <c r="C202" s="326"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7" t="e">
        <f ca="true">+RIGHT('Data Summary'!A203,LEN('Data Summary'!A203)-9)</f>
        <v>#VALUE!</v>
      </c>
      <c r="B203" s="35" t="str">
        <f ca="true">+IF(ISTEXT('Data Summary'!B203),'Data Summary'!B203,"")</f>
        <v/>
      </c>
      <c r="C203" s="326"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7" t="e">
        <f ca="true">+RIGHT('Data Summary'!A204,LEN('Data Summary'!A204)-9)</f>
        <v>#VALUE!</v>
      </c>
      <c r="B204" s="35" t="str">
        <f ca="true">+IF(ISTEXT('Data Summary'!B204),'Data Summary'!B204,"")</f>
        <v/>
      </c>
      <c r="C204" s="326"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7" t="e">
        <f ca="true">+RIGHT('Data Summary'!A205,LEN('Data Summary'!A205)-9)</f>
        <v>#VALUE!</v>
      </c>
      <c r="B205" s="35" t="str">
        <f ca="true">+IF(ISTEXT('Data Summary'!B205),'Data Summary'!B205,"")</f>
        <v/>
      </c>
      <c r="C205" s="326"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7" t="e">
        <f ca="true">+RIGHT('Data Summary'!A206,LEN('Data Summary'!A206)-9)</f>
        <v>#VALUE!</v>
      </c>
      <c r="B206" s="35" t="str">
        <f ca="true">+IF(ISTEXT('Data Summary'!B206),'Data Summary'!B206,"")</f>
        <v/>
      </c>
      <c r="C206" s="326"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7" t="e">
        <f ca="true">+RIGHT('Data Summary'!A207,LEN('Data Summary'!A207)-9)</f>
        <v>#VALUE!</v>
      </c>
      <c r="B207" s="35" t="str">
        <f ca="true">+IF(ISTEXT('Data Summary'!B207),'Data Summary'!B207,"")</f>
        <v/>
      </c>
      <c r="C207" s="326"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7110-0EC9-4463-9BD1-1FB85E557A53}">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70"/>
      <c r="I1" s="570"/>
      <c r="J1" s="570"/>
      <c r="K1" s="570"/>
      <c r="L1" s="570"/>
      <c r="M1" s="570"/>
      <c r="N1" s="570"/>
      <c r="O1" s="570"/>
      <c r="P1" s="570"/>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10">
        <v>2023</v>
      </c>
      <c r="C4" s="10">
        <v>39.385100000000001</v>
      </c>
      <c r="D4" s="10"/>
      <c r="E4" s="10"/>
      <c r="F4" s="10"/>
      <c r="G4" s="10">
        <v>37.078650000000003</v>
      </c>
      <c r="H4" s="10">
        <v>48.928899999999999</v>
      </c>
      <c r="I4" s="157"/>
      <c r="J4" s="155" t="s">
        <v>34</v>
      </c>
      <c r="K4" s="10">
        <v>2023</v>
      </c>
      <c r="L4" s="10">
        <v>48.652452830000001</v>
      </c>
      <c r="M4" s="10"/>
      <c r="N4" s="10"/>
      <c r="O4" s="10"/>
      <c r="P4" s="10">
        <v>39.799999999999997</v>
      </c>
      <c r="Q4" s="10">
        <v>52.6</v>
      </c>
      <c r="R4" s="154"/>
      <c r="S4" s="155" t="s">
        <v>34</v>
      </c>
      <c r="T4" s="10">
        <v>2023</v>
      </c>
      <c r="U4" s="10">
        <v>22.08222997</v>
      </c>
      <c r="V4" s="10"/>
      <c r="W4" s="10"/>
      <c r="X4" s="10"/>
      <c r="Y4" s="10">
        <v>20.950931189999999</v>
      </c>
      <c r="Z4" s="10">
        <v>26.72345013</v>
      </c>
      <c r="AA4" s="154"/>
      <c r="AB4" s="154"/>
      <c r="AC4" s="154"/>
      <c r="AD4" s="154"/>
      <c r="AE4" s="154"/>
      <c r="AF4" s="154"/>
      <c r="AG4" s="154"/>
    </row>
    <row xmlns:x14ac="http://schemas.microsoft.com/office/spreadsheetml/2009/9/ac" r="5" ht="15.75" x14ac:dyDescent="0.25">
      <c r="A5" s="155" t="s">
        <v>35</v>
      </c>
      <c r="B5" s="10">
        <v>2023</v>
      </c>
      <c r="C5" s="10">
        <v>10.44786968</v>
      </c>
      <c r="D5" s="10"/>
      <c r="E5" s="10"/>
      <c r="F5" s="10"/>
      <c r="G5" s="10">
        <v>15.04225428</v>
      </c>
      <c r="H5" s="10">
        <v>15.45539291</v>
      </c>
      <c r="I5" s="157"/>
      <c r="J5" s="155" t="s">
        <v>35</v>
      </c>
      <c r="K5" s="10">
        <v>2023</v>
      </c>
      <c r="L5" s="10">
        <v>39.638306190000002</v>
      </c>
      <c r="M5" s="10"/>
      <c r="N5" s="10"/>
      <c r="O5" s="10"/>
      <c r="P5" s="10">
        <v>48.603558849999999</v>
      </c>
      <c r="Q5" s="10">
        <v>47.183103629999998</v>
      </c>
      <c r="R5" s="154"/>
      <c r="S5" s="155" t="s">
        <v>35</v>
      </c>
      <c r="T5" s="10">
        <v>2023</v>
      </c>
      <c r="U5" s="10">
        <v>30.489886569999999</v>
      </c>
      <c r="V5" s="10"/>
      <c r="W5" s="10"/>
      <c r="X5" s="10"/>
      <c r="Y5" s="10">
        <v>25.38473291</v>
      </c>
      <c r="Z5" s="10">
        <v>27.383288409999999</v>
      </c>
      <c r="AA5" s="154"/>
      <c r="AB5" s="154"/>
      <c r="AC5" s="154"/>
      <c r="AD5" s="154"/>
      <c r="AE5" s="154"/>
      <c r="AF5" s="154"/>
      <c r="AG5" s="154"/>
    </row>
    <row xmlns:x14ac="http://schemas.microsoft.com/office/spreadsheetml/2009/9/ac" r="6" s="150" customFormat="true" ht="15.75" x14ac:dyDescent="0.25">
      <c r="A6" s="155" t="s">
        <v>36</v>
      </c>
      <c r="B6" s="10">
        <v>2023</v>
      </c>
      <c r="C6" s="10">
        <v>50.167030320000002</v>
      </c>
      <c r="D6" s="10"/>
      <c r="E6" s="10"/>
      <c r="F6" s="10">
        <v>44.728378390000003</v>
      </c>
      <c r="G6" s="10">
        <v>47.879095720000002</v>
      </c>
      <c r="H6" s="10">
        <v>35.615707090000001</v>
      </c>
      <c r="I6" s="157"/>
      <c r="J6" s="155" t="s">
        <v>36</v>
      </c>
      <c r="K6" s="10">
        <v>2023</v>
      </c>
      <c r="L6" s="10">
        <v>11.709240980000001</v>
      </c>
      <c r="M6" s="10"/>
      <c r="N6" s="10"/>
      <c r="O6" s="10">
        <v>13.5</v>
      </c>
      <c r="P6" s="10">
        <v>11.59644115</v>
      </c>
      <c r="Q6" s="10">
        <v>0.21689637410000001</v>
      </c>
      <c r="R6" s="153"/>
      <c r="S6" s="155" t="s">
        <v>36</v>
      </c>
      <c r="T6" s="10">
        <v>2023</v>
      </c>
      <c r="U6" s="10">
        <v>47.427883459999997</v>
      </c>
      <c r="V6" s="10"/>
      <c r="W6" s="10"/>
      <c r="X6" s="10">
        <v>8</v>
      </c>
      <c r="Y6" s="10">
        <v>53.664335899999998</v>
      </c>
      <c r="Z6" s="10">
        <v>45.893261459999998</v>
      </c>
      <c r="AA6" s="154"/>
      <c r="AB6" s="154"/>
      <c r="AC6" s="154"/>
      <c r="AD6" s="154"/>
      <c r="AE6" s="154"/>
      <c r="AF6" s="154"/>
      <c r="AG6" s="154"/>
    </row>
    <row xmlns:x14ac="http://schemas.microsoft.com/office/spreadsheetml/2009/9/ac" r="7" s="150" customFormat="true" ht="15.75" x14ac:dyDescent="0.25">
      <c r="A7" s="159" t="s">
        <v>230</v>
      </c>
      <c r="B7" s="10">
        <v>2023</v>
      </c>
      <c r="C7" s="10">
        <v>0</v>
      </c>
      <c r="D7" s="10">
        <v>100</v>
      </c>
      <c r="E7" s="10">
        <v>100</v>
      </c>
      <c r="F7" s="10">
        <v>55.271621609999997</v>
      </c>
      <c r="G7" s="10">
        <v>0</v>
      </c>
      <c r="H7" s="10">
        <v>0</v>
      </c>
      <c r="I7" s="154"/>
      <c r="J7" s="159" t="s">
        <v>230</v>
      </c>
      <c r="K7" s="10">
        <v>2023</v>
      </c>
      <c r="L7" s="10">
        <v>0</v>
      </c>
      <c r="M7" s="10">
        <v>100</v>
      </c>
      <c r="N7" s="10">
        <v>100</v>
      </c>
      <c r="O7" s="10">
        <v>86.5</v>
      </c>
      <c r="P7" s="10">
        <v>0</v>
      </c>
      <c r="Q7" s="10">
        <v>0</v>
      </c>
      <c r="R7" s="154"/>
      <c r="S7" s="159" t="s">
        <v>230</v>
      </c>
      <c r="T7" s="10">
        <v>2023</v>
      </c>
      <c r="U7" s="10">
        <v>0</v>
      </c>
      <c r="V7" s="10">
        <v>100</v>
      </c>
      <c r="W7" s="10">
        <v>100</v>
      </c>
      <c r="X7" s="10">
        <v>92</v>
      </c>
      <c r="Y7" s="10">
        <v>0</v>
      </c>
      <c r="Z7" s="10">
        <v>0</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194</v>
      </c>
      <c r="F13" s="170" t="s">
        <v>90</v>
      </c>
      <c r="G13" s="170" t="s">
        <v>91</v>
      </c>
      <c r="H13" s="170" t="s">
        <v>92</v>
      </c>
      <c r="I13" s="170" t="s">
        <v>93</v>
      </c>
      <c r="J13" s="170" t="s">
        <v>227</v>
      </c>
      <c r="K13" s="170" t="s">
        <v>195</v>
      </c>
      <c r="L13" s="170" t="s">
        <v>94</v>
      </c>
      <c r="M13" s="170" t="s">
        <v>95</v>
      </c>
      <c r="N13" s="170" t="s">
        <v>96</v>
      </c>
      <c r="O13" s="172" t="s">
        <v>97</v>
      </c>
      <c r="P13" s="172" t="s">
        <v>228</v>
      </c>
      <c r="Q13" s="170" t="s">
        <v>123</v>
      </c>
      <c r="R13" s="170" t="s">
        <v>158</v>
      </c>
      <c r="S13" s="173" t="s">
        <v>98</v>
      </c>
      <c r="T13" s="174" t="s">
        <v>99</v>
      </c>
      <c r="U13" s="174" t="s">
        <v>100</v>
      </c>
      <c r="V13" s="174" t="s">
        <v>229</v>
      </c>
    </row>
    <row xmlns:x14ac="http://schemas.microsoft.com/office/spreadsheetml/2009/9/ac" r="14" s="177" customFormat="true" ht="12" x14ac:dyDescent="0.2">
      <c r="A14" s="175" t="s">
        <v>159</v>
      </c>
      <c r="B14" s="10">
        <v>2000</v>
      </c>
      <c r="C14" s="176" t="s">
        <v>7</v>
      </c>
      <c r="D14" s="10">
        <v>1753673</v>
      </c>
      <c r="E14" s="10">
        <v>100</v>
      </c>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7" customFormat="true" ht="12" x14ac:dyDescent="0.2">
      <c r="A15" s="175" t="s">
        <v>159</v>
      </c>
      <c r="B15" s="10">
        <v>2001</v>
      </c>
      <c r="C15" s="176" t="s">
        <v>7</v>
      </c>
      <c r="D15" s="10">
        <v>1834333</v>
      </c>
      <c r="E15" s="10">
        <v>100</v>
      </c>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7" customFormat="true" ht="12" x14ac:dyDescent="0.2">
      <c r="A16" s="175" t="s">
        <v>159</v>
      </c>
      <c r="B16" s="10">
        <v>2002</v>
      </c>
      <c r="C16" s="176" t="s">
        <v>7</v>
      </c>
      <c r="D16" s="10">
        <v>1974344</v>
      </c>
      <c r="E16" s="10">
        <v>100</v>
      </c>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7" customFormat="true" ht="12" x14ac:dyDescent="0.2">
      <c r="A17" s="175" t="s">
        <v>159</v>
      </c>
      <c r="B17" s="10">
        <v>2003</v>
      </c>
      <c r="C17" s="176" t="s">
        <v>7</v>
      </c>
      <c r="D17" s="10">
        <v>2062968</v>
      </c>
      <c r="E17" s="10">
        <v>100</v>
      </c>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7" customFormat="true" ht="12" x14ac:dyDescent="0.2">
      <c r="A18" s="175" t="s">
        <v>159</v>
      </c>
      <c r="B18" s="10">
        <v>2004</v>
      </c>
      <c r="C18" s="176" t="s">
        <v>7</v>
      </c>
      <c r="D18" s="10">
        <v>2147530</v>
      </c>
      <c r="E18" s="10">
        <v>100</v>
      </c>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7" customFormat="true" ht="12" x14ac:dyDescent="0.2">
      <c r="A19" s="175" t="s">
        <v>159</v>
      </c>
      <c r="B19" s="10">
        <v>2005</v>
      </c>
      <c r="C19" s="176" t="s">
        <v>7</v>
      </c>
      <c r="D19" s="10">
        <v>2216611</v>
      </c>
      <c r="E19" s="10">
        <v>100</v>
      </c>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7" customFormat="true" ht="12" x14ac:dyDescent="0.2">
      <c r="A20" s="175" t="s">
        <v>159</v>
      </c>
      <c r="B20" s="10">
        <v>2006</v>
      </c>
      <c r="C20" s="176" t="s">
        <v>7</v>
      </c>
      <c r="D20" s="10">
        <v>2277210</v>
      </c>
      <c r="E20" s="10">
        <v>100</v>
      </c>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7" customFormat="true" ht="12" x14ac:dyDescent="0.2">
      <c r="A21" s="175" t="s">
        <v>159</v>
      </c>
      <c r="B21" s="10">
        <v>2007</v>
      </c>
      <c r="C21" s="176" t="s">
        <v>7</v>
      </c>
      <c r="D21" s="10">
        <v>2325315</v>
      </c>
      <c r="E21" s="10">
        <v>100</v>
      </c>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7" customFormat="true" ht="12" x14ac:dyDescent="0.2">
      <c r="A22" s="175" t="s">
        <v>159</v>
      </c>
      <c r="B22" s="10">
        <v>2008</v>
      </c>
      <c r="C22" s="176" t="s">
        <v>7</v>
      </c>
      <c r="D22" s="10">
        <v>2382563</v>
      </c>
      <c r="E22" s="10">
        <v>100</v>
      </c>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7" customFormat="true" ht="12" x14ac:dyDescent="0.2">
      <c r="A23" s="175" t="s">
        <v>159</v>
      </c>
      <c r="B23" s="10">
        <v>2009</v>
      </c>
      <c r="C23" s="176" t="s">
        <v>7</v>
      </c>
      <c r="D23" s="10">
        <v>2443341</v>
      </c>
      <c r="E23" s="10">
        <v>100</v>
      </c>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7" customFormat="true" ht="12" x14ac:dyDescent="0.2">
      <c r="A24" s="175" t="s">
        <v>159</v>
      </c>
      <c r="B24" s="10">
        <v>2010</v>
      </c>
      <c r="C24" s="176" t="s">
        <v>7</v>
      </c>
      <c r="D24" s="10">
        <v>2512686</v>
      </c>
      <c r="E24" s="10">
        <v>100</v>
      </c>
      <c r="F24" s="10">
        <v>83.188897606399223</v>
      </c>
      <c r="G24" s="10"/>
      <c r="H24" s="10"/>
      <c r="I24" s="10">
        <v>16.811102393600777</v>
      </c>
      <c r="J24" s="10">
        <v>83.188897606399223</v>
      </c>
      <c r="K24" s="10">
        <v>91.843214285714112</v>
      </c>
      <c r="L24" s="10">
        <v>44.098730189005437</v>
      </c>
      <c r="M24" s="10">
        <v>20.516415094340118</v>
      </c>
      <c r="N24" s="10">
        <v>23.582315094665319</v>
      </c>
      <c r="O24" s="10">
        <v>55.901269810994563</v>
      </c>
      <c r="P24" s="10">
        <v>0</v>
      </c>
      <c r="Q24" s="10">
        <v>64.873346554499904</v>
      </c>
      <c r="R24" s="10">
        <v>31.374273981885381</v>
      </c>
      <c r="S24" s="10"/>
      <c r="T24" s="10"/>
      <c r="U24" s="10">
        <v>68.625726018114619</v>
      </c>
      <c r="V24" s="10">
        <v>31.374273981885381</v>
      </c>
    </row>
    <row xmlns:x14ac="http://schemas.microsoft.com/office/spreadsheetml/2009/9/ac" r="25" s="177" customFormat="true" ht="12" x14ac:dyDescent="0.2">
      <c r="A25" s="175" t="s">
        <v>159</v>
      </c>
      <c r="B25" s="10">
        <v>2011</v>
      </c>
      <c r="C25" s="176" t="s">
        <v>7</v>
      </c>
      <c r="D25" s="10">
        <v>2578055</v>
      </c>
      <c r="E25" s="10">
        <v>100</v>
      </c>
      <c r="F25" s="10">
        <v>83.188897606399223</v>
      </c>
      <c r="G25" s="10"/>
      <c r="H25" s="10"/>
      <c r="I25" s="10">
        <v>16.811102393600777</v>
      </c>
      <c r="J25" s="10">
        <v>83.188897606399223</v>
      </c>
      <c r="K25" s="10">
        <v>91.843214285714112</v>
      </c>
      <c r="L25" s="10">
        <v>44.098730189005437</v>
      </c>
      <c r="M25" s="10">
        <v>20.516415094340118</v>
      </c>
      <c r="N25" s="10">
        <v>23.582315094665319</v>
      </c>
      <c r="O25" s="10">
        <v>55.901269810994563</v>
      </c>
      <c r="P25" s="10">
        <v>0</v>
      </c>
      <c r="Q25" s="10">
        <v>64.873346554499904</v>
      </c>
      <c r="R25" s="10">
        <v>31.374273981885381</v>
      </c>
      <c r="S25" s="10"/>
      <c r="T25" s="10"/>
      <c r="U25" s="10">
        <v>68.625726018114619</v>
      </c>
      <c r="V25" s="10">
        <v>31.374273981885381</v>
      </c>
    </row>
    <row xmlns:x14ac="http://schemas.microsoft.com/office/spreadsheetml/2009/9/ac" r="26" s="177" customFormat="true" ht="12" x14ac:dyDescent="0.2">
      <c r="A26" s="175" t="s">
        <v>159</v>
      </c>
      <c r="B26" s="10">
        <v>2012</v>
      </c>
      <c r="C26" s="176" t="s">
        <v>7</v>
      </c>
      <c r="D26" s="10">
        <v>2643521</v>
      </c>
      <c r="E26" s="10">
        <v>100</v>
      </c>
      <c r="F26" s="10">
        <v>83.188897606399223</v>
      </c>
      <c r="G26" s="10"/>
      <c r="H26" s="10"/>
      <c r="I26" s="10">
        <v>16.811102393600777</v>
      </c>
      <c r="J26" s="10">
        <v>83.188897606399223</v>
      </c>
      <c r="K26" s="10">
        <v>91.843214285714112</v>
      </c>
      <c r="L26" s="10">
        <v>44.098730189005437</v>
      </c>
      <c r="M26" s="10">
        <v>20.516415094340118</v>
      </c>
      <c r="N26" s="10">
        <v>23.582315094665319</v>
      </c>
      <c r="O26" s="10">
        <v>55.901269810994563</v>
      </c>
      <c r="P26" s="10">
        <v>0</v>
      </c>
      <c r="Q26" s="10">
        <v>64.873346554499904</v>
      </c>
      <c r="R26" s="10">
        <v>31.374273981885381</v>
      </c>
      <c r="S26" s="10"/>
      <c r="T26" s="10"/>
      <c r="U26" s="10">
        <v>68.625726018114619</v>
      </c>
      <c r="V26" s="10">
        <v>31.374273981885381</v>
      </c>
    </row>
    <row xmlns:x14ac="http://schemas.microsoft.com/office/spreadsheetml/2009/9/ac" r="27" s="177" customFormat="true" ht="12" x14ac:dyDescent="0.2">
      <c r="A27" s="175" t="s">
        <v>159</v>
      </c>
      <c r="B27" s="10">
        <v>2013</v>
      </c>
      <c r="C27" s="176" t="s">
        <v>7</v>
      </c>
      <c r="D27" s="10">
        <v>2848567</v>
      </c>
      <c r="E27" s="10">
        <v>100</v>
      </c>
      <c r="F27" s="10">
        <v>83.188897606399223</v>
      </c>
      <c r="G27" s="10"/>
      <c r="H27" s="10"/>
      <c r="I27" s="10">
        <v>16.811102393600777</v>
      </c>
      <c r="J27" s="10">
        <v>83.188897606399223</v>
      </c>
      <c r="K27" s="10">
        <v>91.843214285714112</v>
      </c>
      <c r="L27" s="10">
        <v>44.098730189005437</v>
      </c>
      <c r="M27" s="10">
        <v>20.516415094340118</v>
      </c>
      <c r="N27" s="10">
        <v>23.582315094665319</v>
      </c>
      <c r="O27" s="10">
        <v>55.901269810994563</v>
      </c>
      <c r="P27" s="10">
        <v>0</v>
      </c>
      <c r="Q27" s="10">
        <v>64.873346554499904</v>
      </c>
      <c r="R27" s="10">
        <v>31.374273981885381</v>
      </c>
      <c r="S27" s="10"/>
      <c r="T27" s="10"/>
      <c r="U27" s="10">
        <v>68.625726018114619</v>
      </c>
      <c r="V27" s="10">
        <v>31.374273981885381</v>
      </c>
    </row>
    <row xmlns:x14ac="http://schemas.microsoft.com/office/spreadsheetml/2009/9/ac" r="28" s="177" customFormat="true" ht="12" x14ac:dyDescent="0.2">
      <c r="A28" s="175" t="s">
        <v>159</v>
      </c>
      <c r="B28" s="10">
        <v>2014</v>
      </c>
      <c r="C28" s="176" t="s">
        <v>7</v>
      </c>
      <c r="D28" s="10">
        <v>2915365</v>
      </c>
      <c r="E28" s="10">
        <v>100</v>
      </c>
      <c r="F28" s="10">
        <v>83.188897606399223</v>
      </c>
      <c r="G28" s="10"/>
      <c r="H28" s="10"/>
      <c r="I28" s="10">
        <v>16.811102393600777</v>
      </c>
      <c r="J28" s="10">
        <v>83.188897606399223</v>
      </c>
      <c r="K28" s="10">
        <v>91.843214285714112</v>
      </c>
      <c r="L28" s="10">
        <v>44.098730189005437</v>
      </c>
      <c r="M28" s="10">
        <v>20.516415094340118</v>
      </c>
      <c r="N28" s="10">
        <v>23.582315094665319</v>
      </c>
      <c r="O28" s="10">
        <v>55.901269810994563</v>
      </c>
      <c r="P28" s="10">
        <v>0</v>
      </c>
      <c r="Q28" s="10">
        <v>64.873346554499904</v>
      </c>
      <c r="R28" s="10">
        <v>31.374273981885381</v>
      </c>
      <c r="S28" s="10"/>
      <c r="T28" s="10"/>
      <c r="U28" s="10">
        <v>68.625726018114619</v>
      </c>
      <c r="V28" s="10">
        <v>31.374273981885381</v>
      </c>
    </row>
    <row xmlns:x14ac="http://schemas.microsoft.com/office/spreadsheetml/2009/9/ac" r="29" s="177" customFormat="true" ht="12" x14ac:dyDescent="0.2">
      <c r="A29" s="175" t="s">
        <v>159</v>
      </c>
      <c r="B29" s="10">
        <v>2015</v>
      </c>
      <c r="C29" s="176" t="s">
        <v>7</v>
      </c>
      <c r="D29" s="10">
        <v>2980669</v>
      </c>
      <c r="E29" s="10">
        <v>94.893584179073514</v>
      </c>
      <c r="F29" s="10">
        <v>79.482683392620856</v>
      </c>
      <c r="G29" s="10"/>
      <c r="H29" s="10"/>
      <c r="I29" s="10">
        <v>20.517316607379144</v>
      </c>
      <c r="J29" s="10">
        <v>79.482683392620856</v>
      </c>
      <c r="K29" s="10">
        <v>89.971785714285488</v>
      </c>
      <c r="L29" s="10">
        <v>49.008955614293882</v>
      </c>
      <c r="M29" s="10">
        <v>23.642641509434725</v>
      </c>
      <c r="N29" s="10">
        <v>25.366314104859157</v>
      </c>
      <c r="O29" s="10">
        <v>50.991044385706118</v>
      </c>
      <c r="P29" s="10">
        <v>0</v>
      </c>
      <c r="Q29" s="10">
        <v>65.469338621799807</v>
      </c>
      <c r="R29" s="10">
        <v>33.729589821131412</v>
      </c>
      <c r="S29" s="10"/>
      <c r="T29" s="10"/>
      <c r="U29" s="10">
        <v>66.270410178868588</v>
      </c>
      <c r="V29" s="10">
        <v>33.729589821131412</v>
      </c>
    </row>
    <row xmlns:x14ac="http://schemas.microsoft.com/office/spreadsheetml/2009/9/ac" r="30" s="177" customFormat="true" ht="12" x14ac:dyDescent="0.2">
      <c r="A30" s="175" t="s">
        <v>159</v>
      </c>
      <c r="B30" s="10">
        <v>2016</v>
      </c>
      <c r="C30" s="176" t="s">
        <v>7</v>
      </c>
      <c r="D30" s="10">
        <v>3043599</v>
      </c>
      <c r="E30" s="10">
        <v>89.589866543439712</v>
      </c>
      <c r="F30" s="10">
        <v>75.77646917884249</v>
      </c>
      <c r="G30" s="10"/>
      <c r="H30" s="10"/>
      <c r="I30" s="10">
        <v>24.22353082115751</v>
      </c>
      <c r="J30" s="10">
        <v>75.77646917884249</v>
      </c>
      <c r="K30" s="10">
        <v>88.100357142856865</v>
      </c>
      <c r="L30" s="10">
        <v>53.919181039582327</v>
      </c>
      <c r="M30" s="10">
        <v>26.768867924528422</v>
      </c>
      <c r="N30" s="10">
        <v>27.150313115053905</v>
      </c>
      <c r="O30" s="10">
        <v>46.080818960417673</v>
      </c>
      <c r="P30" s="10">
        <v>0</v>
      </c>
      <c r="Q30" s="10">
        <v>66.065330689099937</v>
      </c>
      <c r="R30" s="10">
        <v>36.084905660377444</v>
      </c>
      <c r="S30" s="10"/>
      <c r="T30" s="10"/>
      <c r="U30" s="10">
        <v>63.915094339622556</v>
      </c>
      <c r="V30" s="10">
        <v>36.084905660377444</v>
      </c>
    </row>
    <row xmlns:x14ac="http://schemas.microsoft.com/office/spreadsheetml/2009/9/ac" r="31" s="177" customFormat="true" ht="12" x14ac:dyDescent="0.2">
      <c r="A31" s="175" t="s">
        <v>159</v>
      </c>
      <c r="B31" s="10">
        <v>2017</v>
      </c>
      <c r="C31" s="176" t="s">
        <v>7</v>
      </c>
      <c r="D31" s="10">
        <v>3105457</v>
      </c>
      <c r="E31" s="10">
        <v>84.28614890780409</v>
      </c>
      <c r="F31" s="10">
        <v>72.070254965065033</v>
      </c>
      <c r="G31" s="10">
        <v>39.385100000000001</v>
      </c>
      <c r="H31" s="10">
        <v>32.685154965065031</v>
      </c>
      <c r="I31" s="10">
        <v>27.929745034934967</v>
      </c>
      <c r="J31" s="10">
        <v>0</v>
      </c>
      <c r="K31" s="10">
        <v>86.228928571428241</v>
      </c>
      <c r="L31" s="10">
        <v>58.829406464870772</v>
      </c>
      <c r="M31" s="10">
        <v>29.895094339623029</v>
      </c>
      <c r="N31" s="10">
        <v>28.934312125247743</v>
      </c>
      <c r="O31" s="10">
        <v>41.170593535129228</v>
      </c>
      <c r="P31" s="10">
        <v>0</v>
      </c>
      <c r="Q31" s="10">
        <v>66.661322756399841</v>
      </c>
      <c r="R31" s="10">
        <v>38.440221499623476</v>
      </c>
      <c r="S31" s="10">
        <v>22.082229965156799</v>
      </c>
      <c r="T31" s="10">
        <v>16.357991534466677</v>
      </c>
      <c r="U31" s="10">
        <v>61.559778500376524</v>
      </c>
      <c r="V31" s="10">
        <v>0</v>
      </c>
    </row>
    <row xmlns:x14ac="http://schemas.microsoft.com/office/spreadsheetml/2009/9/ac" r="32" s="177" customFormat="true" ht="12" x14ac:dyDescent="0.2">
      <c r="A32" s="175" t="s">
        <v>159</v>
      </c>
      <c r="B32" s="10">
        <v>2018</v>
      </c>
      <c r="C32" s="176" t="s">
        <v>7</v>
      </c>
      <c r="D32" s="10">
        <v>3161694</v>
      </c>
      <c r="E32" s="10">
        <v>78.982431272168469</v>
      </c>
      <c r="F32" s="10">
        <v>68.364040751286666</v>
      </c>
      <c r="G32" s="10">
        <v>39.385100000000001</v>
      </c>
      <c r="H32" s="10">
        <v>28.978940751286665</v>
      </c>
      <c r="I32" s="10">
        <v>31.635959248713334</v>
      </c>
      <c r="J32" s="10">
        <v>0</v>
      </c>
      <c r="K32" s="10">
        <v>84.357500000000073</v>
      </c>
      <c r="L32" s="10">
        <v>63.739631890159217</v>
      </c>
      <c r="M32" s="10">
        <v>33.021320754717635</v>
      </c>
      <c r="N32" s="10">
        <v>30.718311135441581</v>
      </c>
      <c r="O32" s="10">
        <v>36.260368109840783</v>
      </c>
      <c r="P32" s="10">
        <v>0</v>
      </c>
      <c r="Q32" s="10">
        <v>67.257314823699971</v>
      </c>
      <c r="R32" s="10">
        <v>40.795537338869508</v>
      </c>
      <c r="S32" s="10">
        <v>22.082229965156799</v>
      </c>
      <c r="T32" s="10">
        <v>18.713307373712709</v>
      </c>
      <c r="U32" s="10">
        <v>59.204462661130492</v>
      </c>
      <c r="V32" s="10">
        <v>0</v>
      </c>
    </row>
    <row xmlns:x14ac="http://schemas.microsoft.com/office/spreadsheetml/2009/9/ac" r="33" s="177" customFormat="true" ht="12" x14ac:dyDescent="0.2">
      <c r="A33" s="175" t="s">
        <v>159</v>
      </c>
      <c r="B33" s="10">
        <v>2019</v>
      </c>
      <c r="C33" s="176" t="s">
        <v>7</v>
      </c>
      <c r="D33" s="10">
        <v>3212581</v>
      </c>
      <c r="E33" s="10">
        <v>73.678713636534667</v>
      </c>
      <c r="F33" s="10">
        <v>64.657826537508299</v>
      </c>
      <c r="G33" s="10">
        <v>39.385100000000001</v>
      </c>
      <c r="H33" s="10">
        <v>25.272726537508298</v>
      </c>
      <c r="I33" s="10">
        <v>35.342173462491701</v>
      </c>
      <c r="J33" s="10">
        <v>0</v>
      </c>
      <c r="K33" s="10">
        <v>82.486071428571449</v>
      </c>
      <c r="L33" s="10">
        <v>68.649857315447662</v>
      </c>
      <c r="M33" s="10">
        <v>36.147547169811332</v>
      </c>
      <c r="N33" s="10">
        <v>32.502310145636329</v>
      </c>
      <c r="O33" s="10">
        <v>31.350142684552338</v>
      </c>
      <c r="P33" s="10">
        <v>0</v>
      </c>
      <c r="Q33" s="10">
        <v>67.853306890999875</v>
      </c>
      <c r="R33" s="10">
        <v>43.15085317811554</v>
      </c>
      <c r="S33" s="10">
        <v>22.082229965156799</v>
      </c>
      <c r="T33" s="10">
        <v>21.068623212958741</v>
      </c>
      <c r="U33" s="10">
        <v>56.84914682188446</v>
      </c>
      <c r="V33" s="10">
        <v>0</v>
      </c>
    </row>
    <row xmlns:x14ac="http://schemas.microsoft.com/office/spreadsheetml/2009/9/ac" r="34" s="177" customFormat="true" ht="12" x14ac:dyDescent="0.2">
      <c r="A34" s="175" t="s">
        <v>159</v>
      </c>
      <c r="B34" s="10">
        <v>2020</v>
      </c>
      <c r="C34" s="176" t="s">
        <v>7</v>
      </c>
      <c r="D34" s="10">
        <v>3261749</v>
      </c>
      <c r="E34" s="10">
        <v>68.374996000899046</v>
      </c>
      <c r="F34" s="10">
        <v>60.951612323729933</v>
      </c>
      <c r="G34" s="10">
        <v>39.385100000000001</v>
      </c>
      <c r="H34" s="10">
        <v>21.566512323729931</v>
      </c>
      <c r="I34" s="10">
        <v>39.048387676270067</v>
      </c>
      <c r="J34" s="10">
        <v>0</v>
      </c>
      <c r="K34" s="10">
        <v>80.614642857142826</v>
      </c>
      <c r="L34" s="10">
        <v>73.560082740736107</v>
      </c>
      <c r="M34" s="10">
        <v>39.273773584905939</v>
      </c>
      <c r="N34" s="10">
        <v>34.286309155830168</v>
      </c>
      <c r="O34" s="10">
        <v>26.439917259263893</v>
      </c>
      <c r="P34" s="10">
        <v>0</v>
      </c>
      <c r="Q34" s="10">
        <v>68.449298958300005</v>
      </c>
      <c r="R34" s="10">
        <v>45.506169017360662</v>
      </c>
      <c r="S34" s="10">
        <v>22.082229965156799</v>
      </c>
      <c r="T34" s="10">
        <v>23.423939052203863</v>
      </c>
      <c r="U34" s="10">
        <v>54.493830982639338</v>
      </c>
      <c r="V34" s="10">
        <v>0</v>
      </c>
    </row>
    <row xmlns:x14ac="http://schemas.microsoft.com/office/spreadsheetml/2009/9/ac" r="35" s="177" customFormat="true" ht="12" x14ac:dyDescent="0.2">
      <c r="A35" s="175" t="s">
        <v>159</v>
      </c>
      <c r="B35" s="10">
        <v>2021</v>
      </c>
      <c r="C35" s="176" t="s">
        <v>7</v>
      </c>
      <c r="D35" s="10">
        <v>3310981</v>
      </c>
      <c r="E35" s="10">
        <v>63.071278365265243</v>
      </c>
      <c r="F35" s="10">
        <v>57.245398109951566</v>
      </c>
      <c r="G35" s="10">
        <v>39.385100000000001</v>
      </c>
      <c r="H35" s="10">
        <v>17.860298109951565</v>
      </c>
      <c r="I35" s="10">
        <v>42.754601890048434</v>
      </c>
      <c r="J35" s="10">
        <v>0</v>
      </c>
      <c r="K35" s="10">
        <v>78.743214285714203</v>
      </c>
      <c r="L35" s="10">
        <v>78.470308166026371</v>
      </c>
      <c r="M35" s="10">
        <v>42.400000000000546</v>
      </c>
      <c r="N35" s="10">
        <v>36.070308166025825</v>
      </c>
      <c r="O35" s="10">
        <v>21.529691833973629</v>
      </c>
      <c r="P35" s="10">
        <v>0</v>
      </c>
      <c r="Q35" s="10">
        <v>69.045291025599909</v>
      </c>
      <c r="R35" s="10">
        <v>47.861484856606694</v>
      </c>
      <c r="S35" s="10">
        <v>22.082229965156799</v>
      </c>
      <c r="T35" s="10">
        <v>25.779254891449895</v>
      </c>
      <c r="U35" s="10">
        <v>52.138515143393306</v>
      </c>
      <c r="V35" s="10">
        <v>0</v>
      </c>
    </row>
    <row xmlns:x14ac="http://schemas.microsoft.com/office/spreadsheetml/2009/9/ac" r="36" s="177" customFormat="true" ht="12" x14ac:dyDescent="0.2">
      <c r="A36" s="175" t="s">
        <v>159</v>
      </c>
      <c r="B36" s="10">
        <v>2022</v>
      </c>
      <c r="C36" s="176" t="s">
        <v>7</v>
      </c>
      <c r="D36" s="10">
        <v>3357553</v>
      </c>
      <c r="E36" s="10">
        <v>57.767560729629622</v>
      </c>
      <c r="F36" s="10">
        <v>53.539183896173199</v>
      </c>
      <c r="G36" s="10">
        <v>39.385100000000001</v>
      </c>
      <c r="H36" s="10">
        <v>14.154083896173198</v>
      </c>
      <c r="I36" s="10">
        <v>46.460816103826801</v>
      </c>
      <c r="J36" s="10">
        <v>0</v>
      </c>
      <c r="K36" s="10">
        <v>83.380533591314816</v>
      </c>
      <c r="L36" s="10">
        <v>83.380533591314816</v>
      </c>
      <c r="M36" s="10">
        <v>45.526226415095152</v>
      </c>
      <c r="N36" s="10">
        <v>37.854307176219663</v>
      </c>
      <c r="O36" s="10">
        <v>16.619466408685184</v>
      </c>
      <c r="P36" s="10">
        <v>0</v>
      </c>
      <c r="Q36" s="10">
        <v>69.641283092900039</v>
      </c>
      <c r="R36" s="10">
        <v>50.216800695852726</v>
      </c>
      <c r="S36" s="10">
        <v>22.082229965156799</v>
      </c>
      <c r="T36" s="10">
        <v>28.134570730695927</v>
      </c>
      <c r="U36" s="10">
        <v>49.783199304147274</v>
      </c>
      <c r="V36" s="10">
        <v>0</v>
      </c>
    </row>
    <row xmlns:x14ac="http://schemas.microsoft.com/office/spreadsheetml/2009/9/ac" r="37" s="177" customFormat="true" ht="12" x14ac:dyDescent="0.2">
      <c r="A37" s="175" t="s">
        <v>159</v>
      </c>
      <c r="B37" s="10">
        <v>2023</v>
      </c>
      <c r="C37" s="176" t="s">
        <v>7</v>
      </c>
      <c r="D37" s="10">
        <v>3508727</v>
      </c>
      <c r="E37" s="10">
        <v>52.46384309399582</v>
      </c>
      <c r="F37" s="10">
        <v>49.832969682395742</v>
      </c>
      <c r="G37" s="10">
        <v>39.385100000000001</v>
      </c>
      <c r="H37" s="10">
        <v>10.447869682395741</v>
      </c>
      <c r="I37" s="10">
        <v>50.167030317604258</v>
      </c>
      <c r="J37" s="10">
        <v>0</v>
      </c>
      <c r="K37" s="10">
        <v>88.290759016603261</v>
      </c>
      <c r="L37" s="10">
        <v>88.290759016603261</v>
      </c>
      <c r="M37" s="10">
        <v>48.652452830188849</v>
      </c>
      <c r="N37" s="10">
        <v>39.638306186414411</v>
      </c>
      <c r="O37" s="10">
        <v>11.709240983396739</v>
      </c>
      <c r="P37" s="10">
        <v>0</v>
      </c>
      <c r="Q37" s="10">
        <v>70.237275160199943</v>
      </c>
      <c r="R37" s="10">
        <v>52.572116535098758</v>
      </c>
      <c r="S37" s="10">
        <v>22.082229965156799</v>
      </c>
      <c r="T37" s="10">
        <v>30.489886569941959</v>
      </c>
      <c r="U37" s="10">
        <v>47.427883464901242</v>
      </c>
      <c r="V37" s="10">
        <v>0</v>
      </c>
    </row>
    <row xmlns:x14ac="http://schemas.microsoft.com/office/spreadsheetml/2009/9/ac" r="38" s="177" customFormat="true" ht="12" x14ac:dyDescent="0.2">
      <c r="A38" s="175" t="s">
        <v>159</v>
      </c>
      <c r="B38" s="10">
        <v>2024</v>
      </c>
      <c r="C38" s="17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7" customFormat="true" ht="12" x14ac:dyDescent="0.2">
      <c r="A39" s="175" t="s">
        <v>159</v>
      </c>
      <c r="B39" s="10">
        <v>2025</v>
      </c>
      <c r="C39" s="17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7" customFormat="true" ht="12" x14ac:dyDescent="0.2">
      <c r="A40" s="175" t="s">
        <v>159</v>
      </c>
      <c r="B40" s="10">
        <v>2026</v>
      </c>
      <c r="C40" s="17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7" customFormat="true" ht="12" x14ac:dyDescent="0.2">
      <c r="A41" s="175" t="s">
        <v>159</v>
      </c>
      <c r="B41" s="10">
        <v>2027</v>
      </c>
      <c r="C41" s="17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7" customFormat="true" ht="12" x14ac:dyDescent="0.2">
      <c r="A42" s="175" t="s">
        <v>159</v>
      </c>
      <c r="B42" s="10">
        <v>2028</v>
      </c>
      <c r="C42" s="17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7" customFormat="true" ht="12" x14ac:dyDescent="0.2">
      <c r="A43" s="175" t="s">
        <v>159</v>
      </c>
      <c r="B43" s="10">
        <v>2029</v>
      </c>
      <c r="C43" s="17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7" customFormat="true" ht="12" x14ac:dyDescent="0.2">
      <c r="A44" s="175" t="s">
        <v>159</v>
      </c>
      <c r="B44" s="10">
        <v>2030</v>
      </c>
      <c r="C44" s="17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7" customFormat="true" ht="12" x14ac:dyDescent="0.2">
      <c r="A45" s="175" t="s">
        <v>159</v>
      </c>
      <c r="B45" s="10">
        <v>2000</v>
      </c>
      <c r="C45" s="176" t="s">
        <v>1</v>
      </c>
      <c r="D45" s="10">
        <v>624763.5333467864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7" customFormat="true" ht="12" x14ac:dyDescent="0.2">
      <c r="A46" s="175" t="s">
        <v>159</v>
      </c>
      <c r="B46" s="10">
        <v>2001</v>
      </c>
      <c r="C46" s="176" t="s">
        <v>1</v>
      </c>
      <c r="D46" s="10">
        <v>657920.22774608608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7" customFormat="true" ht="12" x14ac:dyDescent="0.2">
      <c r="A47" s="175" t="s">
        <v>159</v>
      </c>
      <c r="B47" s="10">
        <v>2002</v>
      </c>
      <c r="C47" s="176" t="s">
        <v>1</v>
      </c>
      <c r="D47" s="10">
        <v>712915.89785583492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7" customFormat="true" ht="12" x14ac:dyDescent="0.2">
      <c r="A48" s="175" t="s">
        <v>159</v>
      </c>
      <c r="B48" s="10">
        <v>2003</v>
      </c>
      <c r="C48" s="176" t="s">
        <v>1</v>
      </c>
      <c r="D48" s="10">
        <v>749930.15191314695</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7" customFormat="true" ht="12" x14ac:dyDescent="0.2">
      <c r="A49" s="175" t="s">
        <v>159</v>
      </c>
      <c r="B49" s="10">
        <v>2004</v>
      </c>
      <c r="C49" s="176" t="s">
        <v>1</v>
      </c>
      <c r="D49" s="10">
        <v>785910.09321823122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7" customFormat="true" ht="12" x14ac:dyDescent="0.2">
      <c r="A50" s="175" t="s">
        <v>159</v>
      </c>
      <c r="B50" s="10">
        <v>2005</v>
      </c>
      <c r="C50" s="176" t="s">
        <v>1</v>
      </c>
      <c r="D50" s="10">
        <v>818350.58667884825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7" customFormat="true" ht="12" x14ac:dyDescent="0.2">
      <c r="A51" s="175" t="s">
        <v>159</v>
      </c>
      <c r="B51" s="10">
        <v>2006</v>
      </c>
      <c r="C51" s="176" t="s">
        <v>1</v>
      </c>
      <c r="D51" s="10">
        <v>849467.67826766951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7" customFormat="true" ht="12" x14ac:dyDescent="0.2">
      <c r="A52" s="175" t="s">
        <v>159</v>
      </c>
      <c r="B52" s="10">
        <v>2007</v>
      </c>
      <c r="C52" s="176" t="s">
        <v>1</v>
      </c>
      <c r="D52" s="10">
        <v>876387.95118999481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7" customFormat="true" ht="12" x14ac:dyDescent="0.2">
      <c r="A53" s="175" t="s">
        <v>159</v>
      </c>
      <c r="B53" s="10">
        <v>2008</v>
      </c>
      <c r="C53" s="176" t="s">
        <v>1</v>
      </c>
      <c r="D53" s="10">
        <v>907208.50551189424</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7" customFormat="true" ht="12" x14ac:dyDescent="0.2">
      <c r="A54" s="175" t="s">
        <v>159</v>
      </c>
      <c r="B54" s="10">
        <v>2009</v>
      </c>
      <c r="C54" s="176" t="s">
        <v>1</v>
      </c>
      <c r="D54" s="10">
        <v>939855.53936656937</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7" customFormat="true" ht="12" x14ac:dyDescent="0.2">
      <c r="A55" s="175" t="s">
        <v>159</v>
      </c>
      <c r="B55" s="10">
        <v>2010</v>
      </c>
      <c r="C55" s="176" t="s">
        <v>1</v>
      </c>
      <c r="D55" s="10">
        <v>976329.24685523985</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7" customFormat="true" ht="12" x14ac:dyDescent="0.2">
      <c r="A56" s="175" t="s">
        <v>159</v>
      </c>
      <c r="B56" s="10">
        <v>2011</v>
      </c>
      <c r="C56" s="176" t="s">
        <v>1</v>
      </c>
      <c r="D56" s="10">
        <v>1011835.0547233581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7" customFormat="true" ht="12" x14ac:dyDescent="0.2">
      <c r="A57" s="175" t="s">
        <v>159</v>
      </c>
      <c r="B57" s="10">
        <v>2012</v>
      </c>
      <c r="C57" s="176" t="s">
        <v>1</v>
      </c>
      <c r="D57" s="10">
        <v>1047944.5496426394</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7" customFormat="true" ht="12" x14ac:dyDescent="0.2">
      <c r="A58" s="175" t="s">
        <v>159</v>
      </c>
      <c r="B58" s="10">
        <v>2013</v>
      </c>
      <c r="C58" s="176" t="s">
        <v>1</v>
      </c>
      <c r="D58" s="10">
        <v>1140452.2641257858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7" customFormat="true" ht="12" x14ac:dyDescent="0.2">
      <c r="A59" s="175" t="s">
        <v>159</v>
      </c>
      <c r="B59" s="10">
        <v>2014</v>
      </c>
      <c r="C59" s="176" t="s">
        <v>1</v>
      </c>
      <c r="D59" s="10">
        <v>1178740.3536678313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7" customFormat="true" ht="12" x14ac:dyDescent="0.2">
      <c r="A60" s="175" t="s">
        <v>159</v>
      </c>
      <c r="B60" s="10">
        <v>2015</v>
      </c>
      <c r="C60" s="176" t="s">
        <v>1</v>
      </c>
      <c r="D60" s="10">
        <v>1216977.3032574845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7" customFormat="true" ht="12" x14ac:dyDescent="0.2">
      <c r="A61" s="175" t="s">
        <v>159</v>
      </c>
      <c r="B61" s="10">
        <v>2016</v>
      </c>
      <c r="C61" s="176" t="s">
        <v>1</v>
      </c>
      <c r="D61" s="10">
        <v>1254815.0152254866</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7" customFormat="true" ht="12" x14ac:dyDescent="0.2">
      <c r="A62" s="175" t="s">
        <v>159</v>
      </c>
      <c r="B62" s="10">
        <v>2017</v>
      </c>
      <c r="C62" s="176" t="s">
        <v>1</v>
      </c>
      <c r="D62" s="10">
        <v>1292988.1258009339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7" customFormat="true" ht="12" x14ac:dyDescent="0.2">
      <c r="A63" s="175" t="s">
        <v>159</v>
      </c>
      <c r="B63" s="10">
        <v>2018</v>
      </c>
      <c r="C63" s="176" t="s">
        <v>1</v>
      </c>
      <c r="D63" s="10">
        <v>1329650.4213487245</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7" customFormat="true" ht="12" x14ac:dyDescent="0.2">
      <c r="A64" s="175" t="s">
        <v>159</v>
      </c>
      <c r="B64" s="10">
        <v>2019</v>
      </c>
      <c r="C64" s="176" t="s">
        <v>1</v>
      </c>
      <c r="D64" s="10">
        <v>1364832.9492952728</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7" customFormat="true" ht="12" x14ac:dyDescent="0.2">
      <c r="A65" s="175" t="s">
        <v>159</v>
      </c>
      <c r="B65" s="10">
        <v>2020</v>
      </c>
      <c r="C65" s="176" t="s">
        <v>1</v>
      </c>
      <c r="D65" s="10">
        <v>1400040.5342194748</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7" customFormat="true" ht="12" x14ac:dyDescent="0.2">
      <c r="A66" s="175" t="s">
        <v>159</v>
      </c>
      <c r="B66" s="10">
        <v>2021</v>
      </c>
      <c r="C66" s="176" t="s">
        <v>1</v>
      </c>
      <c r="D66" s="10">
        <v>1436038.7338832857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7" customFormat="true" ht="12" x14ac:dyDescent="0.2">
      <c r="A67" s="175" t="s">
        <v>159</v>
      </c>
      <c r="B67" s="10">
        <v>2022</v>
      </c>
      <c r="C67" s="176" t="s">
        <v>1</v>
      </c>
      <c r="D67" s="10">
        <v>1471649.098465042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7" customFormat="true" ht="12" x14ac:dyDescent="0.2">
      <c r="A68" s="175" t="s">
        <v>159</v>
      </c>
      <c r="B68" s="10">
        <v>2023</v>
      </c>
      <c r="C68" s="176" t="s">
        <v>1</v>
      </c>
      <c r="D68" s="10">
        <v>1554366.0342305372</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7" customFormat="true" ht="12" x14ac:dyDescent="0.2">
      <c r="A69" s="175" t="s">
        <v>159</v>
      </c>
      <c r="B69" s="10">
        <v>2024</v>
      </c>
      <c r="C69" s="17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7" customFormat="true" ht="12" x14ac:dyDescent="0.2">
      <c r="A70" s="175" t="s">
        <v>159</v>
      </c>
      <c r="B70" s="10">
        <v>2025</v>
      </c>
      <c r="C70" s="17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7" customFormat="true" ht="12" x14ac:dyDescent="0.2">
      <c r="A71" s="175" t="s">
        <v>159</v>
      </c>
      <c r="B71" s="10">
        <v>2026</v>
      </c>
      <c r="C71" s="17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7" customFormat="true" ht="12" x14ac:dyDescent="0.2">
      <c r="A72" s="175" t="s">
        <v>159</v>
      </c>
      <c r="B72" s="10">
        <v>2027</v>
      </c>
      <c r="C72" s="17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7" customFormat="true" ht="12" x14ac:dyDescent="0.2">
      <c r="A73" s="175" t="s">
        <v>159</v>
      </c>
      <c r="B73" s="10">
        <v>2028</v>
      </c>
      <c r="C73" s="17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7" customFormat="true" ht="12" x14ac:dyDescent="0.2">
      <c r="A74" s="175" t="s">
        <v>159</v>
      </c>
      <c r="B74" s="10">
        <v>2029</v>
      </c>
      <c r="C74" s="17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7" customFormat="true" ht="12" x14ac:dyDescent="0.2">
      <c r="A75" s="175" t="s">
        <v>159</v>
      </c>
      <c r="B75" s="10">
        <v>2030</v>
      </c>
      <c r="C75" s="17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7" customFormat="true" ht="12" x14ac:dyDescent="0.2">
      <c r="A76" s="175" t="s">
        <v>159</v>
      </c>
      <c r="B76" s="10">
        <v>2000</v>
      </c>
      <c r="C76" s="176" t="s">
        <v>2</v>
      </c>
      <c r="D76" s="10">
        <v>1128909.4666532134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7" customFormat="true" ht="12" x14ac:dyDescent="0.2">
      <c r="A77" s="175" t="s">
        <v>159</v>
      </c>
      <c r="B77" s="10">
        <v>2001</v>
      </c>
      <c r="C77" s="176" t="s">
        <v>2</v>
      </c>
      <c r="D77" s="10">
        <v>1176412.7722539138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7" customFormat="true" ht="12" x14ac:dyDescent="0.2">
      <c r="A78" s="175" t="s">
        <v>159</v>
      </c>
      <c r="B78" s="10">
        <v>2002</v>
      </c>
      <c r="C78" s="176" t="s">
        <v>2</v>
      </c>
      <c r="D78" s="10">
        <v>1261428.1021441652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7" customFormat="true" ht="12" x14ac:dyDescent="0.2">
      <c r="A79" s="175" t="s">
        <v>159</v>
      </c>
      <c r="B79" s="10">
        <v>2003</v>
      </c>
      <c r="C79" s="176" t="s">
        <v>2</v>
      </c>
      <c r="D79" s="10">
        <v>1313037.848086853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7" customFormat="true" ht="12" x14ac:dyDescent="0.2">
      <c r="A80" s="175" t="s">
        <v>159</v>
      </c>
      <c r="B80" s="10">
        <v>2004</v>
      </c>
      <c r="C80" s="176" t="s">
        <v>2</v>
      </c>
      <c r="D80" s="10">
        <v>1361619.9067817689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7" customFormat="true" ht="12" x14ac:dyDescent="0.2">
      <c r="A81" s="175" t="s">
        <v>159</v>
      </c>
      <c r="B81" s="10">
        <v>2005</v>
      </c>
      <c r="C81" s="176" t="s">
        <v>2</v>
      </c>
      <c r="D81" s="10">
        <v>1398260.4133211516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7" customFormat="true" ht="12" x14ac:dyDescent="0.2">
      <c r="A82" s="175" t="s">
        <v>159</v>
      </c>
      <c r="B82" s="10">
        <v>2006</v>
      </c>
      <c r="C82" s="176" t="s">
        <v>2</v>
      </c>
      <c r="D82" s="10">
        <v>1427742.3217323304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7" customFormat="true" ht="12" x14ac:dyDescent="0.2">
      <c r="A83" s="175" t="s">
        <v>159</v>
      </c>
      <c r="B83" s="10">
        <v>2007</v>
      </c>
      <c r="C83" s="176" t="s">
        <v>2</v>
      </c>
      <c r="D83" s="10">
        <v>1448927.0488100052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7" customFormat="true" ht="12" x14ac:dyDescent="0.2">
      <c r="A84" s="175" t="s">
        <v>159</v>
      </c>
      <c r="B84" s="10">
        <v>2008</v>
      </c>
      <c r="C84" s="176" t="s">
        <v>2</v>
      </c>
      <c r="D84" s="10">
        <v>1475354.4944881056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7" customFormat="true" ht="12" x14ac:dyDescent="0.2">
      <c r="A85" s="175" t="s">
        <v>159</v>
      </c>
      <c r="B85" s="10">
        <v>2009</v>
      </c>
      <c r="C85" s="176" t="s">
        <v>2</v>
      </c>
      <c r="D85" s="10">
        <v>1503485.4606334309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7" customFormat="true" ht="12" x14ac:dyDescent="0.2">
      <c r="A86" s="175" t="s">
        <v>159</v>
      </c>
      <c r="B86" s="10">
        <v>2010</v>
      </c>
      <c r="C86" s="176" t="s">
        <v>2</v>
      </c>
      <c r="D86" s="10">
        <v>1536356.7531447599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7" customFormat="true" ht="12" x14ac:dyDescent="0.2">
      <c r="A87" s="175" t="s">
        <v>159</v>
      </c>
      <c r="B87" s="10">
        <v>2011</v>
      </c>
      <c r="C87" s="176" t="s">
        <v>2</v>
      </c>
      <c r="D87" s="10">
        <v>1566219.9452766418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7" customFormat="true" ht="12" x14ac:dyDescent="0.2">
      <c r="A88" s="175" t="s">
        <v>159</v>
      </c>
      <c r="B88" s="10">
        <v>2012</v>
      </c>
      <c r="C88" s="176" t="s">
        <v>2</v>
      </c>
      <c r="D88" s="10">
        <v>1595576.4503573605</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7" customFormat="true" ht="12" x14ac:dyDescent="0.2">
      <c r="A89" s="175" t="s">
        <v>159</v>
      </c>
      <c r="B89" s="10">
        <v>2013</v>
      </c>
      <c r="C89" s="176" t="s">
        <v>2</v>
      </c>
      <c r="D89" s="10">
        <v>1708114.7358742142</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7" customFormat="true" ht="12" x14ac:dyDescent="0.2">
      <c r="A90" s="175" t="s">
        <v>159</v>
      </c>
      <c r="B90" s="10">
        <v>2014</v>
      </c>
      <c r="C90" s="176" t="s">
        <v>2</v>
      </c>
      <c r="D90" s="10">
        <v>1736624.6463321687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7" customFormat="true" ht="12" x14ac:dyDescent="0.2">
      <c r="A91" s="175" t="s">
        <v>159</v>
      </c>
      <c r="B91" s="10">
        <v>2015</v>
      </c>
      <c r="C91" s="176" t="s">
        <v>2</v>
      </c>
      <c r="D91" s="10">
        <v>1763691.6967425158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7" customFormat="true" ht="12" x14ac:dyDescent="0.2">
      <c r="A92" s="175" t="s">
        <v>159</v>
      </c>
      <c r="B92" s="10">
        <v>2016</v>
      </c>
      <c r="C92" s="176" t="s">
        <v>2</v>
      </c>
      <c r="D92" s="10">
        <v>1788783.9847745132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7" customFormat="true" ht="12" x14ac:dyDescent="0.2">
      <c r="A93" s="175" t="s">
        <v>159</v>
      </c>
      <c r="B93" s="10">
        <v>2017</v>
      </c>
      <c r="C93" s="176" t="s">
        <v>2</v>
      </c>
      <c r="D93" s="10">
        <v>1812468.8741990661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7" customFormat="true" ht="12" x14ac:dyDescent="0.2">
      <c r="A94" s="175" t="s">
        <v>159</v>
      </c>
      <c r="B94" s="10">
        <v>2018</v>
      </c>
      <c r="C94" s="176" t="s">
        <v>2</v>
      </c>
      <c r="D94" s="10">
        <v>1832043.5786512755</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7" customFormat="true" ht="12" x14ac:dyDescent="0.2">
      <c r="A95" s="175" t="s">
        <v>159</v>
      </c>
      <c r="B95" s="10">
        <v>2019</v>
      </c>
      <c r="C95" s="176" t="s">
        <v>2</v>
      </c>
      <c r="D95" s="10">
        <v>1847748.0507047269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7" customFormat="true" ht="12" x14ac:dyDescent="0.2">
      <c r="A96" s="175" t="s">
        <v>159</v>
      </c>
      <c r="B96" s="10">
        <v>2020</v>
      </c>
      <c r="C96" s="176" t="s">
        <v>2</v>
      </c>
      <c r="D96" s="10">
        <v>1861708.4657805252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7" customFormat="true" ht="12" x14ac:dyDescent="0.2">
      <c r="A97" s="175" t="s">
        <v>159</v>
      </c>
      <c r="B97" s="10">
        <v>2021</v>
      </c>
      <c r="C97" s="176" t="s">
        <v>2</v>
      </c>
      <c r="D97" s="10">
        <v>1874942.2661167143</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7" customFormat="true" ht="12" x14ac:dyDescent="0.2">
      <c r="A98" s="175" t="s">
        <v>159</v>
      </c>
      <c r="B98" s="10">
        <v>2022</v>
      </c>
      <c r="C98" s="176" t="s">
        <v>2</v>
      </c>
      <c r="D98" s="10">
        <v>1885903.901534958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7" customFormat="true" ht="12" x14ac:dyDescent="0.2">
      <c r="A99" s="175" t="s">
        <v>159</v>
      </c>
      <c r="B99" s="10">
        <v>2023</v>
      </c>
      <c r="C99" s="176" t="s">
        <v>2</v>
      </c>
      <c r="D99" s="10">
        <v>1954360.9657694625</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7" customFormat="true" ht="12" x14ac:dyDescent="0.2">
      <c r="A100" s="175" t="s">
        <v>159</v>
      </c>
      <c r="B100" s="10">
        <v>2024</v>
      </c>
      <c r="C100" s="17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7" customFormat="true" ht="12" x14ac:dyDescent="0.2">
      <c r="A101" s="175" t="s">
        <v>159</v>
      </c>
      <c r="B101" s="10">
        <v>2025</v>
      </c>
      <c r="C101" s="17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7" customFormat="true" ht="12" x14ac:dyDescent="0.2">
      <c r="A102" s="175" t="s">
        <v>159</v>
      </c>
      <c r="B102" s="10">
        <v>2026</v>
      </c>
      <c r="C102" s="17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7" customFormat="true" ht="12" x14ac:dyDescent="0.2">
      <c r="A103" s="175" t="s">
        <v>159</v>
      </c>
      <c r="B103" s="10">
        <v>2027</v>
      </c>
      <c r="C103" s="17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7" customFormat="true" ht="12" x14ac:dyDescent="0.2">
      <c r="A104" s="175" t="s">
        <v>159</v>
      </c>
      <c r="B104" s="10">
        <v>2028</v>
      </c>
      <c r="C104" s="17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7" customFormat="true" ht="12" x14ac:dyDescent="0.2">
      <c r="A105" s="175" t="s">
        <v>159</v>
      </c>
      <c r="B105" s="10">
        <v>2029</v>
      </c>
      <c r="C105" s="17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7" customFormat="true" ht="12" x14ac:dyDescent="0.2">
      <c r="A106" s="175" t="s">
        <v>159</v>
      </c>
      <c r="B106" s="10">
        <v>2030</v>
      </c>
      <c r="C106" s="17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7" customFormat="true" ht="12" x14ac:dyDescent="0.2">
      <c r="A107" s="175" t="s">
        <v>159</v>
      </c>
      <c r="B107" s="10">
        <v>2000</v>
      </c>
      <c r="C107" s="176" t="s">
        <v>16</v>
      </c>
      <c r="D107" s="10">
        <v>425350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7" customFormat="true" ht="12" x14ac:dyDescent="0.2">
      <c r="A108" s="175" t="s">
        <v>159</v>
      </c>
      <c r="B108" s="10">
        <v>2001</v>
      </c>
      <c r="C108" s="176" t="s">
        <v>16</v>
      </c>
      <c r="D108" s="10">
        <v>444727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7" customFormat="true" ht="12" x14ac:dyDescent="0.2">
      <c r="A109" s="175" t="s">
        <v>159</v>
      </c>
      <c r="B109" s="10">
        <v>2002</v>
      </c>
      <c r="C109" s="176" t="s">
        <v>16</v>
      </c>
      <c r="D109" s="10">
        <v>479196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7" customFormat="true" ht="12" x14ac:dyDescent="0.2">
      <c r="A110" s="175" t="s">
        <v>159</v>
      </c>
      <c r="B110" s="10">
        <v>2003</v>
      </c>
      <c r="C110" s="178" t="s">
        <v>16</v>
      </c>
      <c r="D110" s="10">
        <v>500430</v>
      </c>
      <c r="E110" s="10"/>
      <c r="F110" s="10"/>
      <c r="G110" s="10"/>
      <c r="H110" s="10"/>
      <c r="I110" s="10"/>
      <c r="J110" s="10">
        <v>100</v>
      </c>
      <c r="K110" s="10"/>
      <c r="L110" s="10"/>
      <c r="M110" s="10"/>
      <c r="N110" s="10"/>
      <c r="O110" s="10"/>
      <c r="P110" s="10">
        <v>100</v>
      </c>
      <c r="Q110" s="10"/>
      <c r="R110" s="10"/>
      <c r="S110" s="10"/>
      <c r="T110" s="10"/>
      <c r="U110" s="10"/>
      <c r="V110" s="10">
        <v>100</v>
      </c>
      <c r="W110" s="179"/>
      <c r="X110" s="179"/>
      <c r="Y110" s="179"/>
      <c r="Z110" s="179"/>
      <c r="AA110" s="179"/>
      <c r="AB110" s="179"/>
      <c r="AC110" s="179"/>
      <c r="AD110" s="179"/>
      <c r="AE110" s="179"/>
    </row>
    <row xmlns:x14ac="http://schemas.microsoft.com/office/spreadsheetml/2009/9/ac" r="111" s="177" customFormat="true" ht="12" x14ac:dyDescent="0.2">
      <c r="A111" s="175" t="s">
        <v>159</v>
      </c>
      <c r="B111" s="10">
        <v>2004</v>
      </c>
      <c r="C111" s="178" t="s">
        <v>16</v>
      </c>
      <c r="D111" s="10">
        <v>520833</v>
      </c>
      <c r="E111" s="10"/>
      <c r="F111" s="10"/>
      <c r="G111" s="10"/>
      <c r="H111" s="10"/>
      <c r="I111" s="10"/>
      <c r="J111" s="10">
        <v>100</v>
      </c>
      <c r="K111" s="10"/>
      <c r="L111" s="10"/>
      <c r="M111" s="10"/>
      <c r="N111" s="10"/>
      <c r="O111" s="10"/>
      <c r="P111" s="10">
        <v>100</v>
      </c>
      <c r="Q111" s="10"/>
      <c r="R111" s="10"/>
      <c r="S111" s="10"/>
      <c r="T111" s="10"/>
      <c r="U111" s="10"/>
      <c r="V111" s="10">
        <v>100</v>
      </c>
      <c r="W111" s="179"/>
      <c r="X111" s="179"/>
      <c r="Y111" s="179"/>
      <c r="Z111" s="179"/>
      <c r="AA111" s="179"/>
      <c r="AB111" s="179"/>
      <c r="AC111" s="179"/>
      <c r="AD111" s="179"/>
      <c r="AE111" s="179"/>
    </row>
    <row xmlns:x14ac="http://schemas.microsoft.com/office/spreadsheetml/2009/9/ac" r="112" s="177" customFormat="true" ht="12" x14ac:dyDescent="0.2">
      <c r="A112" s="175" t="s">
        <v>159</v>
      </c>
      <c r="B112" s="10">
        <v>2005</v>
      </c>
      <c r="C112" s="178" t="s">
        <v>16</v>
      </c>
      <c r="D112" s="10">
        <v>537210</v>
      </c>
      <c r="E112" s="10"/>
      <c r="F112" s="10"/>
      <c r="G112" s="10"/>
      <c r="H112" s="10"/>
      <c r="I112" s="10"/>
      <c r="J112" s="10">
        <v>100</v>
      </c>
      <c r="K112" s="10"/>
      <c r="L112" s="10"/>
      <c r="M112" s="10"/>
      <c r="N112" s="10"/>
      <c r="O112" s="10"/>
      <c r="P112" s="10">
        <v>100</v>
      </c>
      <c r="Q112" s="10"/>
      <c r="R112" s="10"/>
      <c r="S112" s="10"/>
      <c r="T112" s="10"/>
      <c r="U112" s="10"/>
      <c r="V112" s="10">
        <v>100</v>
      </c>
      <c r="W112" s="179"/>
      <c r="X112" s="179"/>
      <c r="Y112" s="179"/>
      <c r="Z112" s="179"/>
      <c r="AA112" s="179"/>
      <c r="AB112" s="179"/>
      <c r="AC112" s="179"/>
      <c r="AD112" s="179"/>
      <c r="AE112" s="179"/>
    </row>
    <row xmlns:x14ac="http://schemas.microsoft.com/office/spreadsheetml/2009/9/ac" r="113" s="177" customFormat="true" ht="12" x14ac:dyDescent="0.2">
      <c r="A113" s="175" t="s">
        <v>159</v>
      </c>
      <c r="B113" s="10">
        <v>2006</v>
      </c>
      <c r="C113" s="178" t="s">
        <v>16</v>
      </c>
      <c r="D113" s="10">
        <v>551105</v>
      </c>
      <c r="E113" s="10"/>
      <c r="F113" s="10"/>
      <c r="G113" s="10"/>
      <c r="H113" s="10"/>
      <c r="I113" s="10"/>
      <c r="J113" s="10">
        <v>100</v>
      </c>
      <c r="K113" s="10"/>
      <c r="L113" s="10"/>
      <c r="M113" s="10"/>
      <c r="N113" s="10"/>
      <c r="O113" s="10"/>
      <c r="P113" s="10">
        <v>100</v>
      </c>
      <c r="Q113" s="10"/>
      <c r="R113" s="10"/>
      <c r="S113" s="10"/>
      <c r="T113" s="10"/>
      <c r="U113" s="10"/>
      <c r="V113" s="10">
        <v>100</v>
      </c>
      <c r="W113" s="179"/>
      <c r="X113" s="179"/>
      <c r="Y113" s="179"/>
      <c r="Z113" s="179"/>
      <c r="AA113" s="179"/>
      <c r="AB113" s="179"/>
      <c r="AC113" s="179"/>
      <c r="AD113" s="179"/>
      <c r="AE113" s="179"/>
    </row>
    <row xmlns:x14ac="http://schemas.microsoft.com/office/spreadsheetml/2009/9/ac" r="114" s="177" customFormat="true" ht="12" x14ac:dyDescent="0.2">
      <c r="A114" s="175" t="s">
        <v>159</v>
      </c>
      <c r="B114" s="10">
        <v>2007</v>
      </c>
      <c r="C114" s="178" t="s">
        <v>16</v>
      </c>
      <c r="D114" s="10">
        <v>559744</v>
      </c>
      <c r="E114" s="10"/>
      <c r="F114" s="10"/>
      <c r="G114" s="10"/>
      <c r="H114" s="10"/>
      <c r="I114" s="10"/>
      <c r="J114" s="10">
        <v>100</v>
      </c>
      <c r="K114" s="10"/>
      <c r="L114" s="10"/>
      <c r="M114" s="10"/>
      <c r="N114" s="10"/>
      <c r="O114" s="10"/>
      <c r="P114" s="10">
        <v>100</v>
      </c>
      <c r="Q114" s="10"/>
      <c r="R114" s="10"/>
      <c r="S114" s="10"/>
      <c r="T114" s="10"/>
      <c r="U114" s="10"/>
      <c r="V114" s="10">
        <v>100</v>
      </c>
      <c r="W114" s="179"/>
      <c r="X114" s="179"/>
      <c r="Y114" s="179"/>
      <c r="Z114" s="179"/>
      <c r="AA114" s="179"/>
      <c r="AB114" s="179"/>
      <c r="AC114" s="179"/>
      <c r="AD114" s="179"/>
      <c r="AE114" s="179"/>
    </row>
    <row xmlns:x14ac="http://schemas.microsoft.com/office/spreadsheetml/2009/9/ac" r="115" s="177" customFormat="true" ht="12" x14ac:dyDescent="0.2">
      <c r="A115" s="175" t="s">
        <v>159</v>
      </c>
      <c r="B115" s="10">
        <v>2008</v>
      </c>
      <c r="C115" s="178" t="s">
        <v>16</v>
      </c>
      <c r="D115" s="10">
        <v>566968</v>
      </c>
      <c r="E115" s="10"/>
      <c r="F115" s="10"/>
      <c r="G115" s="10"/>
      <c r="H115" s="10"/>
      <c r="I115" s="10"/>
      <c r="J115" s="10">
        <v>100</v>
      </c>
      <c r="K115" s="10"/>
      <c r="L115" s="10"/>
      <c r="M115" s="10"/>
      <c r="N115" s="10"/>
      <c r="O115" s="10"/>
      <c r="P115" s="10">
        <v>100</v>
      </c>
      <c r="Q115" s="10"/>
      <c r="R115" s="10"/>
      <c r="S115" s="10"/>
      <c r="T115" s="10"/>
      <c r="U115" s="10"/>
      <c r="V115" s="10">
        <v>100</v>
      </c>
      <c r="W115" s="179"/>
      <c r="X115" s="179"/>
      <c r="Y115" s="179"/>
      <c r="Z115" s="179"/>
      <c r="AA115" s="179"/>
      <c r="AB115" s="179"/>
      <c r="AC115" s="179"/>
      <c r="AD115" s="179"/>
      <c r="AE115" s="179"/>
    </row>
    <row xmlns:x14ac="http://schemas.microsoft.com/office/spreadsheetml/2009/9/ac" r="116" s="177" customFormat="true" ht="12" x14ac:dyDescent="0.2">
      <c r="A116" s="175" t="s">
        <v>159</v>
      </c>
      <c r="B116" s="10">
        <v>2009</v>
      </c>
      <c r="C116" s="180" t="s">
        <v>16</v>
      </c>
      <c r="D116" s="10">
        <v>574055</v>
      </c>
      <c r="E116" s="10"/>
      <c r="F116" s="10"/>
      <c r="G116" s="10"/>
      <c r="H116" s="10"/>
      <c r="I116" s="10"/>
      <c r="J116" s="10">
        <v>100</v>
      </c>
      <c r="K116" s="10"/>
      <c r="L116" s="10"/>
      <c r="M116" s="10"/>
      <c r="N116" s="10"/>
      <c r="O116" s="10"/>
      <c r="P116" s="10">
        <v>100</v>
      </c>
      <c r="Q116" s="10"/>
      <c r="R116" s="10"/>
      <c r="S116" s="10"/>
      <c r="T116" s="10"/>
      <c r="U116" s="10"/>
      <c r="V116" s="10">
        <v>100</v>
      </c>
      <c r="W116" s="180"/>
      <c r="X116" s="180"/>
      <c r="Y116" s="180"/>
      <c r="Z116" s="180"/>
      <c r="AA116" s="180"/>
      <c r="AB116" s="180"/>
      <c r="AC116" s="180"/>
    </row>
    <row xmlns:x14ac="http://schemas.microsoft.com/office/spreadsheetml/2009/9/ac" r="117" s="177" customFormat="true" ht="12" x14ac:dyDescent="0.2">
      <c r="A117" s="175" t="s">
        <v>159</v>
      </c>
      <c r="B117" s="10">
        <v>2010</v>
      </c>
      <c r="C117" s="180" t="s">
        <v>16</v>
      </c>
      <c r="D117" s="10">
        <v>585364</v>
      </c>
      <c r="E117" s="10"/>
      <c r="F117" s="10"/>
      <c r="G117" s="10"/>
      <c r="H117" s="10"/>
      <c r="I117" s="10"/>
      <c r="J117" s="10">
        <v>100</v>
      </c>
      <c r="K117" s="10"/>
      <c r="L117" s="10"/>
      <c r="M117" s="10"/>
      <c r="N117" s="10"/>
      <c r="O117" s="10"/>
      <c r="P117" s="10">
        <v>100</v>
      </c>
      <c r="Q117" s="10"/>
      <c r="R117" s="10"/>
      <c r="S117" s="10"/>
      <c r="T117" s="10"/>
      <c r="U117" s="10"/>
      <c r="V117" s="10">
        <v>100</v>
      </c>
      <c r="W117" s="180"/>
      <c r="X117" s="180"/>
      <c r="Y117" s="180"/>
      <c r="Z117" s="180"/>
      <c r="AA117" s="180"/>
      <c r="AB117" s="180"/>
      <c r="AC117" s="180"/>
    </row>
    <row xmlns:x14ac="http://schemas.microsoft.com/office/spreadsheetml/2009/9/ac" r="118" s="177" customFormat="true" ht="12" x14ac:dyDescent="0.2">
      <c r="A118" s="175" t="s">
        <v>159</v>
      </c>
      <c r="B118" s="10">
        <v>2011</v>
      </c>
      <c r="C118" s="180" t="s">
        <v>16</v>
      </c>
      <c r="D118" s="10">
        <v>598568</v>
      </c>
      <c r="E118" s="10">
        <v>88.450559074204648</v>
      </c>
      <c r="F118" s="10">
        <v>79.522734966733879</v>
      </c>
      <c r="G118" s="10"/>
      <c r="H118" s="10"/>
      <c r="I118" s="10">
        <v>20.477265033266121</v>
      </c>
      <c r="J118" s="10">
        <v>79.522734966733879</v>
      </c>
      <c r="K118" s="10">
        <v>86.5</v>
      </c>
      <c r="L118" s="10"/>
      <c r="M118" s="10"/>
      <c r="N118" s="10"/>
      <c r="O118" s="10">
        <v>13.5</v>
      </c>
      <c r="P118" s="10">
        <v>86.5</v>
      </c>
      <c r="Q118" s="10"/>
      <c r="R118" s="10"/>
      <c r="S118" s="10"/>
      <c r="T118" s="10"/>
      <c r="U118" s="10"/>
      <c r="V118" s="10">
        <v>100</v>
      </c>
      <c r="W118" s="180"/>
      <c r="X118" s="180"/>
      <c r="Y118" s="180"/>
      <c r="Z118" s="180"/>
      <c r="AA118" s="180"/>
      <c r="AB118" s="180"/>
      <c r="AC118" s="180"/>
      <c r="AD118" s="180"/>
    </row>
    <row xmlns:x14ac="http://schemas.microsoft.com/office/spreadsheetml/2009/9/ac" r="119" s="177" customFormat="true" ht="12" x14ac:dyDescent="0.2">
      <c r="A119" s="175" t="s">
        <v>159</v>
      </c>
      <c r="B119" s="10">
        <v>2012</v>
      </c>
      <c r="C119" s="180" t="s">
        <v>16</v>
      </c>
      <c r="D119" s="10">
        <v>612502</v>
      </c>
      <c r="E119" s="10">
        <v>88.450559074204648</v>
      </c>
      <c r="F119" s="10">
        <v>79.522734966733879</v>
      </c>
      <c r="G119" s="10"/>
      <c r="H119" s="10"/>
      <c r="I119" s="10">
        <v>20.477265033266121</v>
      </c>
      <c r="J119" s="10">
        <v>79.522734966733879</v>
      </c>
      <c r="K119" s="10">
        <v>86.5</v>
      </c>
      <c r="L119" s="10"/>
      <c r="M119" s="10"/>
      <c r="N119" s="10"/>
      <c r="O119" s="10">
        <v>13.5</v>
      </c>
      <c r="P119" s="10">
        <v>86.5</v>
      </c>
      <c r="Q119" s="10"/>
      <c r="R119" s="10"/>
      <c r="S119" s="10"/>
      <c r="T119" s="10"/>
      <c r="U119" s="10"/>
      <c r="V119" s="10">
        <v>100</v>
      </c>
      <c r="W119" s="180"/>
      <c r="X119" s="180"/>
      <c r="Y119" s="180"/>
      <c r="Z119" s="180"/>
      <c r="AA119" s="180"/>
      <c r="AB119" s="180"/>
      <c r="AC119" s="180"/>
      <c r="AD119" s="180"/>
    </row>
    <row xmlns:x14ac="http://schemas.microsoft.com/office/spreadsheetml/2009/9/ac" r="120" s="177" customFormat="true" ht="12" x14ac:dyDescent="0.2">
      <c r="A120" s="175" t="s">
        <v>159</v>
      </c>
      <c r="B120" s="10">
        <v>2013</v>
      </c>
      <c r="C120" s="180" t="s">
        <v>16</v>
      </c>
      <c r="D120" s="10">
        <v>624239</v>
      </c>
      <c r="E120" s="10">
        <v>88.450559074204648</v>
      </c>
      <c r="F120" s="10">
        <v>79.522734966733879</v>
      </c>
      <c r="G120" s="10"/>
      <c r="H120" s="10"/>
      <c r="I120" s="10">
        <v>20.477265033266121</v>
      </c>
      <c r="J120" s="10">
        <v>79.522734966733879</v>
      </c>
      <c r="K120" s="10">
        <v>86.5</v>
      </c>
      <c r="L120" s="10"/>
      <c r="M120" s="10"/>
      <c r="N120" s="10"/>
      <c r="O120" s="10">
        <v>13.5</v>
      </c>
      <c r="P120" s="10">
        <v>86.5</v>
      </c>
      <c r="Q120" s="10"/>
      <c r="R120" s="10"/>
      <c r="S120" s="10"/>
      <c r="T120" s="10"/>
      <c r="U120" s="10"/>
      <c r="V120" s="10">
        <v>100</v>
      </c>
      <c r="W120" s="180"/>
      <c r="X120" s="180"/>
      <c r="Y120" s="180"/>
      <c r="Z120" s="180"/>
      <c r="AA120" s="180"/>
      <c r="AB120" s="180"/>
      <c r="AC120" s="180"/>
      <c r="AD120" s="180"/>
    </row>
    <row xmlns:x14ac="http://schemas.microsoft.com/office/spreadsheetml/2009/9/ac" r="121" s="177" customFormat="true" ht="12" x14ac:dyDescent="0.2">
      <c r="A121" s="175" t="s">
        <v>159</v>
      </c>
      <c r="B121" s="10">
        <v>2014</v>
      </c>
      <c r="C121" s="180" t="s">
        <v>16</v>
      </c>
      <c r="D121" s="10">
        <v>635435</v>
      </c>
      <c r="E121" s="10">
        <v>88.450559074204648</v>
      </c>
      <c r="F121" s="10">
        <v>79.522734966733879</v>
      </c>
      <c r="G121" s="10"/>
      <c r="H121" s="10"/>
      <c r="I121" s="10">
        <v>20.477265033266121</v>
      </c>
      <c r="J121" s="10">
        <v>79.522734966733879</v>
      </c>
      <c r="K121" s="10">
        <v>86.5</v>
      </c>
      <c r="L121" s="10"/>
      <c r="M121" s="10"/>
      <c r="N121" s="10"/>
      <c r="O121" s="10">
        <v>13.5</v>
      </c>
      <c r="P121" s="10">
        <v>86.5</v>
      </c>
      <c r="Q121" s="10"/>
      <c r="R121" s="10"/>
      <c r="S121" s="10"/>
      <c r="T121" s="10"/>
      <c r="U121" s="10"/>
      <c r="V121" s="10">
        <v>100</v>
      </c>
      <c r="W121" s="180"/>
      <c r="X121" s="180"/>
      <c r="Y121" s="180"/>
      <c r="Z121" s="180"/>
      <c r="AA121" s="180"/>
      <c r="AB121" s="180"/>
      <c r="AC121" s="180"/>
      <c r="AD121" s="180"/>
    </row>
    <row xmlns:x14ac="http://schemas.microsoft.com/office/spreadsheetml/2009/9/ac" r="122" s="177" customFormat="true" ht="12" x14ac:dyDescent="0.2">
      <c r="A122" s="175" t="s">
        <v>159</v>
      </c>
      <c r="B122" s="10">
        <v>2015</v>
      </c>
      <c r="C122" s="180" t="s">
        <v>16</v>
      </c>
      <c r="D122" s="10">
        <v>645351</v>
      </c>
      <c r="E122" s="10">
        <v>88.450559074204648</v>
      </c>
      <c r="F122" s="10">
        <v>79.522734966733879</v>
      </c>
      <c r="G122" s="10"/>
      <c r="H122" s="10"/>
      <c r="I122" s="10">
        <v>20.477265033266121</v>
      </c>
      <c r="J122" s="10">
        <v>79.522734966733879</v>
      </c>
      <c r="K122" s="10">
        <v>86.5</v>
      </c>
      <c r="L122" s="10"/>
      <c r="M122" s="10"/>
      <c r="N122" s="10"/>
      <c r="O122" s="10">
        <v>13.5</v>
      </c>
      <c r="P122" s="10">
        <v>86.5</v>
      </c>
      <c r="Q122" s="10"/>
      <c r="R122" s="10"/>
      <c r="S122" s="10"/>
      <c r="T122" s="10"/>
      <c r="U122" s="10"/>
      <c r="V122" s="10">
        <v>100</v>
      </c>
      <c r="W122" s="180"/>
      <c r="X122" s="180"/>
      <c r="Y122" s="180"/>
      <c r="Z122" s="180"/>
      <c r="AA122" s="180"/>
      <c r="AB122" s="180"/>
      <c r="AC122" s="180"/>
      <c r="AD122" s="180"/>
    </row>
    <row xmlns:x14ac="http://schemas.microsoft.com/office/spreadsheetml/2009/9/ac" r="123" s="177" customFormat="true" ht="12" x14ac:dyDescent="0.2">
      <c r="A123" s="175" t="s">
        <v>159</v>
      </c>
      <c r="B123" s="10">
        <v>2016</v>
      </c>
      <c r="C123" s="180" t="s">
        <v>16</v>
      </c>
      <c r="D123" s="10">
        <v>654581</v>
      </c>
      <c r="E123" s="10">
        <v>84.58281335522679</v>
      </c>
      <c r="F123" s="10">
        <v>76.491345797695431</v>
      </c>
      <c r="G123" s="10"/>
      <c r="H123" s="10"/>
      <c r="I123" s="10">
        <v>23.508654202304569</v>
      </c>
      <c r="J123" s="10">
        <v>76.491345797695431</v>
      </c>
      <c r="K123" s="10">
        <v>86.5</v>
      </c>
      <c r="L123" s="10"/>
      <c r="M123" s="10"/>
      <c r="N123" s="10"/>
      <c r="O123" s="10">
        <v>13.5</v>
      </c>
      <c r="P123" s="10">
        <v>86.5</v>
      </c>
      <c r="Q123" s="10">
        <v>92</v>
      </c>
      <c r="R123" s="10"/>
      <c r="S123" s="10"/>
      <c r="T123" s="10"/>
      <c r="U123" s="10">
        <v>8</v>
      </c>
      <c r="V123" s="10">
        <v>92</v>
      </c>
      <c r="W123" s="180"/>
      <c r="X123" s="180"/>
      <c r="Y123" s="180"/>
      <c r="Z123" s="180"/>
      <c r="AA123" s="180"/>
      <c r="AB123" s="180"/>
      <c r="AC123" s="180"/>
      <c r="AD123" s="180"/>
    </row>
    <row xmlns:x14ac="http://schemas.microsoft.com/office/spreadsheetml/2009/9/ac" r="124" s="177" customFormat="true" ht="12" x14ac:dyDescent="0.2">
      <c r="A124" s="175" t="s">
        <v>159</v>
      </c>
      <c r="B124" s="10">
        <v>2017</v>
      </c>
      <c r="C124" s="180" t="s">
        <v>16</v>
      </c>
      <c r="D124" s="10">
        <v>661940</v>
      </c>
      <c r="E124" s="10">
        <v>80.715067636249842</v>
      </c>
      <c r="F124" s="10">
        <v>73.459956628656983</v>
      </c>
      <c r="G124" s="10"/>
      <c r="H124" s="10"/>
      <c r="I124" s="10">
        <v>26.540043371343017</v>
      </c>
      <c r="J124" s="10">
        <v>73.459956628656983</v>
      </c>
      <c r="K124" s="10">
        <v>86.5</v>
      </c>
      <c r="L124" s="10"/>
      <c r="M124" s="10"/>
      <c r="N124" s="10"/>
      <c r="O124" s="10">
        <v>13.5</v>
      </c>
      <c r="P124" s="10">
        <v>86.5</v>
      </c>
      <c r="Q124" s="10">
        <v>92</v>
      </c>
      <c r="R124" s="10"/>
      <c r="S124" s="10"/>
      <c r="T124" s="10"/>
      <c r="U124" s="10">
        <v>8</v>
      </c>
      <c r="V124" s="10">
        <v>92</v>
      </c>
      <c r="W124" s="180"/>
      <c r="X124" s="180"/>
      <c r="Y124" s="180"/>
      <c r="Z124" s="180"/>
      <c r="AA124" s="180"/>
      <c r="AB124" s="180"/>
      <c r="AC124" s="180"/>
      <c r="AD124" s="180"/>
    </row>
    <row xmlns:x14ac="http://schemas.microsoft.com/office/spreadsheetml/2009/9/ac" r="125" s="177" customFormat="true" ht="12" x14ac:dyDescent="0.2">
      <c r="A125" s="175" t="s">
        <v>159</v>
      </c>
      <c r="B125" s="10">
        <v>2018</v>
      </c>
      <c r="C125" s="180" t="s">
        <v>16</v>
      </c>
      <c r="D125" s="10">
        <v>666156</v>
      </c>
      <c r="E125" s="10">
        <v>76.847321917272893</v>
      </c>
      <c r="F125" s="10">
        <v>70.428567459618534</v>
      </c>
      <c r="G125" s="10"/>
      <c r="H125" s="10"/>
      <c r="I125" s="10">
        <v>29.571432540381466</v>
      </c>
      <c r="J125" s="10">
        <v>70.428567459618534</v>
      </c>
      <c r="K125" s="10">
        <v>86.5</v>
      </c>
      <c r="L125" s="10"/>
      <c r="M125" s="10"/>
      <c r="N125" s="10"/>
      <c r="O125" s="10">
        <v>13.5</v>
      </c>
      <c r="P125" s="10">
        <v>86.5</v>
      </c>
      <c r="Q125" s="10">
        <v>92</v>
      </c>
      <c r="R125" s="10"/>
      <c r="S125" s="10"/>
      <c r="T125" s="10"/>
      <c r="U125" s="10">
        <v>8</v>
      </c>
      <c r="V125" s="10">
        <v>92</v>
      </c>
      <c r="W125" s="180"/>
      <c r="X125" s="180"/>
      <c r="Y125" s="180"/>
      <c r="Z125" s="180"/>
      <c r="AA125" s="180"/>
      <c r="AB125" s="180"/>
      <c r="AC125" s="180"/>
      <c r="AD125" s="180"/>
    </row>
    <row xmlns:x14ac="http://schemas.microsoft.com/office/spreadsheetml/2009/9/ac" r="126" s="177" customFormat="true" ht="12" x14ac:dyDescent="0.2">
      <c r="A126" s="175" t="s">
        <v>159</v>
      </c>
      <c r="B126" s="10">
        <v>2019</v>
      </c>
      <c r="C126" s="180" t="s">
        <v>16</v>
      </c>
      <c r="D126" s="10">
        <v>667699</v>
      </c>
      <c r="E126" s="10">
        <v>72.979576198295035</v>
      </c>
      <c r="F126" s="10">
        <v>67.397178290580086</v>
      </c>
      <c r="G126" s="10"/>
      <c r="H126" s="10"/>
      <c r="I126" s="10">
        <v>32.602821709419914</v>
      </c>
      <c r="J126" s="10">
        <v>67.397178290580086</v>
      </c>
      <c r="K126" s="10">
        <v>86.5</v>
      </c>
      <c r="L126" s="10"/>
      <c r="M126" s="10"/>
      <c r="N126" s="10"/>
      <c r="O126" s="10">
        <v>13.5</v>
      </c>
      <c r="P126" s="10">
        <v>86.5</v>
      </c>
      <c r="Q126" s="10">
        <v>92</v>
      </c>
      <c r="R126" s="10"/>
      <c r="S126" s="10"/>
      <c r="T126" s="10"/>
      <c r="U126" s="10">
        <v>8</v>
      </c>
      <c r="V126" s="10">
        <v>92</v>
      </c>
      <c r="W126" s="180"/>
      <c r="X126" s="180"/>
      <c r="Y126" s="180"/>
      <c r="Z126" s="180"/>
      <c r="AA126" s="180"/>
      <c r="AB126" s="180"/>
      <c r="AC126" s="180"/>
      <c r="AD126" s="180"/>
    </row>
    <row xmlns:x14ac="http://schemas.microsoft.com/office/spreadsheetml/2009/9/ac" r="127" s="177" customFormat="true" ht="12" x14ac:dyDescent="0.2">
      <c r="A127" s="175" t="s">
        <v>159</v>
      </c>
      <c r="B127" s="10">
        <v>2020</v>
      </c>
      <c r="C127" s="180" t="s">
        <v>16</v>
      </c>
      <c r="D127" s="10">
        <v>671891</v>
      </c>
      <c r="E127" s="10">
        <v>69.111830479318087</v>
      </c>
      <c r="F127" s="10">
        <v>64.365789121541638</v>
      </c>
      <c r="G127" s="10"/>
      <c r="H127" s="10"/>
      <c r="I127" s="10">
        <v>35.634210878458362</v>
      </c>
      <c r="J127" s="10">
        <v>64.365789121541638</v>
      </c>
      <c r="K127" s="10">
        <v>86.5</v>
      </c>
      <c r="L127" s="10"/>
      <c r="M127" s="10"/>
      <c r="N127" s="10"/>
      <c r="O127" s="10">
        <v>13.5</v>
      </c>
      <c r="P127" s="10">
        <v>86.5</v>
      </c>
      <c r="Q127" s="10">
        <v>92</v>
      </c>
      <c r="R127" s="10"/>
      <c r="S127" s="10"/>
      <c r="T127" s="10"/>
      <c r="U127" s="10">
        <v>8</v>
      </c>
      <c r="V127" s="10">
        <v>92</v>
      </c>
      <c r="W127" s="180"/>
      <c r="X127" s="180"/>
      <c r="Y127" s="180"/>
      <c r="Z127" s="180"/>
      <c r="AA127" s="180"/>
      <c r="AB127" s="180"/>
      <c r="AC127" s="180"/>
      <c r="AD127" s="180"/>
    </row>
    <row xmlns:x14ac="http://schemas.microsoft.com/office/spreadsheetml/2009/9/ac" r="128" s="177" customFormat="true" ht="12" x14ac:dyDescent="0.2">
      <c r="A128" s="180" t="s">
        <v>159</v>
      </c>
      <c r="B128" s="10">
        <v>2021</v>
      </c>
      <c r="C128" s="180" t="s">
        <v>16</v>
      </c>
      <c r="D128" s="10">
        <v>678934</v>
      </c>
      <c r="E128" s="10">
        <v>65.244084760341138</v>
      </c>
      <c r="F128" s="10">
        <v>61.33439995250319</v>
      </c>
      <c r="G128" s="10"/>
      <c r="H128" s="10"/>
      <c r="I128" s="10">
        <v>38.66560004749681</v>
      </c>
      <c r="J128" s="10">
        <v>61.33439995250319</v>
      </c>
      <c r="K128" s="10">
        <v>86.5</v>
      </c>
      <c r="L128" s="10"/>
      <c r="M128" s="10"/>
      <c r="N128" s="10"/>
      <c r="O128" s="10">
        <v>13.5</v>
      </c>
      <c r="P128" s="10">
        <v>86.5</v>
      </c>
      <c r="Q128" s="10">
        <v>92</v>
      </c>
      <c r="R128" s="10"/>
      <c r="S128" s="10"/>
      <c r="T128" s="10"/>
      <c r="U128" s="10">
        <v>8</v>
      </c>
      <c r="V128" s="10">
        <v>92</v>
      </c>
      <c r="W128" s="180"/>
      <c r="X128" s="180"/>
      <c r="Y128" s="180"/>
      <c r="Z128" s="180"/>
      <c r="AA128" s="180"/>
      <c r="AB128" s="180"/>
      <c r="AC128" s="180"/>
      <c r="AD128" s="180"/>
    </row>
    <row xmlns:x14ac="http://schemas.microsoft.com/office/spreadsheetml/2009/9/ac" r="129" s="177" customFormat="true" ht="12" x14ac:dyDescent="0.2">
      <c r="A129" s="180" t="s">
        <v>159</v>
      </c>
      <c r="B129" s="10">
        <v>2022</v>
      </c>
      <c r="C129" s="180" t="s">
        <v>16</v>
      </c>
      <c r="D129" s="10">
        <v>688579</v>
      </c>
      <c r="E129" s="10">
        <v>61.376339041363281</v>
      </c>
      <c r="F129" s="10">
        <v>58.303010783464742</v>
      </c>
      <c r="G129" s="10"/>
      <c r="H129" s="10"/>
      <c r="I129" s="10">
        <v>41.696989216535258</v>
      </c>
      <c r="J129" s="10">
        <v>58.303010783464742</v>
      </c>
      <c r="K129" s="10">
        <v>86.5</v>
      </c>
      <c r="L129" s="10"/>
      <c r="M129" s="10"/>
      <c r="N129" s="10"/>
      <c r="O129" s="10">
        <v>13.5</v>
      </c>
      <c r="P129" s="10">
        <v>86.5</v>
      </c>
      <c r="Q129" s="10">
        <v>92</v>
      </c>
      <c r="R129" s="10"/>
      <c r="S129" s="10"/>
      <c r="T129" s="10"/>
      <c r="U129" s="10">
        <v>8</v>
      </c>
      <c r="V129" s="10">
        <v>92</v>
      </c>
      <c r="W129" s="180"/>
      <c r="X129" s="180"/>
      <c r="Y129" s="180"/>
      <c r="Z129" s="180"/>
      <c r="AA129" s="180"/>
      <c r="AB129" s="180"/>
      <c r="AC129" s="180"/>
      <c r="AD129" s="180"/>
    </row>
    <row xmlns:x14ac="http://schemas.microsoft.com/office/spreadsheetml/2009/9/ac" r="130" s="177" customFormat="true" ht="12" x14ac:dyDescent="0.2">
      <c r="A130" s="180" t="s">
        <v>159</v>
      </c>
      <c r="B130" s="10">
        <v>2023</v>
      </c>
      <c r="C130" s="180" t="s">
        <v>16</v>
      </c>
      <c r="D130" s="10">
        <v>722785</v>
      </c>
      <c r="E130" s="10">
        <v>57.508593322386332</v>
      </c>
      <c r="F130" s="10">
        <v>55.271621614426294</v>
      </c>
      <c r="G130" s="10"/>
      <c r="H130" s="10"/>
      <c r="I130" s="10">
        <v>44.728378385573706</v>
      </c>
      <c r="J130" s="10">
        <v>55.271621614426294</v>
      </c>
      <c r="K130" s="10">
        <v>86.5</v>
      </c>
      <c r="L130" s="10"/>
      <c r="M130" s="10"/>
      <c r="N130" s="10"/>
      <c r="O130" s="10">
        <v>13.5</v>
      </c>
      <c r="P130" s="10">
        <v>86.5</v>
      </c>
      <c r="Q130" s="10">
        <v>92</v>
      </c>
      <c r="R130" s="10"/>
      <c r="S130" s="10"/>
      <c r="T130" s="10"/>
      <c r="U130" s="10">
        <v>8</v>
      </c>
      <c r="V130" s="10">
        <v>92</v>
      </c>
      <c r="W130" s="180"/>
      <c r="X130" s="180"/>
      <c r="Y130" s="180"/>
      <c r="Z130" s="180"/>
      <c r="AA130" s="180"/>
      <c r="AB130" s="180"/>
      <c r="AC130" s="180"/>
      <c r="AD130" s="180"/>
    </row>
    <row xmlns:x14ac="http://schemas.microsoft.com/office/spreadsheetml/2009/9/ac" r="131" s="177" customFormat="true" ht="12" x14ac:dyDescent="0.2">
      <c r="A131" s="180" t="s">
        <v>159</v>
      </c>
      <c r="B131" s="10">
        <v>2024</v>
      </c>
      <c r="C131" s="180" t="s">
        <v>16</v>
      </c>
      <c r="D131" s="10"/>
      <c r="E131" s="10"/>
      <c r="F131" s="10"/>
      <c r="G131" s="10"/>
      <c r="H131" s="10"/>
      <c r="I131" s="10"/>
      <c r="J131" s="10"/>
      <c r="K131" s="10"/>
      <c r="L131" s="10"/>
      <c r="M131" s="10"/>
      <c r="N131" s="10"/>
      <c r="O131" s="10"/>
      <c r="P131" s="10"/>
      <c r="Q131" s="10"/>
      <c r="R131" s="10"/>
      <c r="S131" s="10"/>
      <c r="T131" s="10"/>
      <c r="U131" s="10"/>
      <c r="V131" s="10"/>
      <c r="W131" s="180"/>
      <c r="X131" s="180"/>
      <c r="Y131" s="180"/>
      <c r="Z131" s="180"/>
      <c r="AA131" s="180"/>
      <c r="AB131" s="180"/>
      <c r="AC131" s="180"/>
      <c r="AD131" s="180"/>
    </row>
    <row xmlns:x14ac="http://schemas.microsoft.com/office/spreadsheetml/2009/9/ac" r="132" s="177" customFormat="true" ht="12" x14ac:dyDescent="0.2">
      <c r="A132" s="180" t="s">
        <v>159</v>
      </c>
      <c r="B132" s="10">
        <v>2025</v>
      </c>
      <c r="C132" s="180" t="s">
        <v>16</v>
      </c>
      <c r="D132" s="10"/>
      <c r="E132" s="10"/>
      <c r="F132" s="10"/>
      <c r="G132" s="10"/>
      <c r="H132" s="10"/>
      <c r="I132" s="10"/>
      <c r="J132" s="10"/>
      <c r="K132" s="10"/>
      <c r="L132" s="10"/>
      <c r="M132" s="10"/>
      <c r="N132" s="10"/>
      <c r="O132" s="10"/>
      <c r="P132" s="10"/>
      <c r="Q132" s="10"/>
      <c r="R132" s="10"/>
      <c r="S132" s="10"/>
      <c r="T132" s="10"/>
      <c r="U132" s="10"/>
      <c r="V132" s="10"/>
      <c r="W132" s="180"/>
      <c r="X132" s="180"/>
      <c r="Y132" s="180"/>
      <c r="Z132" s="180"/>
      <c r="AA132" s="180"/>
      <c r="AB132" s="180"/>
      <c r="AC132" s="180"/>
      <c r="AD132" s="180"/>
    </row>
    <row xmlns:x14ac="http://schemas.microsoft.com/office/spreadsheetml/2009/9/ac" r="133" s="177" customFormat="true" ht="12" x14ac:dyDescent="0.2">
      <c r="A133" s="180" t="s">
        <v>159</v>
      </c>
      <c r="B133" s="10">
        <v>2026</v>
      </c>
      <c r="C133" s="180" t="s">
        <v>16</v>
      </c>
      <c r="D133" s="10"/>
      <c r="E133" s="10"/>
      <c r="F133" s="10"/>
      <c r="G133" s="10"/>
      <c r="H133" s="10"/>
      <c r="I133" s="10"/>
      <c r="J133" s="10"/>
      <c r="K133" s="10"/>
      <c r="L133" s="10"/>
      <c r="M133" s="10"/>
      <c r="N133" s="10"/>
      <c r="O133" s="10"/>
      <c r="P133" s="10"/>
      <c r="Q133" s="10"/>
      <c r="R133" s="10"/>
      <c r="S133" s="10"/>
      <c r="T133" s="10"/>
      <c r="U133" s="10"/>
      <c r="V133" s="10"/>
      <c r="W133" s="180"/>
      <c r="X133" s="180"/>
      <c r="Y133" s="180"/>
      <c r="Z133" s="180"/>
      <c r="AA133" s="180"/>
      <c r="AB133" s="180"/>
      <c r="AC133" s="180"/>
      <c r="AD133" s="180"/>
    </row>
    <row xmlns:x14ac="http://schemas.microsoft.com/office/spreadsheetml/2009/9/ac" r="134" s="177" customFormat="true" ht="12" x14ac:dyDescent="0.2">
      <c r="A134" s="180" t="s">
        <v>159</v>
      </c>
      <c r="B134" s="10">
        <v>2027</v>
      </c>
      <c r="C134" s="180" t="s">
        <v>16</v>
      </c>
      <c r="D134" s="10"/>
      <c r="E134" s="10"/>
      <c r="F134" s="10"/>
      <c r="G134" s="10"/>
      <c r="H134" s="10"/>
      <c r="I134" s="10"/>
      <c r="J134" s="10"/>
      <c r="K134" s="10"/>
      <c r="L134" s="10"/>
      <c r="M134" s="10"/>
      <c r="N134" s="10"/>
      <c r="O134" s="10"/>
      <c r="P134" s="10"/>
      <c r="Q134" s="10"/>
      <c r="R134" s="10"/>
      <c r="S134" s="10"/>
      <c r="T134" s="10"/>
      <c r="U134" s="10"/>
      <c r="V134" s="10"/>
      <c r="W134" s="180"/>
      <c r="X134" s="180"/>
      <c r="Y134" s="180"/>
      <c r="Z134" s="180"/>
      <c r="AA134" s="180"/>
      <c r="AB134" s="180"/>
      <c r="AC134" s="180"/>
      <c r="AD134" s="180"/>
    </row>
    <row xmlns:x14ac="http://schemas.microsoft.com/office/spreadsheetml/2009/9/ac" r="135" s="177" customFormat="true" ht="12" x14ac:dyDescent="0.2">
      <c r="A135" s="180" t="s">
        <v>159</v>
      </c>
      <c r="B135" s="10">
        <v>2028</v>
      </c>
      <c r="C135" s="180" t="s">
        <v>16</v>
      </c>
      <c r="D135" s="10"/>
      <c r="E135" s="10"/>
      <c r="F135" s="10"/>
      <c r="G135" s="10"/>
      <c r="H135" s="10"/>
      <c r="I135" s="10"/>
      <c r="J135" s="10"/>
      <c r="K135" s="10"/>
      <c r="L135" s="10"/>
      <c r="M135" s="10"/>
      <c r="N135" s="10"/>
      <c r="O135" s="10"/>
      <c r="P135" s="10"/>
      <c r="Q135" s="10"/>
      <c r="R135" s="10"/>
      <c r="S135" s="10"/>
      <c r="T135" s="10"/>
      <c r="U135" s="10"/>
      <c r="V135" s="10"/>
      <c r="W135" s="180"/>
      <c r="X135" s="180"/>
      <c r="Y135" s="180"/>
      <c r="Z135" s="180"/>
      <c r="AA135" s="180"/>
      <c r="AB135" s="180"/>
      <c r="AC135" s="180"/>
      <c r="AD135" s="180"/>
    </row>
    <row xmlns:x14ac="http://schemas.microsoft.com/office/spreadsheetml/2009/9/ac" r="136" s="177" customFormat="true" ht="12" x14ac:dyDescent="0.2">
      <c r="A136" s="180" t="s">
        <v>159</v>
      </c>
      <c r="B136" s="10">
        <v>2029</v>
      </c>
      <c r="C136" s="180" t="s">
        <v>16</v>
      </c>
      <c r="D136" s="10"/>
      <c r="E136" s="10"/>
      <c r="F136" s="10"/>
      <c r="G136" s="10"/>
      <c r="H136" s="10"/>
      <c r="I136" s="10"/>
      <c r="J136" s="10"/>
      <c r="K136" s="10"/>
      <c r="L136" s="10"/>
      <c r="M136" s="10"/>
      <c r="N136" s="10"/>
      <c r="O136" s="10"/>
      <c r="P136" s="10"/>
      <c r="Q136" s="10"/>
      <c r="R136" s="10"/>
      <c r="S136" s="10"/>
      <c r="T136" s="10"/>
      <c r="U136" s="10"/>
      <c r="V136" s="10"/>
      <c r="W136" s="180"/>
      <c r="X136" s="180"/>
      <c r="Y136" s="180"/>
      <c r="Z136" s="180"/>
      <c r="AA136" s="180"/>
      <c r="AB136" s="180"/>
      <c r="AC136" s="180"/>
      <c r="AD136" s="180"/>
    </row>
    <row xmlns:x14ac="http://schemas.microsoft.com/office/spreadsheetml/2009/9/ac" r="137" s="177" customFormat="true" ht="12" x14ac:dyDescent="0.2">
      <c r="A137" s="180" t="s">
        <v>159</v>
      </c>
      <c r="B137" s="10">
        <v>2030</v>
      </c>
      <c r="C137" s="180" t="s">
        <v>16</v>
      </c>
      <c r="D137" s="10"/>
      <c r="E137" s="10"/>
      <c r="F137" s="10"/>
      <c r="G137" s="10"/>
      <c r="H137" s="10"/>
      <c r="I137" s="10"/>
      <c r="J137" s="10"/>
      <c r="K137" s="10"/>
      <c r="L137" s="10"/>
      <c r="M137" s="10"/>
      <c r="N137" s="10"/>
      <c r="O137" s="10"/>
      <c r="P137" s="10"/>
      <c r="Q137" s="10"/>
      <c r="R137" s="10"/>
      <c r="S137" s="10"/>
      <c r="T137" s="10"/>
      <c r="U137" s="10"/>
      <c r="V137" s="10"/>
      <c r="W137" s="180"/>
      <c r="X137" s="180"/>
      <c r="Y137" s="180"/>
      <c r="Z137" s="180"/>
      <c r="AA137" s="180"/>
      <c r="AB137" s="180"/>
      <c r="AC137" s="180"/>
      <c r="AD137" s="180"/>
    </row>
    <row xmlns:x14ac="http://schemas.microsoft.com/office/spreadsheetml/2009/9/ac" r="138" s="177" customFormat="true" ht="12" x14ac:dyDescent="0.2">
      <c r="A138" s="180" t="s">
        <v>159</v>
      </c>
      <c r="B138" s="10">
        <v>2000</v>
      </c>
      <c r="C138" s="180" t="s">
        <v>17</v>
      </c>
      <c r="D138" s="10">
        <v>724455</v>
      </c>
      <c r="E138" s="10"/>
      <c r="F138" s="10"/>
      <c r="G138" s="10"/>
      <c r="H138" s="10"/>
      <c r="I138" s="10"/>
      <c r="J138" s="10">
        <v>100</v>
      </c>
      <c r="K138" s="10"/>
      <c r="L138" s="10"/>
      <c r="M138" s="10"/>
      <c r="N138" s="10"/>
      <c r="O138" s="10"/>
      <c r="P138" s="10">
        <v>100</v>
      </c>
      <c r="Q138" s="10">
        <v>100</v>
      </c>
      <c r="R138" s="10"/>
      <c r="S138" s="10"/>
      <c r="T138" s="10"/>
      <c r="U138" s="10"/>
      <c r="V138" s="10">
        <v>100</v>
      </c>
      <c r="W138" s="180"/>
      <c r="X138" s="180"/>
      <c r="Y138" s="180"/>
      <c r="Z138" s="180"/>
      <c r="AA138" s="180"/>
      <c r="AB138" s="180"/>
      <c r="AC138" s="180"/>
      <c r="AD138" s="180"/>
    </row>
    <row xmlns:x14ac="http://schemas.microsoft.com/office/spreadsheetml/2009/9/ac" r="139" s="177" customFormat="true" ht="12" x14ac:dyDescent="0.2">
      <c r="A139" s="180" t="s">
        <v>159</v>
      </c>
      <c r="B139" s="10">
        <v>2001</v>
      </c>
      <c r="C139" s="180" t="s">
        <v>17</v>
      </c>
      <c r="D139" s="10">
        <v>758093</v>
      </c>
      <c r="E139" s="10"/>
      <c r="F139" s="10"/>
      <c r="G139" s="10"/>
      <c r="H139" s="10"/>
      <c r="I139" s="10"/>
      <c r="J139" s="10">
        <v>100</v>
      </c>
      <c r="K139" s="10"/>
      <c r="L139" s="10"/>
      <c r="M139" s="10"/>
      <c r="N139" s="10"/>
      <c r="O139" s="10"/>
      <c r="P139" s="10">
        <v>100</v>
      </c>
      <c r="Q139" s="10">
        <v>100</v>
      </c>
      <c r="R139" s="10"/>
      <c r="S139" s="10"/>
      <c r="T139" s="10"/>
      <c r="U139" s="10"/>
      <c r="V139" s="10">
        <v>100</v>
      </c>
      <c r="W139" s="180"/>
      <c r="X139" s="180"/>
      <c r="Y139" s="180"/>
      <c r="Z139" s="180"/>
      <c r="AA139" s="180"/>
      <c r="AB139" s="180"/>
      <c r="AC139" s="180"/>
      <c r="AD139" s="180"/>
    </row>
    <row xmlns:x14ac="http://schemas.microsoft.com/office/spreadsheetml/2009/9/ac" r="140" s="177" customFormat="true" ht="12" x14ac:dyDescent="0.2">
      <c r="A140" s="180" t="s">
        <v>159</v>
      </c>
      <c r="B140" s="10">
        <v>2002</v>
      </c>
      <c r="C140" s="180" t="s">
        <v>17</v>
      </c>
      <c r="D140" s="10">
        <v>816426</v>
      </c>
      <c r="E140" s="10"/>
      <c r="F140" s="10"/>
      <c r="G140" s="10"/>
      <c r="H140" s="10"/>
      <c r="I140" s="10"/>
      <c r="J140" s="10">
        <v>100</v>
      </c>
      <c r="K140" s="10"/>
      <c r="L140" s="10"/>
      <c r="M140" s="10"/>
      <c r="N140" s="10"/>
      <c r="O140" s="10"/>
      <c r="P140" s="10">
        <v>100</v>
      </c>
      <c r="Q140" s="10">
        <v>100</v>
      </c>
      <c r="R140" s="10"/>
      <c r="S140" s="10"/>
      <c r="T140" s="10"/>
      <c r="U140" s="10"/>
      <c r="V140" s="10">
        <v>100</v>
      </c>
      <c r="W140" s="180"/>
      <c r="X140" s="180"/>
      <c r="Y140" s="180"/>
      <c r="Z140" s="180"/>
      <c r="AA140" s="180"/>
      <c r="AB140" s="180"/>
      <c r="AC140" s="180"/>
      <c r="AD140" s="180"/>
    </row>
    <row xmlns:x14ac="http://schemas.microsoft.com/office/spreadsheetml/2009/9/ac" r="141" s="177" customFormat="true" ht="12" x14ac:dyDescent="0.2">
      <c r="A141" s="180" t="s">
        <v>159</v>
      </c>
      <c r="B141" s="10">
        <v>2003</v>
      </c>
      <c r="C141" s="180" t="s">
        <v>17</v>
      </c>
      <c r="D141" s="10">
        <v>854570</v>
      </c>
      <c r="E141" s="10"/>
      <c r="F141" s="10"/>
      <c r="G141" s="10"/>
      <c r="H141" s="10"/>
      <c r="I141" s="10"/>
      <c r="J141" s="10">
        <v>100</v>
      </c>
      <c r="K141" s="10"/>
      <c r="L141" s="10"/>
      <c r="M141" s="10"/>
      <c r="N141" s="10"/>
      <c r="O141" s="10"/>
      <c r="P141" s="10">
        <v>100</v>
      </c>
      <c r="Q141" s="10">
        <v>100</v>
      </c>
      <c r="R141" s="10"/>
      <c r="S141" s="10"/>
      <c r="T141" s="10"/>
      <c r="U141" s="10"/>
      <c r="V141" s="10">
        <v>100</v>
      </c>
      <c r="W141" s="180"/>
      <c r="X141" s="180"/>
      <c r="Y141" s="180"/>
      <c r="Z141" s="180"/>
      <c r="AA141" s="180"/>
      <c r="AB141" s="180"/>
      <c r="AC141" s="180"/>
      <c r="AD141" s="180"/>
    </row>
    <row xmlns:x14ac="http://schemas.microsoft.com/office/spreadsheetml/2009/9/ac" r="142" s="177" customFormat="true" ht="12" x14ac:dyDescent="0.2">
      <c r="A142" s="180" t="s">
        <v>159</v>
      </c>
      <c r="B142" s="10">
        <v>2004</v>
      </c>
      <c r="C142" s="180" t="s">
        <v>17</v>
      </c>
      <c r="D142" s="10">
        <v>890786</v>
      </c>
      <c r="E142" s="10"/>
      <c r="F142" s="10"/>
      <c r="G142" s="10"/>
      <c r="H142" s="10"/>
      <c r="I142" s="10"/>
      <c r="J142" s="10">
        <v>100</v>
      </c>
      <c r="K142" s="10"/>
      <c r="L142" s="10"/>
      <c r="M142" s="10"/>
      <c r="N142" s="10"/>
      <c r="O142" s="10"/>
      <c r="P142" s="10">
        <v>100</v>
      </c>
      <c r="Q142" s="10">
        <v>100</v>
      </c>
      <c r="R142" s="10"/>
      <c r="S142" s="10"/>
      <c r="T142" s="10"/>
      <c r="U142" s="10"/>
      <c r="V142" s="10">
        <v>100</v>
      </c>
      <c r="W142" s="180"/>
      <c r="X142" s="180"/>
      <c r="Y142" s="180"/>
      <c r="Z142" s="180"/>
      <c r="AA142" s="180"/>
      <c r="AB142" s="180"/>
      <c r="AC142" s="180"/>
      <c r="AD142" s="180"/>
    </row>
    <row xmlns:x14ac="http://schemas.microsoft.com/office/spreadsheetml/2009/9/ac" r="143" s="177" customFormat="true" ht="12" x14ac:dyDescent="0.2">
      <c r="A143" s="180" t="s">
        <v>159</v>
      </c>
      <c r="B143" s="10">
        <v>2005</v>
      </c>
      <c r="C143" s="180" t="s">
        <v>17</v>
      </c>
      <c r="D143" s="10">
        <v>920562</v>
      </c>
      <c r="E143" s="10"/>
      <c r="F143" s="10"/>
      <c r="G143" s="10"/>
      <c r="H143" s="10"/>
      <c r="I143" s="10"/>
      <c r="J143" s="10">
        <v>100</v>
      </c>
      <c r="K143" s="10"/>
      <c r="L143" s="10"/>
      <c r="M143" s="10"/>
      <c r="N143" s="10"/>
      <c r="O143" s="10"/>
      <c r="P143" s="10">
        <v>100</v>
      </c>
      <c r="Q143" s="10">
        <v>100</v>
      </c>
      <c r="R143" s="10"/>
      <c r="S143" s="10"/>
      <c r="T143" s="10"/>
      <c r="U143" s="10"/>
      <c r="V143" s="10">
        <v>100</v>
      </c>
      <c r="W143" s="180"/>
      <c r="X143" s="180"/>
      <c r="Y143" s="180"/>
      <c r="Z143" s="180"/>
      <c r="AA143" s="180"/>
      <c r="AB143" s="180"/>
      <c r="AC143" s="180"/>
      <c r="AD143" s="180"/>
    </row>
    <row xmlns:x14ac="http://schemas.microsoft.com/office/spreadsheetml/2009/9/ac" r="144" s="177" customFormat="true" ht="12" x14ac:dyDescent="0.2">
      <c r="A144" s="180" t="s">
        <v>159</v>
      </c>
      <c r="B144" s="10">
        <v>2006</v>
      </c>
      <c r="C144" s="180" t="s">
        <v>17</v>
      </c>
      <c r="D144" s="10">
        <v>946625</v>
      </c>
      <c r="E144" s="10"/>
      <c r="F144" s="10"/>
      <c r="G144" s="10"/>
      <c r="H144" s="10"/>
      <c r="I144" s="10"/>
      <c r="J144" s="10">
        <v>100</v>
      </c>
      <c r="K144" s="10"/>
      <c r="L144" s="10"/>
      <c r="M144" s="10"/>
      <c r="N144" s="10"/>
      <c r="O144" s="10"/>
      <c r="P144" s="10">
        <v>100</v>
      </c>
      <c r="Q144" s="10">
        <v>100</v>
      </c>
      <c r="R144" s="10"/>
      <c r="S144" s="10"/>
      <c r="T144" s="10"/>
      <c r="U144" s="10"/>
      <c r="V144" s="10">
        <v>100</v>
      </c>
      <c r="W144" s="180"/>
      <c r="X144" s="180"/>
      <c r="Y144" s="180"/>
      <c r="Z144" s="180"/>
      <c r="AA144" s="180"/>
      <c r="AB144" s="180"/>
      <c r="AC144" s="180"/>
      <c r="AD144" s="180"/>
    </row>
    <row xmlns:x14ac="http://schemas.microsoft.com/office/spreadsheetml/2009/9/ac" r="145" s="177" customFormat="true" ht="12" x14ac:dyDescent="0.2">
      <c r="A145" s="180" t="s">
        <v>159</v>
      </c>
      <c r="B145" s="10">
        <v>2007</v>
      </c>
      <c r="C145" s="180" t="s">
        <v>17</v>
      </c>
      <c r="D145" s="10">
        <v>968286</v>
      </c>
      <c r="E145" s="10"/>
      <c r="F145" s="10"/>
      <c r="G145" s="10"/>
      <c r="H145" s="10"/>
      <c r="I145" s="10"/>
      <c r="J145" s="10">
        <v>100</v>
      </c>
      <c r="K145" s="10"/>
      <c r="L145" s="10"/>
      <c r="M145" s="10"/>
      <c r="N145" s="10"/>
      <c r="O145" s="10"/>
      <c r="P145" s="10">
        <v>100</v>
      </c>
      <c r="Q145" s="10">
        <v>100</v>
      </c>
      <c r="R145" s="10"/>
      <c r="S145" s="10"/>
      <c r="T145" s="10"/>
      <c r="U145" s="10"/>
      <c r="V145" s="10">
        <v>100</v>
      </c>
      <c r="W145" s="180"/>
      <c r="X145" s="180"/>
      <c r="Y145" s="180"/>
      <c r="Z145" s="180"/>
      <c r="AA145" s="180"/>
      <c r="AB145" s="180"/>
      <c r="AC145" s="180"/>
      <c r="AD145" s="180"/>
    </row>
    <row xmlns:x14ac="http://schemas.microsoft.com/office/spreadsheetml/2009/9/ac" r="146" s="177" customFormat="true" ht="12" x14ac:dyDescent="0.2">
      <c r="A146" s="180" t="s">
        <v>159</v>
      </c>
      <c r="B146" s="10">
        <v>2008</v>
      </c>
      <c r="C146" s="180" t="s">
        <v>17</v>
      </c>
      <c r="D146" s="10">
        <v>995769</v>
      </c>
      <c r="E146" s="10"/>
      <c r="F146" s="10"/>
      <c r="G146" s="10"/>
      <c r="H146" s="10"/>
      <c r="I146" s="10"/>
      <c r="J146" s="10">
        <v>100</v>
      </c>
      <c r="K146" s="10"/>
      <c r="L146" s="10"/>
      <c r="M146" s="10"/>
      <c r="N146" s="10"/>
      <c r="O146" s="10"/>
      <c r="P146" s="10">
        <v>100</v>
      </c>
      <c r="Q146" s="10">
        <v>100</v>
      </c>
      <c r="R146" s="10"/>
      <c r="S146" s="10"/>
      <c r="T146" s="10"/>
      <c r="U146" s="10"/>
      <c r="V146" s="10">
        <v>100</v>
      </c>
      <c r="W146" s="180"/>
      <c r="X146" s="180"/>
      <c r="Y146" s="180"/>
      <c r="Z146" s="180"/>
      <c r="AA146" s="180"/>
      <c r="AB146" s="180"/>
      <c r="AC146" s="180"/>
      <c r="AD146" s="180"/>
    </row>
    <row xmlns:x14ac="http://schemas.microsoft.com/office/spreadsheetml/2009/9/ac" r="147" s="177" customFormat="true" ht="12" x14ac:dyDescent="0.2">
      <c r="A147" s="180" t="s">
        <v>159</v>
      </c>
      <c r="B147" s="10">
        <v>2009</v>
      </c>
      <c r="C147" s="180" t="s">
        <v>17</v>
      </c>
      <c r="D147" s="10">
        <v>1024198</v>
      </c>
      <c r="E147" s="10"/>
      <c r="F147" s="10"/>
      <c r="G147" s="10"/>
      <c r="H147" s="10"/>
      <c r="I147" s="10"/>
      <c r="J147" s="10">
        <v>100</v>
      </c>
      <c r="K147" s="10"/>
      <c r="L147" s="10"/>
      <c r="M147" s="10"/>
      <c r="N147" s="10"/>
      <c r="O147" s="10"/>
      <c r="P147" s="10">
        <v>100</v>
      </c>
      <c r="Q147" s="10">
        <v>100</v>
      </c>
      <c r="R147" s="10"/>
      <c r="S147" s="10"/>
      <c r="T147" s="10"/>
      <c r="U147" s="10"/>
      <c r="V147" s="10">
        <v>100</v>
      </c>
      <c r="W147" s="180"/>
      <c r="X147" s="180"/>
      <c r="Y147" s="180"/>
      <c r="Z147" s="180"/>
      <c r="AA147" s="180"/>
      <c r="AB147" s="180"/>
      <c r="AC147" s="180"/>
      <c r="AD147" s="180"/>
    </row>
    <row xmlns:x14ac="http://schemas.microsoft.com/office/spreadsheetml/2009/9/ac" r="148" s="177" customFormat="true" ht="12" x14ac:dyDescent="0.2">
      <c r="A148" s="180" t="s">
        <v>159</v>
      </c>
      <c r="B148" s="10">
        <v>2010</v>
      </c>
      <c r="C148" s="180" t="s">
        <v>17</v>
      </c>
      <c r="D148" s="10">
        <v>1054031</v>
      </c>
      <c r="E148" s="10"/>
      <c r="F148" s="10"/>
      <c r="G148" s="10"/>
      <c r="H148" s="10"/>
      <c r="I148" s="10"/>
      <c r="J148" s="10">
        <v>100</v>
      </c>
      <c r="K148" s="10"/>
      <c r="L148" s="10"/>
      <c r="M148" s="10"/>
      <c r="N148" s="10"/>
      <c r="O148" s="10"/>
      <c r="P148" s="10">
        <v>100</v>
      </c>
      <c r="Q148" s="10">
        <v>100</v>
      </c>
      <c r="R148" s="10"/>
      <c r="S148" s="10"/>
      <c r="T148" s="10"/>
      <c r="U148" s="10"/>
      <c r="V148" s="10">
        <v>100</v>
      </c>
      <c r="W148" s="180"/>
      <c r="X148" s="180"/>
      <c r="Y148" s="180"/>
      <c r="Z148" s="180"/>
      <c r="AA148" s="180"/>
      <c r="AB148" s="180"/>
      <c r="AC148" s="180"/>
      <c r="AD148" s="180"/>
    </row>
    <row xmlns:x14ac="http://schemas.microsoft.com/office/spreadsheetml/2009/9/ac" r="149" s="177" customFormat="true" ht="12" x14ac:dyDescent="0.2">
      <c r="A149" s="180" t="s">
        <v>159</v>
      </c>
      <c r="B149" s="10">
        <v>2011</v>
      </c>
      <c r="C149" s="180" t="s">
        <v>17</v>
      </c>
      <c r="D149" s="10">
        <v>1078585</v>
      </c>
      <c r="E149" s="10">
        <v>81.794111006283856</v>
      </c>
      <c r="F149" s="10">
        <v>60.28770748648958</v>
      </c>
      <c r="G149" s="10"/>
      <c r="H149" s="10"/>
      <c r="I149" s="10">
        <v>39.71229251351042</v>
      </c>
      <c r="J149" s="10">
        <v>60.28770748648958</v>
      </c>
      <c r="K149" s="10">
        <v>71.319230769230671</v>
      </c>
      <c r="L149" s="10">
        <v>30.719005488790572</v>
      </c>
      <c r="M149" s="10"/>
      <c r="N149" s="10"/>
      <c r="O149" s="10">
        <v>69.280994511209428</v>
      </c>
      <c r="P149" s="10">
        <v>30.719005488790572</v>
      </c>
      <c r="Q149" s="10">
        <v>100</v>
      </c>
      <c r="R149" s="10"/>
      <c r="S149" s="10"/>
      <c r="T149" s="10"/>
      <c r="U149" s="10"/>
      <c r="V149" s="10">
        <v>100</v>
      </c>
      <c r="W149" s="180"/>
      <c r="X149" s="180"/>
      <c r="Y149" s="180"/>
      <c r="Z149" s="180"/>
      <c r="AA149" s="180"/>
      <c r="AB149" s="180"/>
      <c r="AC149" s="180"/>
      <c r="AD149" s="180"/>
    </row>
    <row xmlns:x14ac="http://schemas.microsoft.com/office/spreadsheetml/2009/9/ac" r="150" s="177" customFormat="true" ht="12" x14ac:dyDescent="0.2">
      <c r="A150" s="180" t="s">
        <v>159</v>
      </c>
      <c r="B150" s="10">
        <v>2012</v>
      </c>
      <c r="C150" s="180" t="s">
        <v>17</v>
      </c>
      <c r="D150" s="10">
        <v>1102122</v>
      </c>
      <c r="E150" s="10">
        <v>81.794111006283856</v>
      </c>
      <c r="F150" s="10">
        <v>60.28770748648958</v>
      </c>
      <c r="G150" s="10"/>
      <c r="H150" s="10"/>
      <c r="I150" s="10">
        <v>39.71229251351042</v>
      </c>
      <c r="J150" s="10">
        <v>60.28770748648958</v>
      </c>
      <c r="K150" s="10">
        <v>71.319230769230671</v>
      </c>
      <c r="L150" s="10">
        <v>30.719005488790572</v>
      </c>
      <c r="M150" s="10"/>
      <c r="N150" s="10"/>
      <c r="O150" s="10">
        <v>69.280994511209428</v>
      </c>
      <c r="P150" s="10">
        <v>30.719005488790572</v>
      </c>
      <c r="Q150" s="10">
        <v>100</v>
      </c>
      <c r="R150" s="10"/>
      <c r="S150" s="10"/>
      <c r="T150" s="10"/>
      <c r="U150" s="10"/>
      <c r="V150" s="10">
        <v>100</v>
      </c>
      <c r="W150" s="180"/>
      <c r="X150" s="180"/>
      <c r="Y150" s="180"/>
      <c r="Z150" s="180"/>
      <c r="AA150" s="180"/>
      <c r="AB150" s="180"/>
      <c r="AC150" s="180"/>
      <c r="AD150" s="180"/>
    </row>
    <row xmlns:x14ac="http://schemas.microsoft.com/office/spreadsheetml/2009/9/ac" r="151" s="177" customFormat="true" ht="12" x14ac:dyDescent="0.2">
      <c r="A151" s="180" t="s">
        <v>159</v>
      </c>
      <c r="B151" s="10">
        <v>2013</v>
      </c>
      <c r="C151" s="180" t="s">
        <v>17</v>
      </c>
      <c r="D151" s="10">
        <v>1125118</v>
      </c>
      <c r="E151" s="10">
        <v>81.794111006283856</v>
      </c>
      <c r="F151" s="10">
        <v>60.28770748648958</v>
      </c>
      <c r="G151" s="10"/>
      <c r="H151" s="10"/>
      <c r="I151" s="10">
        <v>39.71229251351042</v>
      </c>
      <c r="J151" s="10">
        <v>60.28770748648958</v>
      </c>
      <c r="K151" s="10">
        <v>71.319230769230671</v>
      </c>
      <c r="L151" s="10">
        <v>30.719005488790572</v>
      </c>
      <c r="M151" s="10"/>
      <c r="N151" s="10"/>
      <c r="O151" s="10">
        <v>69.280994511209428</v>
      </c>
      <c r="P151" s="10">
        <v>30.719005488790572</v>
      </c>
      <c r="Q151" s="10">
        <v>100</v>
      </c>
      <c r="R151" s="10"/>
      <c r="S151" s="10"/>
      <c r="T151" s="10"/>
      <c r="U151" s="10"/>
      <c r="V151" s="10">
        <v>100</v>
      </c>
      <c r="W151" s="180"/>
      <c r="X151" s="180"/>
      <c r="Y151" s="180"/>
      <c r="Z151" s="180"/>
      <c r="AA151" s="180"/>
      <c r="AB151" s="180"/>
      <c r="AC151" s="180"/>
      <c r="AD151" s="180"/>
    </row>
    <row xmlns:x14ac="http://schemas.microsoft.com/office/spreadsheetml/2009/9/ac" r="152" s="177" customFormat="true" ht="12" x14ac:dyDescent="0.2">
      <c r="A152" s="180" t="s">
        <v>159</v>
      </c>
      <c r="B152" s="10">
        <v>2014</v>
      </c>
      <c r="C152" s="180" t="s">
        <v>17</v>
      </c>
      <c r="D152" s="10">
        <v>1147239</v>
      </c>
      <c r="E152" s="10">
        <v>81.794111006283856</v>
      </c>
      <c r="F152" s="10">
        <v>60.28770748648958</v>
      </c>
      <c r="G152" s="10"/>
      <c r="H152" s="10"/>
      <c r="I152" s="10">
        <v>39.71229251351042</v>
      </c>
      <c r="J152" s="10">
        <v>60.28770748648958</v>
      </c>
      <c r="K152" s="10">
        <v>71.319230769230671</v>
      </c>
      <c r="L152" s="10">
        <v>30.719005488790572</v>
      </c>
      <c r="M152" s="10"/>
      <c r="N152" s="10"/>
      <c r="O152" s="10">
        <v>69.280994511209428</v>
      </c>
      <c r="P152" s="10">
        <v>30.719005488790572</v>
      </c>
      <c r="Q152" s="10">
        <v>100</v>
      </c>
      <c r="R152" s="10"/>
      <c r="S152" s="10"/>
      <c r="T152" s="10"/>
      <c r="U152" s="10"/>
      <c r="V152" s="10">
        <v>100</v>
      </c>
      <c r="W152" s="180"/>
      <c r="X152" s="180"/>
      <c r="Y152" s="180"/>
      <c r="Z152" s="180"/>
      <c r="AA152" s="180"/>
      <c r="AB152" s="180"/>
      <c r="AC152" s="180"/>
      <c r="AD152" s="180"/>
    </row>
    <row xmlns:x14ac="http://schemas.microsoft.com/office/spreadsheetml/2009/9/ac" r="153" s="177" customFormat="true" ht="12" x14ac:dyDescent="0.2">
      <c r="A153" s="180" t="s">
        <v>159</v>
      </c>
      <c r="B153" s="10">
        <v>2015</v>
      </c>
      <c r="C153" s="180" t="s">
        <v>17</v>
      </c>
      <c r="D153" s="10">
        <v>1168573</v>
      </c>
      <c r="E153" s="10">
        <v>81.794111006283856</v>
      </c>
      <c r="F153" s="10">
        <v>60.28770748648958</v>
      </c>
      <c r="G153" s="10"/>
      <c r="H153" s="10"/>
      <c r="I153" s="10">
        <v>39.71229251351042</v>
      </c>
      <c r="J153" s="10">
        <v>60.28770748648958</v>
      </c>
      <c r="K153" s="10">
        <v>71.319230769230671</v>
      </c>
      <c r="L153" s="10">
        <v>30.719005488790572</v>
      </c>
      <c r="M153" s="10"/>
      <c r="N153" s="10"/>
      <c r="O153" s="10">
        <v>69.280994511209428</v>
      </c>
      <c r="P153" s="10">
        <v>30.719005488790572</v>
      </c>
      <c r="Q153" s="10">
        <v>100</v>
      </c>
      <c r="R153" s="10"/>
      <c r="S153" s="10"/>
      <c r="T153" s="10"/>
      <c r="U153" s="10"/>
      <c r="V153" s="10">
        <v>100</v>
      </c>
      <c r="W153" s="180"/>
      <c r="X153" s="180"/>
      <c r="Y153" s="180"/>
      <c r="Z153" s="180"/>
      <c r="AA153" s="180"/>
      <c r="AB153" s="180"/>
      <c r="AC153" s="180"/>
      <c r="AD153" s="180"/>
    </row>
    <row xmlns:x14ac="http://schemas.microsoft.com/office/spreadsheetml/2009/9/ac" r="154" s="177" customFormat="true" ht="12" x14ac:dyDescent="0.2">
      <c r="A154" s="180" t="s">
        <v>159</v>
      </c>
      <c r="B154" s="10">
        <v>2016</v>
      </c>
      <c r="C154" s="180" t="s">
        <v>17</v>
      </c>
      <c r="D154" s="10">
        <v>1190596</v>
      </c>
      <c r="E154" s="10">
        <v>78.281376060233924</v>
      </c>
      <c r="F154" s="10">
        <v>59.266857086270647</v>
      </c>
      <c r="G154" s="10"/>
      <c r="H154" s="10"/>
      <c r="I154" s="10">
        <v>40.733142913729353</v>
      </c>
      <c r="J154" s="10">
        <v>59.266857086270647</v>
      </c>
      <c r="K154" s="10">
        <v>72.423076923077133</v>
      </c>
      <c r="L154" s="10">
        <v>37.92957465919244</v>
      </c>
      <c r="M154" s="10"/>
      <c r="N154" s="10"/>
      <c r="O154" s="10">
        <v>62.07042534080756</v>
      </c>
      <c r="P154" s="10">
        <v>37.92957465919244</v>
      </c>
      <c r="Q154" s="10">
        <v>93.7846153846167</v>
      </c>
      <c r="R154" s="10"/>
      <c r="S154" s="10"/>
      <c r="T154" s="10"/>
      <c r="U154" s="10"/>
      <c r="V154" s="10">
        <v>100</v>
      </c>
      <c r="W154" s="180"/>
      <c r="X154" s="180"/>
      <c r="Y154" s="180"/>
      <c r="Z154" s="180"/>
      <c r="AA154" s="180"/>
      <c r="AB154" s="180"/>
      <c r="AC154" s="180"/>
      <c r="AD154" s="180"/>
    </row>
    <row xmlns:x14ac="http://schemas.microsoft.com/office/spreadsheetml/2009/9/ac" r="155" s="177" customFormat="true" ht="12" x14ac:dyDescent="0.2">
      <c r="A155" s="180" t="s">
        <v>159</v>
      </c>
      <c r="B155" s="10">
        <v>2017</v>
      </c>
      <c r="C155" s="180" t="s">
        <v>17</v>
      </c>
      <c r="D155" s="10">
        <v>1215606</v>
      </c>
      <c r="E155" s="10">
        <v>74.768641114184902</v>
      </c>
      <c r="F155" s="10">
        <v>58.246006686052169</v>
      </c>
      <c r="G155" s="10">
        <v>37.078650000000003</v>
      </c>
      <c r="H155" s="10">
        <v>21.167356686052166</v>
      </c>
      <c r="I155" s="10">
        <v>41.753993313947831</v>
      </c>
      <c r="J155" s="10">
        <v>0</v>
      </c>
      <c r="K155" s="10">
        <v>73.52692307692314</v>
      </c>
      <c r="L155" s="10">
        <v>45.140143829596127</v>
      </c>
      <c r="M155" s="10">
        <v>39.799999999999997</v>
      </c>
      <c r="N155" s="10">
        <v>5.3401438295961299</v>
      </c>
      <c r="O155" s="10">
        <v>54.859856170403873</v>
      </c>
      <c r="P155" s="10">
        <v>0</v>
      </c>
      <c r="Q155" s="10">
        <v>87.419230769231945</v>
      </c>
      <c r="R155" s="10">
        <v>46.33566410170625</v>
      </c>
      <c r="S155" s="10">
        <v>20.950931192148989</v>
      </c>
      <c r="T155" s="10">
        <v>25.384732909557261</v>
      </c>
      <c r="U155" s="10">
        <v>53.66433589829375</v>
      </c>
      <c r="V155" s="10">
        <v>0</v>
      </c>
      <c r="W155" s="180"/>
      <c r="X155" s="180"/>
      <c r="Y155" s="180"/>
      <c r="Z155" s="180"/>
      <c r="AA155" s="180"/>
      <c r="AB155" s="180"/>
      <c r="AC155" s="180"/>
      <c r="AD155" s="180"/>
    </row>
    <row xmlns:x14ac="http://schemas.microsoft.com/office/spreadsheetml/2009/9/ac" r="156" s="177" customFormat="true" ht="12" x14ac:dyDescent="0.2">
      <c r="A156" s="180" t="s">
        <v>159</v>
      </c>
      <c r="B156" s="10">
        <v>2018</v>
      </c>
      <c r="C156" s="180" t="s">
        <v>17</v>
      </c>
      <c r="D156" s="10">
        <v>1239788</v>
      </c>
      <c r="E156" s="10">
        <v>71.25590616813497</v>
      </c>
      <c r="F156" s="10">
        <v>57.225156285833236</v>
      </c>
      <c r="G156" s="10">
        <v>37.078650000000003</v>
      </c>
      <c r="H156" s="10">
        <v>20.146506285833233</v>
      </c>
      <c r="I156" s="10">
        <v>42.774843714166764</v>
      </c>
      <c r="J156" s="10">
        <v>0</v>
      </c>
      <c r="K156" s="10">
        <v>74.630769230769147</v>
      </c>
      <c r="L156" s="10">
        <v>52.350712999997995</v>
      </c>
      <c r="M156" s="10">
        <v>39.799999999999997</v>
      </c>
      <c r="N156" s="10">
        <v>12.550712999997998</v>
      </c>
      <c r="O156" s="10">
        <v>47.649287000002005</v>
      </c>
      <c r="P156" s="10">
        <v>0</v>
      </c>
      <c r="Q156" s="10">
        <v>81.053846153847189</v>
      </c>
      <c r="R156" s="10">
        <v>46.33566410170625</v>
      </c>
      <c r="S156" s="10">
        <v>20.950931192148989</v>
      </c>
      <c r="T156" s="10">
        <v>25.384732909557261</v>
      </c>
      <c r="U156" s="10">
        <v>53.66433589829375</v>
      </c>
      <c r="V156" s="10">
        <v>0</v>
      </c>
      <c r="W156" s="180"/>
      <c r="X156" s="180"/>
      <c r="Y156" s="180"/>
      <c r="Z156" s="180"/>
      <c r="AA156" s="180"/>
      <c r="AB156" s="180"/>
      <c r="AC156" s="180"/>
      <c r="AD156" s="180"/>
    </row>
    <row xmlns:x14ac="http://schemas.microsoft.com/office/spreadsheetml/2009/9/ac" r="157" s="177" customFormat="true" ht="12" x14ac:dyDescent="0.2">
      <c r="A157" s="180" t="s">
        <v>159</v>
      </c>
      <c r="B157" s="10">
        <v>2019</v>
      </c>
      <c r="C157" s="180" t="s">
        <v>17</v>
      </c>
      <c r="D157" s="10">
        <v>1261236</v>
      </c>
      <c r="E157" s="10">
        <v>67.743171222085948</v>
      </c>
      <c r="F157" s="10">
        <v>56.204305885614758</v>
      </c>
      <c r="G157" s="10">
        <v>37.078650000000003</v>
      </c>
      <c r="H157" s="10">
        <v>19.125655885614755</v>
      </c>
      <c r="I157" s="10">
        <v>43.795694114385242</v>
      </c>
      <c r="J157" s="10">
        <v>0</v>
      </c>
      <c r="K157" s="10">
        <v>75.734615384615608</v>
      </c>
      <c r="L157" s="10">
        <v>59.561282170401682</v>
      </c>
      <c r="M157" s="10">
        <v>39.799999999999997</v>
      </c>
      <c r="N157" s="10">
        <v>19.761282170401685</v>
      </c>
      <c r="O157" s="10">
        <v>40.438717829598318</v>
      </c>
      <c r="P157" s="10">
        <v>0</v>
      </c>
      <c r="Q157" s="10">
        <v>74.688461538462434</v>
      </c>
      <c r="R157" s="10">
        <v>46.33566410170625</v>
      </c>
      <c r="S157" s="10">
        <v>20.950931192148989</v>
      </c>
      <c r="T157" s="10">
        <v>25.384732909557261</v>
      </c>
      <c r="U157" s="10">
        <v>53.66433589829375</v>
      </c>
      <c r="V157" s="10">
        <v>0</v>
      </c>
      <c r="W157" s="180"/>
      <c r="X157" s="180"/>
      <c r="Y157" s="180"/>
      <c r="Z157" s="180"/>
      <c r="AA157" s="180"/>
      <c r="AB157" s="180"/>
      <c r="AC157" s="180"/>
      <c r="AD157" s="180"/>
    </row>
    <row xmlns:x14ac="http://schemas.microsoft.com/office/spreadsheetml/2009/9/ac" r="158" s="177" customFormat="true" ht="12" x14ac:dyDescent="0.2">
      <c r="A158" s="180" t="s">
        <v>159</v>
      </c>
      <c r="B158" s="10">
        <v>2020</v>
      </c>
      <c r="C158" s="180" t="s">
        <v>17</v>
      </c>
      <c r="D158" s="10">
        <v>1279457</v>
      </c>
      <c r="E158" s="10">
        <v>64.230436276036016</v>
      </c>
      <c r="F158" s="10">
        <v>55.18345548539628</v>
      </c>
      <c r="G158" s="10">
        <v>37.078650000000003</v>
      </c>
      <c r="H158" s="10">
        <v>18.104805485396277</v>
      </c>
      <c r="I158" s="10">
        <v>44.81654451460372</v>
      </c>
      <c r="J158" s="10">
        <v>0</v>
      </c>
      <c r="K158" s="10">
        <v>76.838461538461615</v>
      </c>
      <c r="L158" s="10">
        <v>66.771851340803551</v>
      </c>
      <c r="M158" s="10">
        <v>39.799999999999997</v>
      </c>
      <c r="N158" s="10">
        <v>26.971851340803553</v>
      </c>
      <c r="O158" s="10">
        <v>33.228148659196449</v>
      </c>
      <c r="P158" s="10">
        <v>0</v>
      </c>
      <c r="Q158" s="10">
        <v>68.323076923077679</v>
      </c>
      <c r="R158" s="10">
        <v>46.33566410170625</v>
      </c>
      <c r="S158" s="10">
        <v>20.950931192148989</v>
      </c>
      <c r="T158" s="10">
        <v>25.384732909557261</v>
      </c>
      <c r="U158" s="10">
        <v>53.66433589829375</v>
      </c>
      <c r="V158" s="10">
        <v>0</v>
      </c>
      <c r="W158" s="180"/>
      <c r="X158" s="180"/>
      <c r="Y158" s="180"/>
      <c r="Z158" s="180"/>
      <c r="AA158" s="180"/>
      <c r="AB158" s="180"/>
      <c r="AC158" s="180"/>
      <c r="AD158" s="180"/>
    </row>
    <row xmlns:x14ac="http://schemas.microsoft.com/office/spreadsheetml/2009/9/ac" r="159" s="177" customFormat="true" ht="12" x14ac:dyDescent="0.2">
      <c r="A159" s="180" t="s">
        <v>159</v>
      </c>
      <c r="B159" s="10">
        <v>2021</v>
      </c>
      <c r="C159" s="180" t="s">
        <v>17</v>
      </c>
      <c r="D159" s="10">
        <v>1294664</v>
      </c>
      <c r="E159" s="10">
        <v>60.717701329986994</v>
      </c>
      <c r="F159" s="10">
        <v>54.162605085177347</v>
      </c>
      <c r="G159" s="10">
        <v>37.078650000000003</v>
      </c>
      <c r="H159" s="10">
        <v>17.083955085177344</v>
      </c>
      <c r="I159" s="10">
        <v>45.837394914822653</v>
      </c>
      <c r="J159" s="10">
        <v>0</v>
      </c>
      <c r="K159" s="10">
        <v>77.942307692307622</v>
      </c>
      <c r="L159" s="10">
        <v>73.982420511205419</v>
      </c>
      <c r="M159" s="10">
        <v>39.799999999999997</v>
      </c>
      <c r="N159" s="10">
        <v>34.182420511205422</v>
      </c>
      <c r="O159" s="10">
        <v>26.017579488794581</v>
      </c>
      <c r="P159" s="10">
        <v>0</v>
      </c>
      <c r="Q159" s="10">
        <v>61.957692307692923</v>
      </c>
      <c r="R159" s="10">
        <v>46.33566410170625</v>
      </c>
      <c r="S159" s="10">
        <v>20.950931192148989</v>
      </c>
      <c r="T159" s="10">
        <v>25.384732909557261</v>
      </c>
      <c r="U159" s="10">
        <v>53.66433589829375</v>
      </c>
      <c r="V159" s="10">
        <v>0</v>
      </c>
      <c r="W159" s="180"/>
      <c r="X159" s="180"/>
      <c r="Y159" s="180"/>
      <c r="Z159" s="180"/>
      <c r="AA159" s="180"/>
      <c r="AB159" s="180"/>
      <c r="AC159" s="180"/>
      <c r="AD159" s="180"/>
    </row>
    <row xmlns:x14ac="http://schemas.microsoft.com/office/spreadsheetml/2009/9/ac" r="160" s="177" customFormat="true" ht="12" x14ac:dyDescent="0.2">
      <c r="A160" s="180" t="s">
        <v>159</v>
      </c>
      <c r="B160" s="10">
        <v>2022</v>
      </c>
      <c r="C160" s="180" t="s">
        <v>17</v>
      </c>
      <c r="D160" s="10">
        <v>1306308</v>
      </c>
      <c r="E160" s="10">
        <v>57.204966383937972</v>
      </c>
      <c r="F160" s="10">
        <v>53.141754684958869</v>
      </c>
      <c r="G160" s="10">
        <v>37.078650000000003</v>
      </c>
      <c r="H160" s="10">
        <v>16.063104684958866</v>
      </c>
      <c r="I160" s="10">
        <v>46.858245315041131</v>
      </c>
      <c r="J160" s="10">
        <v>0</v>
      </c>
      <c r="K160" s="10">
        <v>81.192989681609106</v>
      </c>
      <c r="L160" s="10">
        <v>81.192989681609106</v>
      </c>
      <c r="M160" s="10">
        <v>39.799999999999997</v>
      </c>
      <c r="N160" s="10">
        <v>41.392989681609109</v>
      </c>
      <c r="O160" s="10">
        <v>18.807010318390894</v>
      </c>
      <c r="P160" s="10">
        <v>0</v>
      </c>
      <c r="Q160" s="10">
        <v>55.592307692308168</v>
      </c>
      <c r="R160" s="10">
        <v>46.33566410170625</v>
      </c>
      <c r="S160" s="10">
        <v>20.950931192148989</v>
      </c>
      <c r="T160" s="10">
        <v>25.384732909557261</v>
      </c>
      <c r="U160" s="10">
        <v>53.66433589829375</v>
      </c>
      <c r="V160" s="10">
        <v>0</v>
      </c>
      <c r="W160" s="180"/>
      <c r="X160" s="180"/>
      <c r="Y160" s="180"/>
      <c r="Z160" s="180"/>
      <c r="AA160" s="180"/>
      <c r="AB160" s="180"/>
      <c r="AC160" s="180"/>
      <c r="AD160" s="180"/>
    </row>
    <row xmlns:x14ac="http://schemas.microsoft.com/office/spreadsheetml/2009/9/ac" r="161" s="177" customFormat="true" ht="12" x14ac:dyDescent="0.2">
      <c r="A161" s="180" t="s">
        <v>159</v>
      </c>
      <c r="B161" s="10">
        <v>2023</v>
      </c>
      <c r="C161" s="180" t="s">
        <v>17</v>
      </c>
      <c r="D161" s="10">
        <v>1369051</v>
      </c>
      <c r="E161" s="10">
        <v>53.69223143788804</v>
      </c>
      <c r="F161" s="10">
        <v>52.120904284739936</v>
      </c>
      <c r="G161" s="10">
        <v>37.078650000000003</v>
      </c>
      <c r="H161" s="10">
        <v>15.042254284739933</v>
      </c>
      <c r="I161" s="10">
        <v>47.879095715260064</v>
      </c>
      <c r="J161" s="10">
        <v>0</v>
      </c>
      <c r="K161" s="10">
        <v>88.403558852010974</v>
      </c>
      <c r="L161" s="10">
        <v>88.403558852010974</v>
      </c>
      <c r="M161" s="10">
        <v>39.799999999999997</v>
      </c>
      <c r="N161" s="10">
        <v>48.603558852010977</v>
      </c>
      <c r="O161" s="10">
        <v>11.596441147989026</v>
      </c>
      <c r="P161" s="10">
        <v>0</v>
      </c>
      <c r="Q161" s="10">
        <v>49.226923076923413</v>
      </c>
      <c r="R161" s="10">
        <v>46.33566410170625</v>
      </c>
      <c r="S161" s="10">
        <v>20.950931192148989</v>
      </c>
      <c r="T161" s="10">
        <v>25.384732909557261</v>
      </c>
      <c r="U161" s="10">
        <v>53.66433589829375</v>
      </c>
      <c r="V161" s="10">
        <v>0</v>
      </c>
      <c r="W161" s="180"/>
      <c r="X161" s="180"/>
      <c r="Y161" s="180"/>
      <c r="Z161" s="180"/>
      <c r="AA161" s="180"/>
      <c r="AB161" s="180"/>
      <c r="AC161" s="180"/>
      <c r="AD161" s="180"/>
    </row>
    <row xmlns:x14ac="http://schemas.microsoft.com/office/spreadsheetml/2009/9/ac" r="162" s="177" customFormat="true" ht="12" x14ac:dyDescent="0.2">
      <c r="A162" s="180" t="s">
        <v>159</v>
      </c>
      <c r="B162" s="10">
        <v>2024</v>
      </c>
      <c r="C162" s="180" t="s">
        <v>17</v>
      </c>
      <c r="D162" s="10"/>
      <c r="E162" s="10"/>
      <c r="F162" s="10"/>
      <c r="G162" s="10"/>
      <c r="H162" s="10"/>
      <c r="I162" s="10"/>
      <c r="J162" s="10"/>
      <c r="K162" s="10"/>
      <c r="L162" s="10"/>
      <c r="M162" s="10"/>
      <c r="N162" s="10"/>
      <c r="O162" s="10"/>
      <c r="P162" s="10"/>
      <c r="Q162" s="10"/>
      <c r="R162" s="10"/>
      <c r="S162" s="10"/>
      <c r="T162" s="10"/>
      <c r="U162" s="10"/>
      <c r="V162" s="10"/>
      <c r="W162" s="180"/>
      <c r="X162" s="180"/>
      <c r="Y162" s="180"/>
      <c r="Z162" s="180"/>
      <c r="AA162" s="180"/>
      <c r="AB162" s="180"/>
      <c r="AC162" s="180"/>
      <c r="AD162" s="180"/>
    </row>
    <row xmlns:x14ac="http://schemas.microsoft.com/office/spreadsheetml/2009/9/ac" r="163" s="177" customFormat="true" ht="12" x14ac:dyDescent="0.2">
      <c r="A163" s="180" t="s">
        <v>159</v>
      </c>
      <c r="B163" s="10">
        <v>2025</v>
      </c>
      <c r="C163" s="180" t="s">
        <v>17</v>
      </c>
      <c r="D163" s="10"/>
      <c r="E163" s="10"/>
      <c r="F163" s="10"/>
      <c r="G163" s="10"/>
      <c r="H163" s="10"/>
      <c r="I163" s="10"/>
      <c r="J163" s="10"/>
      <c r="K163" s="10"/>
      <c r="L163" s="10"/>
      <c r="M163" s="10"/>
      <c r="N163" s="10"/>
      <c r="O163" s="10"/>
      <c r="P163" s="10"/>
      <c r="Q163" s="10"/>
      <c r="R163" s="10"/>
      <c r="S163" s="10"/>
      <c r="T163" s="10"/>
      <c r="U163" s="10"/>
      <c r="V163" s="10"/>
      <c r="W163" s="180"/>
      <c r="X163" s="180"/>
      <c r="Y163" s="180"/>
      <c r="Z163" s="180"/>
      <c r="AA163" s="180"/>
      <c r="AB163" s="180"/>
      <c r="AC163" s="180"/>
      <c r="AD163" s="180"/>
    </row>
    <row xmlns:x14ac="http://schemas.microsoft.com/office/spreadsheetml/2009/9/ac" r="164" s="177" customFormat="true" ht="12" x14ac:dyDescent="0.2">
      <c r="A164" s="180" t="s">
        <v>159</v>
      </c>
      <c r="B164" s="10">
        <v>2026</v>
      </c>
      <c r="C164" s="180" t="s">
        <v>17</v>
      </c>
      <c r="D164" s="10"/>
      <c r="E164" s="10"/>
      <c r="F164" s="10"/>
      <c r="G164" s="10"/>
      <c r="H164" s="10"/>
      <c r="I164" s="10"/>
      <c r="J164" s="10"/>
      <c r="K164" s="10"/>
      <c r="L164" s="10"/>
      <c r="M164" s="10"/>
      <c r="N164" s="10"/>
      <c r="O164" s="10"/>
      <c r="P164" s="10"/>
      <c r="Q164" s="10"/>
      <c r="R164" s="10"/>
      <c r="S164" s="10"/>
      <c r="T164" s="10"/>
      <c r="U164" s="10"/>
      <c r="V164" s="10"/>
      <c r="W164" s="180"/>
      <c r="X164" s="180"/>
      <c r="Y164" s="180"/>
      <c r="Z164" s="180"/>
      <c r="AA164" s="180"/>
      <c r="AB164" s="180"/>
      <c r="AC164" s="180"/>
      <c r="AD164" s="180"/>
    </row>
    <row xmlns:x14ac="http://schemas.microsoft.com/office/spreadsheetml/2009/9/ac" r="165" s="177" customFormat="true" ht="12" x14ac:dyDescent="0.2">
      <c r="A165" s="180" t="s">
        <v>159</v>
      </c>
      <c r="B165" s="10">
        <v>2027</v>
      </c>
      <c r="C165" s="180" t="s">
        <v>17</v>
      </c>
      <c r="D165" s="10"/>
      <c r="E165" s="10"/>
      <c r="F165" s="10"/>
      <c r="G165" s="10"/>
      <c r="H165" s="10"/>
      <c r="I165" s="10"/>
      <c r="J165" s="10"/>
      <c r="K165" s="10"/>
      <c r="L165" s="10"/>
      <c r="M165" s="10"/>
      <c r="N165" s="10"/>
      <c r="O165" s="10"/>
      <c r="P165" s="10"/>
      <c r="Q165" s="10"/>
      <c r="R165" s="10"/>
      <c r="S165" s="10"/>
      <c r="T165" s="10"/>
      <c r="U165" s="10"/>
      <c r="V165" s="10"/>
      <c r="W165" s="180"/>
      <c r="X165" s="180"/>
      <c r="Y165" s="180"/>
      <c r="Z165" s="180"/>
      <c r="AA165" s="180"/>
      <c r="AB165" s="180"/>
      <c r="AC165" s="180"/>
      <c r="AD165" s="180"/>
    </row>
    <row xmlns:x14ac="http://schemas.microsoft.com/office/spreadsheetml/2009/9/ac" r="166" s="177" customFormat="true" ht="12" x14ac:dyDescent="0.2">
      <c r="A166" s="180" t="s">
        <v>159</v>
      </c>
      <c r="B166" s="10">
        <v>2028</v>
      </c>
      <c r="C166" s="180" t="s">
        <v>17</v>
      </c>
      <c r="D166" s="10"/>
      <c r="E166" s="10"/>
      <c r="F166" s="10"/>
      <c r="G166" s="10"/>
      <c r="H166" s="10"/>
      <c r="I166" s="10"/>
      <c r="J166" s="10"/>
      <c r="K166" s="10"/>
      <c r="L166" s="10"/>
      <c r="M166" s="10"/>
      <c r="N166" s="10"/>
      <c r="O166" s="10"/>
      <c r="P166" s="10"/>
      <c r="Q166" s="10"/>
      <c r="R166" s="10"/>
      <c r="S166" s="10"/>
      <c r="T166" s="10"/>
      <c r="U166" s="10"/>
      <c r="V166" s="10"/>
      <c r="W166" s="180"/>
      <c r="X166" s="180"/>
      <c r="Y166" s="180"/>
      <c r="Z166" s="180"/>
      <c r="AA166" s="180"/>
      <c r="AB166" s="180"/>
      <c r="AC166" s="180"/>
      <c r="AD166" s="180"/>
    </row>
    <row xmlns:x14ac="http://schemas.microsoft.com/office/spreadsheetml/2009/9/ac" r="167" s="177" customFormat="true" ht="12" x14ac:dyDescent="0.2">
      <c r="A167" s="180" t="s">
        <v>159</v>
      </c>
      <c r="B167" s="10">
        <v>2029</v>
      </c>
      <c r="C167" s="180" t="s">
        <v>17</v>
      </c>
      <c r="D167" s="10"/>
      <c r="E167" s="10"/>
      <c r="F167" s="10"/>
      <c r="G167" s="10"/>
      <c r="H167" s="10"/>
      <c r="I167" s="10"/>
      <c r="J167" s="10"/>
      <c r="K167" s="10"/>
      <c r="L167" s="10"/>
      <c r="M167" s="10"/>
      <c r="N167" s="10"/>
      <c r="O167" s="10"/>
      <c r="P167" s="10"/>
      <c r="Q167" s="10"/>
      <c r="R167" s="10"/>
      <c r="S167" s="10"/>
      <c r="T167" s="10"/>
      <c r="U167" s="10"/>
      <c r="V167" s="10"/>
      <c r="W167" s="180"/>
      <c r="X167" s="180"/>
      <c r="Y167" s="180"/>
      <c r="Z167" s="180"/>
      <c r="AA167" s="180"/>
      <c r="AB167" s="180"/>
    </row>
    <row xmlns:x14ac="http://schemas.microsoft.com/office/spreadsheetml/2009/9/ac" r="168" s="177" customFormat="true" ht="12" x14ac:dyDescent="0.2">
      <c r="A168" s="180" t="s">
        <v>159</v>
      </c>
      <c r="B168" s="10">
        <v>2030</v>
      </c>
      <c r="C168" s="180" t="s">
        <v>17</v>
      </c>
      <c r="D168" s="10"/>
      <c r="E168" s="10"/>
      <c r="F168" s="10"/>
      <c r="G168" s="10"/>
      <c r="H168" s="10"/>
      <c r="I168" s="10"/>
      <c r="J168" s="10"/>
      <c r="K168" s="10"/>
      <c r="L168" s="10"/>
      <c r="M168" s="10"/>
      <c r="N168" s="10"/>
      <c r="O168" s="10"/>
      <c r="P168" s="10"/>
      <c r="Q168" s="10"/>
      <c r="R168" s="10"/>
      <c r="S168" s="10"/>
      <c r="T168" s="10"/>
      <c r="U168" s="10"/>
      <c r="V168" s="10"/>
      <c r="W168" s="180"/>
      <c r="X168" s="180"/>
      <c r="Y168" s="180"/>
      <c r="Z168" s="180"/>
      <c r="AA168" s="180"/>
      <c r="AB168" s="180"/>
    </row>
    <row xmlns:x14ac="http://schemas.microsoft.com/office/spreadsheetml/2009/9/ac" r="169" ht="15.75" x14ac:dyDescent="0.25">
      <c r="A169" s="181" t="s">
        <v>159</v>
      </c>
      <c r="B169" s="10">
        <v>2000</v>
      </c>
      <c r="C169" s="181" t="s">
        <v>18</v>
      </c>
      <c r="D169" s="10">
        <v>603868</v>
      </c>
      <c r="E169" s="10"/>
      <c r="F169" s="10"/>
      <c r="G169" s="10"/>
      <c r="H169" s="10"/>
      <c r="I169" s="10"/>
      <c r="J169" s="10">
        <v>100</v>
      </c>
      <c r="K169" s="10"/>
      <c r="L169" s="10"/>
      <c r="M169" s="10"/>
      <c r="N169" s="10"/>
      <c r="O169" s="10"/>
      <c r="P169" s="10">
        <v>100</v>
      </c>
      <c r="Q169" s="10"/>
      <c r="R169" s="10"/>
      <c r="S169" s="10"/>
      <c r="T169" s="10"/>
      <c r="U169" s="10"/>
      <c r="V169" s="10">
        <v>100</v>
      </c>
      <c r="W169" s="181"/>
      <c r="X169" s="181"/>
      <c r="Y169" s="181"/>
      <c r="Z169" s="181"/>
      <c r="AA169" s="181"/>
      <c r="AB169" s="181"/>
    </row>
    <row xmlns:x14ac="http://schemas.microsoft.com/office/spreadsheetml/2009/9/ac" r="170" ht="15.75" x14ac:dyDescent="0.25">
      <c r="A170" s="181" t="s">
        <v>159</v>
      </c>
      <c r="B170" s="10">
        <v>2001</v>
      </c>
      <c r="C170" s="181" t="s">
        <v>18</v>
      </c>
      <c r="D170" s="10">
        <v>631513</v>
      </c>
      <c r="E170" s="10"/>
      <c r="F170" s="10"/>
      <c r="G170" s="10"/>
      <c r="H170" s="10"/>
      <c r="I170" s="10"/>
      <c r="J170" s="10">
        <v>100</v>
      </c>
      <c r="K170" s="10"/>
      <c r="L170" s="10"/>
      <c r="M170" s="10"/>
      <c r="N170" s="10"/>
      <c r="O170" s="10"/>
      <c r="P170" s="10">
        <v>100</v>
      </c>
      <c r="Q170" s="10"/>
      <c r="R170" s="10"/>
      <c r="S170" s="10"/>
      <c r="T170" s="10"/>
      <c r="U170" s="10"/>
      <c r="V170" s="10">
        <v>100</v>
      </c>
      <c r="W170" s="181"/>
      <c r="X170" s="181"/>
      <c r="Y170" s="181"/>
      <c r="Z170" s="181"/>
      <c r="AA170" s="181"/>
      <c r="AB170" s="181"/>
    </row>
    <row xmlns:x14ac="http://schemas.microsoft.com/office/spreadsheetml/2009/9/ac" r="171" ht="15.75" x14ac:dyDescent="0.25">
      <c r="A171" s="181" t="s">
        <v>159</v>
      </c>
      <c r="B171" s="10">
        <v>2002</v>
      </c>
      <c r="C171" s="181" t="s">
        <v>18</v>
      </c>
      <c r="D171" s="10">
        <v>678722</v>
      </c>
      <c r="E171" s="10"/>
      <c r="F171" s="10"/>
      <c r="G171" s="10"/>
      <c r="H171" s="10"/>
      <c r="I171" s="10"/>
      <c r="J171" s="10">
        <v>100</v>
      </c>
      <c r="K171" s="10"/>
      <c r="L171" s="10"/>
      <c r="M171" s="10"/>
      <c r="N171" s="10"/>
      <c r="O171" s="10"/>
      <c r="P171" s="10">
        <v>100</v>
      </c>
      <c r="Q171" s="10"/>
      <c r="R171" s="10"/>
      <c r="S171" s="10"/>
      <c r="T171" s="10"/>
      <c r="U171" s="10"/>
      <c r="V171" s="10">
        <v>100</v>
      </c>
      <c r="W171" s="181"/>
      <c r="X171" s="181"/>
      <c r="Y171" s="181"/>
      <c r="Z171" s="181"/>
      <c r="AA171" s="181"/>
      <c r="AB171" s="181"/>
    </row>
    <row xmlns:x14ac="http://schemas.microsoft.com/office/spreadsheetml/2009/9/ac" r="172" ht="15.75" x14ac:dyDescent="0.25">
      <c r="A172" s="181" t="s">
        <v>159</v>
      </c>
      <c r="B172" s="10">
        <v>2003</v>
      </c>
      <c r="C172" s="181" t="s">
        <v>18</v>
      </c>
      <c r="D172" s="10">
        <v>707968</v>
      </c>
      <c r="E172" s="10"/>
      <c r="F172" s="10"/>
      <c r="G172" s="10"/>
      <c r="H172" s="10"/>
      <c r="I172" s="10"/>
      <c r="J172" s="10">
        <v>100</v>
      </c>
      <c r="K172" s="10"/>
      <c r="L172" s="10"/>
      <c r="M172" s="10"/>
      <c r="N172" s="10"/>
      <c r="O172" s="10"/>
      <c r="P172" s="10">
        <v>100</v>
      </c>
      <c r="Q172" s="10"/>
      <c r="R172" s="10"/>
      <c r="S172" s="10"/>
      <c r="T172" s="10"/>
      <c r="U172" s="10"/>
      <c r="V172" s="10">
        <v>100</v>
      </c>
      <c r="W172" s="181"/>
      <c r="X172" s="181"/>
      <c r="Y172" s="181"/>
      <c r="Z172" s="181"/>
      <c r="AA172" s="181"/>
      <c r="AB172" s="181"/>
    </row>
    <row xmlns:x14ac="http://schemas.microsoft.com/office/spreadsheetml/2009/9/ac" r="173" ht="15.75" x14ac:dyDescent="0.25">
      <c r="A173" s="181" t="s">
        <v>159</v>
      </c>
      <c r="B173" s="10">
        <v>2004</v>
      </c>
      <c r="C173" s="181" t="s">
        <v>18</v>
      </c>
      <c r="D173" s="10">
        <v>735911</v>
      </c>
      <c r="E173" s="10"/>
      <c r="F173" s="10"/>
      <c r="G173" s="10"/>
      <c r="H173" s="10"/>
      <c r="I173" s="10"/>
      <c r="J173" s="10">
        <v>100</v>
      </c>
      <c r="K173" s="10"/>
      <c r="L173" s="10"/>
      <c r="M173" s="10"/>
      <c r="N173" s="10"/>
      <c r="O173" s="10"/>
      <c r="P173" s="10">
        <v>100</v>
      </c>
      <c r="Q173" s="10"/>
      <c r="R173" s="10"/>
      <c r="S173" s="10"/>
      <c r="T173" s="10"/>
      <c r="U173" s="10"/>
      <c r="V173" s="10">
        <v>100</v>
      </c>
      <c r="W173" s="181"/>
      <c r="X173" s="181"/>
      <c r="Y173" s="181"/>
      <c r="Z173" s="181"/>
      <c r="AA173" s="181"/>
      <c r="AB173" s="181"/>
    </row>
    <row xmlns:x14ac="http://schemas.microsoft.com/office/spreadsheetml/2009/9/ac" r="174" ht="15.75" x14ac:dyDescent="0.25">
      <c r="A174" s="181" t="s">
        <v>159</v>
      </c>
      <c r="B174" s="10">
        <v>2005</v>
      </c>
      <c r="C174" s="181" t="s">
        <v>18</v>
      </c>
      <c r="D174" s="10">
        <v>758839</v>
      </c>
      <c r="E174" s="10"/>
      <c r="F174" s="10"/>
      <c r="G174" s="10"/>
      <c r="H174" s="10"/>
      <c r="I174" s="10"/>
      <c r="J174" s="10">
        <v>100</v>
      </c>
      <c r="K174" s="10"/>
      <c r="L174" s="10"/>
      <c r="M174" s="10"/>
      <c r="N174" s="10"/>
      <c r="O174" s="10"/>
      <c r="P174" s="10">
        <v>100</v>
      </c>
      <c r="Q174" s="10"/>
      <c r="R174" s="10"/>
      <c r="S174" s="10"/>
      <c r="T174" s="10"/>
      <c r="U174" s="10"/>
      <c r="V174" s="10">
        <v>100</v>
      </c>
      <c r="W174" s="181"/>
      <c r="X174" s="181"/>
      <c r="Y174" s="181"/>
      <c r="Z174" s="181"/>
      <c r="AA174" s="181"/>
      <c r="AB174" s="181"/>
    </row>
    <row xmlns:x14ac="http://schemas.microsoft.com/office/spreadsheetml/2009/9/ac" r="175" ht="15.75" x14ac:dyDescent="0.25">
      <c r="A175" s="181" t="s">
        <v>159</v>
      </c>
      <c r="B175" s="10">
        <v>2006</v>
      </c>
      <c r="C175" s="181" t="s">
        <v>18</v>
      </c>
      <c r="D175" s="10">
        <v>779480</v>
      </c>
      <c r="E175" s="10"/>
      <c r="F175" s="10"/>
      <c r="G175" s="10"/>
      <c r="H175" s="10"/>
      <c r="I175" s="10"/>
      <c r="J175" s="10">
        <v>100</v>
      </c>
      <c r="K175" s="10"/>
      <c r="L175" s="10"/>
      <c r="M175" s="10"/>
      <c r="N175" s="10"/>
      <c r="O175" s="10"/>
      <c r="P175" s="10">
        <v>100</v>
      </c>
      <c r="Q175" s="10"/>
      <c r="R175" s="10"/>
      <c r="S175" s="10"/>
      <c r="T175" s="10"/>
      <c r="U175" s="10"/>
      <c r="V175" s="10">
        <v>100</v>
      </c>
      <c r="W175" s="181"/>
      <c r="X175" s="181"/>
      <c r="Y175" s="181"/>
      <c r="Z175" s="181"/>
      <c r="AA175" s="181"/>
      <c r="AB175" s="181"/>
    </row>
    <row xmlns:x14ac="http://schemas.microsoft.com/office/spreadsheetml/2009/9/ac" r="176" ht="15.75" x14ac:dyDescent="0.25">
      <c r="A176" s="181" t="s">
        <v>159</v>
      </c>
      <c r="B176" s="10">
        <v>2007</v>
      </c>
      <c r="C176" s="181" t="s">
        <v>18</v>
      </c>
      <c r="D176" s="10">
        <v>797285</v>
      </c>
      <c r="E176" s="10"/>
      <c r="F176" s="10"/>
      <c r="G176" s="10"/>
      <c r="H176" s="10"/>
      <c r="I176" s="10"/>
      <c r="J176" s="10">
        <v>100</v>
      </c>
      <c r="K176" s="10"/>
      <c r="L176" s="10"/>
      <c r="M176" s="10"/>
      <c r="N176" s="10"/>
      <c r="O176" s="10"/>
      <c r="P176" s="10">
        <v>100</v>
      </c>
      <c r="Q176" s="10"/>
      <c r="R176" s="10"/>
      <c r="S176" s="10"/>
      <c r="T176" s="10"/>
      <c r="U176" s="10"/>
      <c r="V176" s="10">
        <v>100</v>
      </c>
      <c r="W176" s="181"/>
      <c r="X176" s="181"/>
      <c r="Y176" s="181"/>
      <c r="Z176" s="181"/>
      <c r="AA176" s="181"/>
      <c r="AB176" s="181"/>
    </row>
    <row xmlns:x14ac="http://schemas.microsoft.com/office/spreadsheetml/2009/9/ac" r="177" ht="15.75" x14ac:dyDescent="0.25">
      <c r="A177" s="181" t="s">
        <v>159</v>
      </c>
      <c r="B177" s="10">
        <v>2008</v>
      </c>
      <c r="C177" s="181" t="s">
        <v>18</v>
      </c>
      <c r="D177" s="10">
        <v>819826</v>
      </c>
      <c r="E177" s="10"/>
      <c r="F177" s="10"/>
      <c r="G177" s="10"/>
      <c r="H177" s="10"/>
      <c r="I177" s="10"/>
      <c r="J177" s="10">
        <v>100</v>
      </c>
      <c r="K177" s="10"/>
      <c r="L177" s="10"/>
      <c r="M177" s="10"/>
      <c r="N177" s="10"/>
      <c r="O177" s="10"/>
      <c r="P177" s="10">
        <v>100</v>
      </c>
      <c r="Q177" s="10"/>
      <c r="R177" s="10"/>
      <c r="S177" s="10"/>
      <c r="T177" s="10"/>
      <c r="U177" s="10"/>
      <c r="V177" s="10">
        <v>100</v>
      </c>
      <c r="W177" s="181"/>
      <c r="X177" s="181"/>
      <c r="Y177" s="181"/>
      <c r="Z177" s="181"/>
      <c r="AA177" s="181"/>
      <c r="AB177" s="181"/>
    </row>
    <row xmlns:x14ac="http://schemas.microsoft.com/office/spreadsheetml/2009/9/ac" r="178" ht="15.75" x14ac:dyDescent="0.25">
      <c r="A178" s="181" t="s">
        <v>159</v>
      </c>
      <c r="B178" s="10">
        <v>2009</v>
      </c>
      <c r="C178" s="181" t="s">
        <v>18</v>
      </c>
      <c r="D178" s="10">
        <v>845088</v>
      </c>
      <c r="E178" s="10"/>
      <c r="F178" s="10"/>
      <c r="G178" s="10"/>
      <c r="H178" s="10"/>
      <c r="I178" s="10"/>
      <c r="J178" s="10">
        <v>100</v>
      </c>
      <c r="K178" s="10"/>
      <c r="L178" s="10"/>
      <c r="M178" s="10"/>
      <c r="N178" s="10"/>
      <c r="O178" s="10"/>
      <c r="P178" s="10">
        <v>100</v>
      </c>
      <c r="Q178" s="10"/>
      <c r="R178" s="10"/>
      <c r="S178" s="10"/>
      <c r="T178" s="10"/>
      <c r="U178" s="10"/>
      <c r="V178" s="10">
        <v>100</v>
      </c>
      <c r="W178" s="181"/>
      <c r="X178" s="181"/>
      <c r="Y178" s="181"/>
      <c r="Z178" s="181"/>
      <c r="AA178" s="181"/>
      <c r="AB178" s="181"/>
    </row>
    <row xmlns:x14ac="http://schemas.microsoft.com/office/spreadsheetml/2009/9/ac" r="179" ht="15.75" x14ac:dyDescent="0.25">
      <c r="A179" s="181" t="s">
        <v>159</v>
      </c>
      <c r="B179" s="10">
        <v>2010</v>
      </c>
      <c r="C179" s="181" t="s">
        <v>18</v>
      </c>
      <c r="D179" s="10">
        <v>873291</v>
      </c>
      <c r="E179" s="10"/>
      <c r="F179" s="10"/>
      <c r="G179" s="10"/>
      <c r="H179" s="10"/>
      <c r="I179" s="10"/>
      <c r="J179" s="10">
        <v>100</v>
      </c>
      <c r="K179" s="10"/>
      <c r="L179" s="10"/>
      <c r="M179" s="10"/>
      <c r="N179" s="10"/>
      <c r="O179" s="10"/>
      <c r="P179" s="10">
        <v>100</v>
      </c>
      <c r="Q179" s="10"/>
      <c r="R179" s="10"/>
      <c r="S179" s="10"/>
      <c r="T179" s="10"/>
      <c r="U179" s="10"/>
      <c r="V179" s="10">
        <v>100</v>
      </c>
      <c r="W179" s="181"/>
      <c r="X179" s="181"/>
      <c r="Y179" s="181"/>
      <c r="Z179" s="181"/>
      <c r="AA179" s="181"/>
      <c r="AB179" s="181"/>
    </row>
    <row xmlns:x14ac="http://schemas.microsoft.com/office/spreadsheetml/2009/9/ac" r="180" ht="15.75" x14ac:dyDescent="0.25">
      <c r="A180" s="181" t="s">
        <v>159</v>
      </c>
      <c r="B180" s="10">
        <v>2011</v>
      </c>
      <c r="C180" s="181" t="s">
        <v>18</v>
      </c>
      <c r="D180" s="10">
        <v>900902</v>
      </c>
      <c r="E180" s="10">
        <v>91.208881289089732</v>
      </c>
      <c r="F180" s="10">
        <v>76.180294504612903</v>
      </c>
      <c r="G180" s="10"/>
      <c r="H180" s="10"/>
      <c r="I180" s="10">
        <v>23.819705495387097</v>
      </c>
      <c r="J180" s="10">
        <v>76.180294504612903</v>
      </c>
      <c r="K180" s="10">
        <v>94.305752591043301</v>
      </c>
      <c r="L180" s="10">
        <v>54.378518431933117</v>
      </c>
      <c r="M180" s="10"/>
      <c r="N180" s="10"/>
      <c r="O180" s="10">
        <v>45.621481568066883</v>
      </c>
      <c r="P180" s="10">
        <v>54.378518431933117</v>
      </c>
      <c r="Q180" s="10">
        <v>89.128244746600103</v>
      </c>
      <c r="R180" s="10"/>
      <c r="S180" s="10"/>
      <c r="T180" s="10"/>
      <c r="U180" s="10"/>
      <c r="V180" s="10">
        <v>100</v>
      </c>
      <c r="W180" s="181"/>
      <c r="X180" s="181"/>
      <c r="Y180" s="181"/>
      <c r="Z180" s="181"/>
      <c r="AA180" s="181"/>
      <c r="AB180" s="181"/>
    </row>
    <row xmlns:x14ac="http://schemas.microsoft.com/office/spreadsheetml/2009/9/ac" r="181" ht="15.75" x14ac:dyDescent="0.25">
      <c r="A181" s="181" t="s">
        <v>159</v>
      </c>
      <c r="B181" s="10">
        <v>2012</v>
      </c>
      <c r="C181" s="181" t="s">
        <v>18</v>
      </c>
      <c r="D181" s="10">
        <v>928897</v>
      </c>
      <c r="E181" s="10">
        <v>91.208881289089732</v>
      </c>
      <c r="F181" s="10">
        <v>76.180294504612903</v>
      </c>
      <c r="G181" s="10"/>
      <c r="H181" s="10"/>
      <c r="I181" s="10">
        <v>23.819705495387097</v>
      </c>
      <c r="J181" s="10">
        <v>76.180294504612903</v>
      </c>
      <c r="K181" s="10">
        <v>94.305752591043301</v>
      </c>
      <c r="L181" s="10">
        <v>54.378518431933117</v>
      </c>
      <c r="M181" s="10"/>
      <c r="N181" s="10"/>
      <c r="O181" s="10">
        <v>45.621481568066883</v>
      </c>
      <c r="P181" s="10">
        <v>54.378518431933117</v>
      </c>
      <c r="Q181" s="10">
        <v>89.128244746600103</v>
      </c>
      <c r="R181" s="10"/>
      <c r="S181" s="10"/>
      <c r="T181" s="10"/>
      <c r="U181" s="10"/>
      <c r="V181" s="10">
        <v>100</v>
      </c>
      <c r="W181" s="181"/>
      <c r="X181" s="181"/>
      <c r="Y181" s="181"/>
      <c r="Z181" s="181"/>
      <c r="AA181" s="181"/>
      <c r="AB181" s="181"/>
    </row>
    <row xmlns:x14ac="http://schemas.microsoft.com/office/spreadsheetml/2009/9/ac" r="182" ht="15.75" x14ac:dyDescent="0.25">
      <c r="A182" s="181" t="s">
        <v>159</v>
      </c>
      <c r="B182" s="10">
        <v>2013</v>
      </c>
      <c r="C182" s="181" t="s">
        <v>18</v>
      </c>
      <c r="D182" s="10">
        <v>1099210</v>
      </c>
      <c r="E182" s="10">
        <v>91.208881289089732</v>
      </c>
      <c r="F182" s="10">
        <v>76.180294504612903</v>
      </c>
      <c r="G182" s="10"/>
      <c r="H182" s="10"/>
      <c r="I182" s="10">
        <v>23.819705495387097</v>
      </c>
      <c r="J182" s="10">
        <v>76.180294504612903</v>
      </c>
      <c r="K182" s="10">
        <v>94.305752591043301</v>
      </c>
      <c r="L182" s="10">
        <v>54.378518431933117</v>
      </c>
      <c r="M182" s="10"/>
      <c r="N182" s="10"/>
      <c r="O182" s="10">
        <v>45.621481568066883</v>
      </c>
      <c r="P182" s="10">
        <v>54.378518431933117</v>
      </c>
      <c r="Q182" s="10">
        <v>89.128244746600103</v>
      </c>
      <c r="R182" s="10"/>
      <c r="S182" s="10"/>
      <c r="T182" s="10"/>
      <c r="U182" s="10"/>
      <c r="V182" s="10">
        <v>100</v>
      </c>
      <c r="W182" s="181"/>
      <c r="X182" s="181"/>
      <c r="Y182" s="181"/>
      <c r="Z182" s="181"/>
      <c r="AA182" s="181"/>
      <c r="AB182" s="181"/>
    </row>
    <row xmlns:x14ac="http://schemas.microsoft.com/office/spreadsheetml/2009/9/ac" r="183" ht="15.75" x14ac:dyDescent="0.25">
      <c r="A183" s="181" t="s">
        <v>159</v>
      </c>
      <c r="B183" s="10">
        <v>2014</v>
      </c>
      <c r="C183" s="181" t="s">
        <v>18</v>
      </c>
      <c r="D183" s="10">
        <v>1132691</v>
      </c>
      <c r="E183" s="10">
        <v>91.208881289089732</v>
      </c>
      <c r="F183" s="10">
        <v>76.180294504612903</v>
      </c>
      <c r="G183" s="10"/>
      <c r="H183" s="10"/>
      <c r="I183" s="10">
        <v>23.819705495387097</v>
      </c>
      <c r="J183" s="10">
        <v>76.180294504612903</v>
      </c>
      <c r="K183" s="10">
        <v>94.305752591043301</v>
      </c>
      <c r="L183" s="10">
        <v>54.378518431933117</v>
      </c>
      <c r="M183" s="10"/>
      <c r="N183" s="10"/>
      <c r="O183" s="10">
        <v>45.621481568066883</v>
      </c>
      <c r="P183" s="10">
        <v>54.378518431933117</v>
      </c>
      <c r="Q183" s="10">
        <v>89.128244746600103</v>
      </c>
      <c r="R183" s="10"/>
      <c r="S183" s="10"/>
      <c r="T183" s="10"/>
      <c r="U183" s="10"/>
      <c r="V183" s="10">
        <v>100</v>
      </c>
      <c r="W183" s="181"/>
      <c r="X183" s="181"/>
      <c r="Y183" s="181"/>
      <c r="Z183" s="181"/>
      <c r="AA183" s="181"/>
      <c r="AB183" s="181"/>
    </row>
    <row xmlns:x14ac="http://schemas.microsoft.com/office/spreadsheetml/2009/9/ac" r="184" ht="15.75" x14ac:dyDescent="0.25">
      <c r="A184" s="181" t="s">
        <v>159</v>
      </c>
      <c r="B184" s="10">
        <v>2015</v>
      </c>
      <c r="C184" s="181" t="s">
        <v>18</v>
      </c>
      <c r="D184" s="10">
        <v>1166745</v>
      </c>
      <c r="E184" s="10">
        <v>91.208881289089732</v>
      </c>
      <c r="F184" s="10">
        <v>76.180294504612903</v>
      </c>
      <c r="G184" s="10"/>
      <c r="H184" s="10"/>
      <c r="I184" s="10">
        <v>23.819705495387097</v>
      </c>
      <c r="J184" s="10">
        <v>76.180294504612903</v>
      </c>
      <c r="K184" s="10">
        <v>94.305752591043301</v>
      </c>
      <c r="L184" s="10">
        <v>54.378518431933117</v>
      </c>
      <c r="M184" s="10"/>
      <c r="N184" s="10"/>
      <c r="O184" s="10">
        <v>45.621481568066883</v>
      </c>
      <c r="P184" s="10">
        <v>54.378518431933117</v>
      </c>
      <c r="Q184" s="10">
        <v>89.128244746600103</v>
      </c>
      <c r="R184" s="10"/>
      <c r="S184" s="10"/>
      <c r="T184" s="10"/>
      <c r="U184" s="10"/>
      <c r="V184" s="10">
        <v>100</v>
      </c>
      <c r="W184" s="181"/>
      <c r="X184" s="181"/>
      <c r="Y184" s="181"/>
      <c r="Z184" s="181"/>
      <c r="AA184" s="181"/>
      <c r="AB184" s="181"/>
    </row>
    <row xmlns:x14ac="http://schemas.microsoft.com/office/spreadsheetml/2009/9/ac" r="185" ht="15.75" x14ac:dyDescent="0.25">
      <c r="A185" s="181" t="s">
        <v>159</v>
      </c>
      <c r="B185" s="10">
        <v>2016</v>
      </c>
      <c r="C185" s="181" t="s">
        <v>18</v>
      </c>
      <c r="D185" s="10">
        <v>1198422</v>
      </c>
      <c r="E185" s="10">
        <v>88.071645668696874</v>
      </c>
      <c r="F185" s="10">
        <v>74.705794305524705</v>
      </c>
      <c r="G185" s="10"/>
      <c r="H185" s="10"/>
      <c r="I185" s="10">
        <v>25.294205694475295</v>
      </c>
      <c r="J185" s="10">
        <v>74.705794305524705</v>
      </c>
      <c r="K185" s="10">
        <v>93.412094703812954</v>
      </c>
      <c r="L185" s="10">
        <v>60.054091581179819</v>
      </c>
      <c r="M185" s="10"/>
      <c r="N185" s="10"/>
      <c r="O185" s="10">
        <v>39.945908418820181</v>
      </c>
      <c r="P185" s="10">
        <v>60.054091581179819</v>
      </c>
      <c r="Q185" s="10">
        <v>85.938480302631433</v>
      </c>
      <c r="R185" s="10"/>
      <c r="S185" s="10"/>
      <c r="T185" s="10"/>
      <c r="U185" s="10"/>
      <c r="V185" s="10">
        <v>100</v>
      </c>
      <c r="W185" s="181"/>
      <c r="X185" s="181"/>
      <c r="Y185" s="181"/>
      <c r="Z185" s="181"/>
      <c r="AA185" s="181"/>
      <c r="AB185" s="181"/>
    </row>
    <row xmlns:x14ac="http://schemas.microsoft.com/office/spreadsheetml/2009/9/ac" r="186" ht="15.75" x14ac:dyDescent="0.25">
      <c r="A186" s="181" t="s">
        <v>159</v>
      </c>
      <c r="B186" s="10">
        <v>2017</v>
      </c>
      <c r="C186" s="181" t="s">
        <v>18</v>
      </c>
      <c r="D186" s="10">
        <v>1227911</v>
      </c>
      <c r="E186" s="10">
        <v>84.934410048303107</v>
      </c>
      <c r="F186" s="10">
        <v>73.231294106436053</v>
      </c>
      <c r="G186" s="10">
        <v>48.928899999999999</v>
      </c>
      <c r="H186" s="10">
        <v>24.302394106436054</v>
      </c>
      <c r="I186" s="10">
        <v>26.768705893563947</v>
      </c>
      <c r="J186" s="10">
        <v>0</v>
      </c>
      <c r="K186" s="10">
        <v>92.518436816582835</v>
      </c>
      <c r="L186" s="10">
        <v>65.729664730424702</v>
      </c>
      <c r="M186" s="10">
        <v>52.6</v>
      </c>
      <c r="N186" s="10">
        <v>13.1296647304247</v>
      </c>
      <c r="O186" s="10">
        <v>34.270335269575298</v>
      </c>
      <c r="P186" s="10">
        <v>0</v>
      </c>
      <c r="Q186" s="10">
        <v>82.748715858662763</v>
      </c>
      <c r="R186" s="10">
        <v>54.106738544474389</v>
      </c>
      <c r="S186" s="10">
        <v>26.723450134770889</v>
      </c>
      <c r="T186" s="10">
        <v>27.3832884097035</v>
      </c>
      <c r="U186" s="10">
        <v>45.893261455525611</v>
      </c>
      <c r="V186" s="10">
        <v>0</v>
      </c>
      <c r="W186" s="181"/>
      <c r="X186" s="181"/>
      <c r="Y186" s="181"/>
      <c r="Z186" s="181"/>
      <c r="AA186" s="181"/>
      <c r="AB186" s="181"/>
    </row>
    <row xmlns:x14ac="http://schemas.microsoft.com/office/spreadsheetml/2009/9/ac" r="187" ht="15.75" x14ac:dyDescent="0.25">
      <c r="A187" s="181" t="s">
        <v>159</v>
      </c>
      <c r="B187" s="10">
        <v>2018</v>
      </c>
      <c r="C187" s="181" t="s">
        <v>18</v>
      </c>
      <c r="D187" s="10">
        <v>1255750</v>
      </c>
      <c r="E187" s="10">
        <v>81.79717442791025</v>
      </c>
      <c r="F187" s="10">
        <v>71.756793907347856</v>
      </c>
      <c r="G187" s="10">
        <v>48.928899999999999</v>
      </c>
      <c r="H187" s="10">
        <v>22.827893907347857</v>
      </c>
      <c r="I187" s="10">
        <v>28.243206092652144</v>
      </c>
      <c r="J187" s="10">
        <v>0</v>
      </c>
      <c r="K187" s="10">
        <v>91.624778929352715</v>
      </c>
      <c r="L187" s="10">
        <v>71.405237879671404</v>
      </c>
      <c r="M187" s="10">
        <v>52.6</v>
      </c>
      <c r="N187" s="10">
        <v>18.805237879671402</v>
      </c>
      <c r="O187" s="10">
        <v>28.594762120328596</v>
      </c>
      <c r="P187" s="10">
        <v>0</v>
      </c>
      <c r="Q187" s="10">
        <v>79.558951414694093</v>
      </c>
      <c r="R187" s="10">
        <v>54.106738544474389</v>
      </c>
      <c r="S187" s="10">
        <v>26.723450134770889</v>
      </c>
      <c r="T187" s="10">
        <v>27.3832884097035</v>
      </c>
      <c r="U187" s="10">
        <v>45.893261455525611</v>
      </c>
      <c r="V187" s="10">
        <v>0</v>
      </c>
      <c r="W187" s="181"/>
      <c r="X187" s="181"/>
      <c r="Y187" s="181"/>
      <c r="Z187" s="181"/>
      <c r="AA187" s="181"/>
      <c r="AB187" s="181"/>
    </row>
    <row xmlns:x14ac="http://schemas.microsoft.com/office/spreadsheetml/2009/9/ac" r="188" ht="15.75" x14ac:dyDescent="0.25">
      <c r="A188" s="181" t="s">
        <v>159</v>
      </c>
      <c r="B188" s="10">
        <v>2019</v>
      </c>
      <c r="C188" s="181" t="s">
        <v>18</v>
      </c>
      <c r="D188" s="10">
        <v>1283646</v>
      </c>
      <c r="E188" s="10">
        <v>78.659938807516482</v>
      </c>
      <c r="F188" s="10">
        <v>70.282293708259203</v>
      </c>
      <c r="G188" s="10">
        <v>48.928899999999999</v>
      </c>
      <c r="H188" s="10">
        <v>21.353393708259205</v>
      </c>
      <c r="I188" s="10">
        <v>29.717706291740797</v>
      </c>
      <c r="J188" s="10">
        <v>0</v>
      </c>
      <c r="K188" s="10">
        <v>90.731121042122368</v>
      </c>
      <c r="L188" s="10">
        <v>77.080811028918106</v>
      </c>
      <c r="M188" s="10">
        <v>52.6</v>
      </c>
      <c r="N188" s="10">
        <v>24.480811028918104</v>
      </c>
      <c r="O188" s="10">
        <v>22.919188971081894</v>
      </c>
      <c r="P188" s="10">
        <v>0</v>
      </c>
      <c r="Q188" s="10">
        <v>76.369186970725423</v>
      </c>
      <c r="R188" s="10">
        <v>54.106738544474389</v>
      </c>
      <c r="S188" s="10">
        <v>26.723450134770889</v>
      </c>
      <c r="T188" s="10">
        <v>27.3832884097035</v>
      </c>
      <c r="U188" s="10">
        <v>45.893261455525611</v>
      </c>
      <c r="V188" s="10">
        <v>0</v>
      </c>
      <c r="W188" s="181"/>
      <c r="X188" s="181"/>
      <c r="Y188" s="181"/>
      <c r="Z188" s="181"/>
      <c r="AA188" s="181"/>
      <c r="AB188" s="181"/>
    </row>
    <row xmlns:x14ac="http://schemas.microsoft.com/office/spreadsheetml/2009/9/ac" r="189" ht="15.75" x14ac:dyDescent="0.25">
      <c r="A189" s="181" t="s">
        <v>159</v>
      </c>
      <c r="B189" s="10">
        <v>2020</v>
      </c>
      <c r="C189" s="181" t="s">
        <v>18</v>
      </c>
      <c r="D189" s="10">
        <v>1310401</v>
      </c>
      <c r="E189" s="10">
        <v>75.522703187123625</v>
      </c>
      <c r="F189" s="10">
        <v>68.807793509171006</v>
      </c>
      <c r="G189" s="10">
        <v>48.928899999999999</v>
      </c>
      <c r="H189" s="10">
        <v>19.878893509171007</v>
      </c>
      <c r="I189" s="10">
        <v>31.192206490828994</v>
      </c>
      <c r="J189" s="10">
        <v>0</v>
      </c>
      <c r="K189" s="10">
        <v>89.837463154892248</v>
      </c>
      <c r="L189" s="10">
        <v>82.756384178162989</v>
      </c>
      <c r="M189" s="10">
        <v>52.6</v>
      </c>
      <c r="N189" s="10">
        <v>30.156384178162988</v>
      </c>
      <c r="O189" s="10">
        <v>17.243615821837011</v>
      </c>
      <c r="P189" s="10">
        <v>0</v>
      </c>
      <c r="Q189" s="10">
        <v>73.179422526756753</v>
      </c>
      <c r="R189" s="10">
        <v>54.106738544474389</v>
      </c>
      <c r="S189" s="10">
        <v>26.723450134770889</v>
      </c>
      <c r="T189" s="10">
        <v>27.3832884097035</v>
      </c>
      <c r="U189" s="10">
        <v>45.893261455525611</v>
      </c>
      <c r="V189" s="10">
        <v>0</v>
      </c>
      <c r="W189" s="181"/>
      <c r="X189" s="181"/>
      <c r="Y189" s="181"/>
      <c r="Z189" s="181"/>
      <c r="AA189" s="181"/>
      <c r="AB189" s="181"/>
    </row>
    <row xmlns:x14ac="http://schemas.microsoft.com/office/spreadsheetml/2009/9/ac" r="190" ht="15.75" x14ac:dyDescent="0.25">
      <c r="A190" s="181" t="s">
        <v>159</v>
      </c>
      <c r="B190" s="10">
        <v>2021</v>
      </c>
      <c r="C190" s="181" t="s">
        <v>18</v>
      </c>
      <c r="D190" s="10">
        <v>1337383</v>
      </c>
      <c r="E190" s="10">
        <v>72.385467566729858</v>
      </c>
      <c r="F190" s="10">
        <v>67.333293310082354</v>
      </c>
      <c r="G190" s="10">
        <v>48.928899999999999</v>
      </c>
      <c r="H190" s="10">
        <v>18.404393310082355</v>
      </c>
      <c r="I190" s="10">
        <v>32.666706689917646</v>
      </c>
      <c r="J190" s="10">
        <v>0</v>
      </c>
      <c r="K190" s="10">
        <v>88.943805267661901</v>
      </c>
      <c r="L190" s="10">
        <v>88.431957327409691</v>
      </c>
      <c r="M190" s="10">
        <v>52.6</v>
      </c>
      <c r="N190" s="10">
        <v>35.83195732740969</v>
      </c>
      <c r="O190" s="10">
        <v>11.568042672590309</v>
      </c>
      <c r="P190" s="10">
        <v>0</v>
      </c>
      <c r="Q190" s="10">
        <v>69.989658082788083</v>
      </c>
      <c r="R190" s="10">
        <v>54.106738544474389</v>
      </c>
      <c r="S190" s="10">
        <v>26.723450134770889</v>
      </c>
      <c r="T190" s="10">
        <v>27.3832884097035</v>
      </c>
      <c r="U190" s="10">
        <v>45.893261455525611</v>
      </c>
      <c r="V190" s="10">
        <v>0</v>
      </c>
      <c r="W190" s="181"/>
      <c r="X190" s="181"/>
      <c r="Y190" s="181"/>
      <c r="Z190" s="181"/>
      <c r="AA190" s="181"/>
      <c r="AB190" s="181"/>
    </row>
    <row xmlns:x14ac="http://schemas.microsoft.com/office/spreadsheetml/2009/9/ac" r="191" ht="15.75" x14ac:dyDescent="0.25">
      <c r="A191" s="181" t="s">
        <v>159</v>
      </c>
      <c r="B191" s="10">
        <v>2022</v>
      </c>
      <c r="C191" s="181" t="s">
        <v>18</v>
      </c>
      <c r="D191" s="10">
        <v>1362666</v>
      </c>
      <c r="E191" s="10">
        <v>69.248231946337</v>
      </c>
      <c r="F191" s="10">
        <v>65.858793110994156</v>
      </c>
      <c r="G191" s="10">
        <v>48.928899999999999</v>
      </c>
      <c r="H191" s="10">
        <v>16.929893110994158</v>
      </c>
      <c r="I191" s="10">
        <v>34.141206889005844</v>
      </c>
      <c r="J191" s="10">
        <v>0</v>
      </c>
      <c r="K191" s="10">
        <v>94.107530476654574</v>
      </c>
      <c r="L191" s="10">
        <v>94.107530476654574</v>
      </c>
      <c r="M191" s="10">
        <v>52.6</v>
      </c>
      <c r="N191" s="10">
        <v>41.507530476654573</v>
      </c>
      <c r="O191" s="10">
        <v>5.8924695233454258</v>
      </c>
      <c r="P191" s="10">
        <v>0</v>
      </c>
      <c r="Q191" s="10">
        <v>66.799893638819412</v>
      </c>
      <c r="R191" s="10">
        <v>54.106738544474389</v>
      </c>
      <c r="S191" s="10">
        <v>26.723450134770889</v>
      </c>
      <c r="T191" s="10">
        <v>27.3832884097035</v>
      </c>
      <c r="U191" s="10">
        <v>45.893261455525611</v>
      </c>
      <c r="V191" s="10">
        <v>0</v>
      </c>
      <c r="W191" s="181"/>
      <c r="X191" s="181"/>
      <c r="Y191" s="181"/>
      <c r="Z191" s="181"/>
      <c r="AA191" s="181"/>
      <c r="AB191" s="181"/>
    </row>
    <row xmlns:x14ac="http://schemas.microsoft.com/office/spreadsheetml/2009/9/ac" r="192" ht="15.75" x14ac:dyDescent="0.25">
      <c r="A192" s="181" t="s">
        <v>159</v>
      </c>
      <c r="B192" s="10">
        <v>2023</v>
      </c>
      <c r="C192" s="181" t="s">
        <v>18</v>
      </c>
      <c r="D192" s="10">
        <v>1416891</v>
      </c>
      <c r="E192" s="10">
        <v>66.110996325943233</v>
      </c>
      <c r="F192" s="10">
        <v>64.384292911905504</v>
      </c>
      <c r="G192" s="10">
        <v>48.928899999999999</v>
      </c>
      <c r="H192" s="10">
        <v>15.455392911905506</v>
      </c>
      <c r="I192" s="10">
        <v>35.615707088094496</v>
      </c>
      <c r="J192" s="10">
        <v>0</v>
      </c>
      <c r="K192" s="10">
        <v>99.783103625901276</v>
      </c>
      <c r="L192" s="10">
        <v>99.783103625901276</v>
      </c>
      <c r="M192" s="10">
        <v>52.6</v>
      </c>
      <c r="N192" s="10">
        <v>47.183103625901275</v>
      </c>
      <c r="O192" s="10">
        <v>0.21689637409872375</v>
      </c>
      <c r="P192" s="10">
        <v>0</v>
      </c>
      <c r="Q192" s="10">
        <v>63.610129194850742</v>
      </c>
      <c r="R192" s="10">
        <v>54.106738544474389</v>
      </c>
      <c r="S192" s="10">
        <v>26.723450134770889</v>
      </c>
      <c r="T192" s="10">
        <v>27.3832884097035</v>
      </c>
      <c r="U192" s="10">
        <v>45.893261455525611</v>
      </c>
      <c r="V192" s="10">
        <v>0</v>
      </c>
      <c r="W192" s="181"/>
      <c r="X192" s="181"/>
      <c r="Y192" s="181"/>
      <c r="Z192" s="181"/>
      <c r="AA192" s="181"/>
      <c r="AB192" s="181"/>
    </row>
    <row xmlns:x14ac="http://schemas.microsoft.com/office/spreadsheetml/2009/9/ac" r="193" ht="15.75" x14ac:dyDescent="0.25">
      <c r="A193" s="181" t="s">
        <v>159</v>
      </c>
      <c r="B193" s="10">
        <v>2024</v>
      </c>
      <c r="C193" s="181" t="s">
        <v>18</v>
      </c>
      <c r="D193" s="10"/>
      <c r="E193" s="10"/>
      <c r="F193" s="10"/>
      <c r="G193" s="10"/>
      <c r="H193" s="10"/>
      <c r="I193" s="10"/>
      <c r="J193" s="10"/>
      <c r="K193" s="10"/>
      <c r="L193" s="10"/>
      <c r="M193" s="10"/>
      <c r="N193" s="10"/>
      <c r="O193" s="10"/>
      <c r="P193" s="10"/>
      <c r="Q193" s="10"/>
      <c r="R193" s="10"/>
      <c r="S193" s="10"/>
      <c r="T193" s="10"/>
      <c r="U193" s="10"/>
      <c r="V193" s="10"/>
      <c r="W193" s="181"/>
      <c r="X193" s="181"/>
      <c r="Y193" s="181"/>
      <c r="Z193" s="181"/>
      <c r="AA193" s="181"/>
      <c r="AB193" s="181"/>
    </row>
    <row xmlns:x14ac="http://schemas.microsoft.com/office/spreadsheetml/2009/9/ac" r="194" ht="15.75" x14ac:dyDescent="0.25">
      <c r="A194" s="181" t="s">
        <v>159</v>
      </c>
      <c r="B194" s="10">
        <v>2025</v>
      </c>
      <c r="C194" s="181" t="s">
        <v>18</v>
      </c>
      <c r="D194" s="10"/>
      <c r="E194" s="10"/>
      <c r="F194" s="10"/>
      <c r="G194" s="10"/>
      <c r="H194" s="10"/>
      <c r="I194" s="10"/>
      <c r="J194" s="10"/>
      <c r="K194" s="10"/>
      <c r="L194" s="10"/>
      <c r="M194" s="10"/>
      <c r="N194" s="10"/>
      <c r="O194" s="10"/>
      <c r="P194" s="10"/>
      <c r="Q194" s="10"/>
      <c r="R194" s="10"/>
      <c r="S194" s="10"/>
      <c r="T194" s="10"/>
      <c r="U194" s="10"/>
      <c r="V194" s="10"/>
      <c r="W194" s="181"/>
      <c r="X194" s="181"/>
      <c r="Y194" s="181"/>
      <c r="Z194" s="181"/>
      <c r="AA194" s="181"/>
      <c r="AB194" s="181"/>
    </row>
    <row xmlns:x14ac="http://schemas.microsoft.com/office/spreadsheetml/2009/9/ac" r="195" ht="15.75" x14ac:dyDescent="0.25">
      <c r="A195" s="181" t="s">
        <v>159</v>
      </c>
      <c r="B195" s="10">
        <v>2026</v>
      </c>
      <c r="C195" s="181" t="s">
        <v>18</v>
      </c>
      <c r="D195" s="10"/>
      <c r="E195" s="10"/>
      <c r="F195" s="10"/>
      <c r="G195" s="10"/>
      <c r="H195" s="10"/>
      <c r="I195" s="10"/>
      <c r="J195" s="10"/>
      <c r="K195" s="10"/>
      <c r="L195" s="10"/>
      <c r="M195" s="10"/>
      <c r="N195" s="10"/>
      <c r="O195" s="10"/>
      <c r="P195" s="10"/>
      <c r="Q195" s="10"/>
      <c r="R195" s="10"/>
      <c r="S195" s="10"/>
      <c r="T195" s="10"/>
      <c r="U195" s="10"/>
      <c r="V195" s="10"/>
      <c r="W195" s="181"/>
      <c r="X195" s="181"/>
      <c r="Y195" s="181"/>
      <c r="Z195" s="181"/>
      <c r="AA195" s="181"/>
      <c r="AB195" s="181"/>
    </row>
    <row xmlns:x14ac="http://schemas.microsoft.com/office/spreadsheetml/2009/9/ac" r="196" ht="15.75" x14ac:dyDescent="0.25">
      <c r="A196" s="181" t="s">
        <v>159</v>
      </c>
      <c r="B196" s="10">
        <v>2027</v>
      </c>
      <c r="C196" s="181" t="s">
        <v>18</v>
      </c>
      <c r="D196" s="10"/>
      <c r="E196" s="10"/>
      <c r="F196" s="10"/>
      <c r="G196" s="10"/>
      <c r="H196" s="10"/>
      <c r="I196" s="10"/>
      <c r="J196" s="10"/>
      <c r="K196" s="10"/>
      <c r="L196" s="10"/>
      <c r="M196" s="10"/>
      <c r="N196" s="10"/>
      <c r="O196" s="10"/>
      <c r="P196" s="10"/>
      <c r="Q196" s="10"/>
      <c r="R196" s="10"/>
      <c r="S196" s="10"/>
      <c r="T196" s="10"/>
      <c r="U196" s="10"/>
      <c r="V196" s="10"/>
      <c r="W196" s="181"/>
      <c r="X196" s="181"/>
      <c r="Y196" s="181"/>
      <c r="Z196" s="181"/>
      <c r="AA196" s="181"/>
      <c r="AB196" s="181"/>
    </row>
    <row xmlns:x14ac="http://schemas.microsoft.com/office/spreadsheetml/2009/9/ac" r="197" ht="15.75" x14ac:dyDescent="0.25">
      <c r="A197" s="181" t="s">
        <v>159</v>
      </c>
      <c r="B197" s="10">
        <v>2028</v>
      </c>
      <c r="C197" s="181" t="s">
        <v>18</v>
      </c>
      <c r="D197" s="10"/>
      <c r="E197" s="10"/>
      <c r="F197" s="10"/>
      <c r="G197" s="10"/>
      <c r="H197" s="10"/>
      <c r="I197" s="10"/>
      <c r="J197" s="10"/>
      <c r="K197" s="10"/>
      <c r="L197" s="10"/>
      <c r="M197" s="10"/>
      <c r="N197" s="10"/>
      <c r="O197" s="10"/>
      <c r="P197" s="10"/>
      <c r="Q197" s="10"/>
      <c r="R197" s="10"/>
      <c r="S197" s="10"/>
      <c r="T197" s="10"/>
      <c r="U197" s="10"/>
      <c r="V197" s="10"/>
      <c r="W197" s="181"/>
      <c r="X197" s="181"/>
      <c r="Y197" s="181"/>
      <c r="Z197" s="181"/>
      <c r="AA197" s="181"/>
      <c r="AB197" s="181"/>
    </row>
    <row xmlns:x14ac="http://schemas.microsoft.com/office/spreadsheetml/2009/9/ac" r="198" ht="15.75" x14ac:dyDescent="0.25">
      <c r="A198" s="181" t="s">
        <v>159</v>
      </c>
      <c r="B198" s="10">
        <v>2029</v>
      </c>
      <c r="C198" s="181" t="s">
        <v>18</v>
      </c>
      <c r="D198" s="10"/>
      <c r="E198" s="10"/>
      <c r="F198" s="10"/>
      <c r="G198" s="10"/>
      <c r="H198" s="10"/>
      <c r="I198" s="10"/>
      <c r="J198" s="10"/>
      <c r="K198" s="10"/>
      <c r="L198" s="10"/>
      <c r="M198" s="10"/>
      <c r="N198" s="10"/>
      <c r="O198" s="10"/>
      <c r="P198" s="10"/>
      <c r="Q198" s="10"/>
      <c r="R198" s="10"/>
      <c r="S198" s="10"/>
      <c r="T198" s="10"/>
      <c r="U198" s="10"/>
      <c r="V198" s="10"/>
      <c r="W198" s="181"/>
      <c r="X198" s="181"/>
      <c r="Y198" s="181"/>
      <c r="Z198" s="181"/>
      <c r="AA198" s="181"/>
      <c r="AB198" s="181"/>
    </row>
    <row xmlns:x14ac="http://schemas.microsoft.com/office/spreadsheetml/2009/9/ac" r="199" ht="15.75" x14ac:dyDescent="0.25">
      <c r="A199" s="181" t="s">
        <v>159</v>
      </c>
      <c r="B199" s="10">
        <v>2030</v>
      </c>
      <c r="C199" s="181" t="s">
        <v>18</v>
      </c>
      <c r="D199" s="10"/>
      <c r="E199" s="10"/>
      <c r="F199" s="10"/>
      <c r="G199" s="10"/>
      <c r="H199" s="10"/>
      <c r="I199" s="10"/>
      <c r="J199" s="10"/>
      <c r="K199" s="10"/>
      <c r="L199" s="10"/>
      <c r="M199" s="10"/>
      <c r="N199" s="10"/>
      <c r="O199" s="10"/>
      <c r="P199" s="10"/>
      <c r="Q199" s="10"/>
      <c r="R199" s="10"/>
      <c r="S199" s="10"/>
      <c r="T199" s="10"/>
      <c r="U199" s="10"/>
      <c r="V199" s="10"/>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B9AB-3C7F-487F-82BA-DAC9E0A7762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71" t="s">
        <v>287</v>
      </c>
      <c r="B1" s="572"/>
      <c r="C1" s="572"/>
      <c r="D1" s="572"/>
      <c r="E1" s="573" t="s">
        <v>52</v>
      </c>
      <c r="F1" s="574"/>
      <c r="G1" s="574"/>
      <c r="H1" s="574"/>
      <c r="I1" s="575"/>
      <c r="J1" s="576" t="s">
        <v>10</v>
      </c>
      <c r="K1" s="576"/>
      <c r="L1" s="576"/>
      <c r="M1" s="576"/>
      <c r="N1" s="576"/>
      <c r="O1" s="577" t="s">
        <v>11</v>
      </c>
      <c r="P1" s="578"/>
      <c r="Q1" s="578"/>
      <c r="R1" s="578"/>
      <c r="S1" s="579"/>
    </row>
    <row xmlns:x14ac="http://schemas.microsoft.com/office/spreadsheetml/2009/9/ac" r="2" x14ac:dyDescent="0.2">
      <c r="A2" s="572"/>
      <c r="B2" s="572"/>
      <c r="C2" s="572"/>
      <c r="D2" s="572"/>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205</v>
      </c>
      <c r="E3" s="201" t="s">
        <v>25</v>
      </c>
      <c r="F3" s="202" t="s">
        <v>19</v>
      </c>
      <c r="G3" s="226" t="s">
        <v>191</v>
      </c>
      <c r="H3" s="203" t="s">
        <v>200</v>
      </c>
      <c r="I3" s="227" t="s">
        <v>36</v>
      </c>
      <c r="J3" s="204" t="s">
        <v>25</v>
      </c>
      <c r="K3" s="205" t="s">
        <v>19</v>
      </c>
      <c r="L3" s="228" t="s">
        <v>192</v>
      </c>
      <c r="M3" s="203" t="s">
        <v>200</v>
      </c>
      <c r="N3" s="229" t="s">
        <v>36</v>
      </c>
      <c r="O3" s="201" t="s">
        <v>25</v>
      </c>
      <c r="P3" s="202" t="s">
        <v>141</v>
      </c>
      <c r="Q3" s="206" t="s">
        <v>193</v>
      </c>
      <c r="R3" s="203" t="s">
        <v>200</v>
      </c>
      <c r="S3" s="227" t="s">
        <v>36</v>
      </c>
    </row>
    <row xmlns:x14ac="http://schemas.microsoft.com/office/spreadsheetml/2009/9/ac" r="4" x14ac:dyDescent="0.2">
      <c r="A4" s="328" t="str">
        <f>IF(ISBLANK(Regressions!A14), " ", Regressions!A14)</f>
        <v>Sierra Leone</v>
      </c>
      <c r="B4" s="329">
        <f>IF(ISBLANK(Regressions!B14), " ", Regressions!B14)</f>
        <v>2000</v>
      </c>
      <c r="C4" s="207" t="str">
        <f>IF(ISBLANK(Regressions!C14), " ", Regressions!C14)</f>
        <v>National</v>
      </c>
      <c r="D4" s="330">
        <f>IF(ISBLANK(Regressions!D14), " ", Regressions!D14)</f>
        <v>1753673</v>
      </c>
      <c r="E4" s="208">
        <f>IF(ISNUMBER(Regressions!E14),ROUND(Regressions!E14, 1), NA())</f>
        <v>100</v>
      </c>
      <c r="F4" s="331" t="e">
        <f>IF(ISNUMBER(Regressions!F14),ROUND(Regressions!F14, 1), NA())</f>
        <v>#N/A</v>
      </c>
      <c r="G4" s="230" t="e">
        <f>IF(ISNUMBER(Regressions!G14),ROUND(Regressions!G14, 1), NA())</f>
        <v>#N/A</v>
      </c>
      <c r="H4" s="332" t="e">
        <f>IF(ISNUMBER(Regressions!H14),ROUND(Regressions!H14, 1), NA())</f>
        <v>#N/A</v>
      </c>
      <c r="I4" s="231" t="e">
        <f>IF(ISNUMBER(Regressions!I14),ROUND(Regressions!I14, 1), NA())</f>
        <v>#N/A</v>
      </c>
      <c r="J4" s="333" t="e">
        <f>IF(ISNUMBER(Regressions!K14),ROUND(Regressions!K14, 1), NA())</f>
        <v>#N/A</v>
      </c>
      <c r="K4" s="331" t="e">
        <f>IF(ISNUMBER(Regressions!L14),ROUND(Regressions!L14, 1), NA())</f>
        <v>#N/A</v>
      </c>
      <c r="L4" s="232" t="e">
        <f>IF(ISNUMBER(Regressions!M14),ROUND(Regressions!M14, 1), NA())</f>
        <v>#N/A</v>
      </c>
      <c r="M4" s="332" t="e">
        <f>IF(ISNUMBER(Regressions!N14),ROUND(Regressions!N14, 1), NA())</f>
        <v>#N/A</v>
      </c>
      <c r="N4" s="231" t="e">
        <f>IF(ISNUMBER(Regressions!O14),ROUND(Regressions!O14, 1), NA())</f>
        <v>#N/A</v>
      </c>
      <c r="O4" s="333" t="e">
        <f>IF(ISNUMBER(Regressions!Q14),ROUND(Regressions!Q14, 1), NA())</f>
        <v>#N/A</v>
      </c>
      <c r="P4" s="331" t="e">
        <f>IF(ISNUMBER(Regressions!R14),ROUND(Regressions!R14, 1), NA())</f>
        <v>#N/A</v>
      </c>
      <c r="Q4" s="209" t="e">
        <f>IF(ISNUMBER(Regressions!S14),ROUND(Regressions!S14, 1), NA())</f>
        <v>#N/A</v>
      </c>
      <c r="R4" s="332" t="e">
        <f>IF(ISNUMBER(Regressions!T14),ROUND(Regressions!T14, 1), NA())</f>
        <v>#N/A</v>
      </c>
      <c r="S4" s="231" t="e">
        <f>IF(ISNUMBER(Regressions!U14),ROUND(Regressions!U14, 1), NA())</f>
        <v>#N/A</v>
      </c>
    </row>
    <row xmlns:x14ac="http://schemas.microsoft.com/office/spreadsheetml/2009/9/ac" r="5" x14ac:dyDescent="0.2">
      <c r="A5" s="328" t="str">
        <f>IF(ISBLANK(Regressions!A15), " ", Regressions!A15)</f>
        <v>Sierra Leone</v>
      </c>
      <c r="B5" s="329">
        <f>IF(ISBLANK(Regressions!B15), " ", Regressions!B15)</f>
        <v>2001</v>
      </c>
      <c r="C5" s="334" t="str">
        <f>IF(ISBLANK(Regressions!C15), " ", Regressions!C15)</f>
        <v>National</v>
      </c>
      <c r="D5" s="330">
        <f>IF(ISBLANK(Regressions!D15), " ", Regressions!D15)</f>
        <v>1834333</v>
      </c>
      <c r="E5" s="208">
        <f>IF(ISNUMBER(Regressions!E15),ROUND(Regressions!E15, 1), NA())</f>
        <v>100</v>
      </c>
      <c r="F5" s="331" t="e">
        <f>IF(ISNUMBER(Regressions!F15),ROUND(Regressions!F15, 1), NA())</f>
        <v>#N/A</v>
      </c>
      <c r="G5" s="230" t="e">
        <f>IF(ISNUMBER(Regressions!G15),ROUND(Regressions!G15, 1), NA())</f>
        <v>#N/A</v>
      </c>
      <c r="H5" s="332" t="e">
        <f>IF(ISNUMBER(Regressions!H15),ROUND(Regressions!H15, 1), NA())</f>
        <v>#N/A</v>
      </c>
      <c r="I5" s="231" t="e">
        <f>IF(ISNUMBER(Regressions!I15),ROUND(Regressions!I15, 1), NA())</f>
        <v>#N/A</v>
      </c>
      <c r="J5" s="333" t="e">
        <f>IF(ISNUMBER(Regressions!K15),ROUND(Regressions!K15, 1), NA())</f>
        <v>#N/A</v>
      </c>
      <c r="K5" s="331" t="e">
        <f>IF(ISNUMBER(Regressions!L15),ROUND(Regressions!L15, 1), NA())</f>
        <v>#N/A</v>
      </c>
      <c r="L5" s="232" t="e">
        <f>IF(ISNUMBER(Regressions!M15),ROUND(Regressions!M15, 1), NA())</f>
        <v>#N/A</v>
      </c>
      <c r="M5" s="332" t="e">
        <f>IF(ISNUMBER(Regressions!N15),ROUND(Regressions!N15, 1), NA())</f>
        <v>#N/A</v>
      </c>
      <c r="N5" s="231" t="e">
        <f>IF(ISNUMBER(Regressions!O15),ROUND(Regressions!O15, 1), NA())</f>
        <v>#N/A</v>
      </c>
      <c r="O5" s="333" t="e">
        <f>IF(ISNUMBER(Regressions!Q15),ROUND(Regressions!Q15, 1), NA())</f>
        <v>#N/A</v>
      </c>
      <c r="P5" s="331" t="e">
        <f>IF(ISNUMBER(Regressions!R15),ROUND(Regressions!R15, 1), NA())</f>
        <v>#N/A</v>
      </c>
      <c r="Q5" s="209" t="e">
        <f>IF(ISNUMBER(Regressions!S15),ROUND(Regressions!S15, 1), NA())</f>
        <v>#N/A</v>
      </c>
      <c r="R5" s="332" t="e">
        <f>IF(ISNUMBER(Regressions!T15),ROUND(Regressions!T15, 1), NA())</f>
        <v>#N/A</v>
      </c>
      <c r="S5" s="231" t="e">
        <f>IF(ISNUMBER(Regressions!U15),ROUND(Regressions!U15, 1), NA())</f>
        <v>#N/A</v>
      </c>
      <c r="T5" s="210"/>
      <c r="U5" s="210"/>
      <c r="V5" s="210"/>
      <c r="W5" s="210"/>
      <c r="X5" s="210"/>
      <c r="Y5" s="210"/>
      <c r="Z5" s="210"/>
      <c r="AA5" s="210"/>
    </row>
    <row xmlns:x14ac="http://schemas.microsoft.com/office/spreadsheetml/2009/9/ac" r="6" x14ac:dyDescent="0.2">
      <c r="A6" s="328" t="str">
        <f>IF(ISBLANK(Regressions!A16), " ", Regressions!A16)</f>
        <v>Sierra Leone</v>
      </c>
      <c r="B6" s="329">
        <f>IF(ISBLANK(Regressions!B16), " ", Regressions!B16)</f>
        <v>2002</v>
      </c>
      <c r="C6" s="334" t="str">
        <f>IF(ISBLANK(Regressions!C16), " ", Regressions!C16)</f>
        <v>National</v>
      </c>
      <c r="D6" s="330">
        <f>IF(ISBLANK(Regressions!D16), " ", Regressions!D16)</f>
        <v>1974344</v>
      </c>
      <c r="E6" s="208">
        <f>IF(ISNUMBER(Regressions!E16),ROUND(Regressions!E16, 1), NA())</f>
        <v>100</v>
      </c>
      <c r="F6" s="331" t="e">
        <f>IF(ISNUMBER(Regressions!F16),ROUND(Regressions!F16, 1), NA())</f>
        <v>#N/A</v>
      </c>
      <c r="G6" s="230" t="e">
        <f>IF(ISNUMBER(Regressions!G16),ROUND(Regressions!G16, 1), NA())</f>
        <v>#N/A</v>
      </c>
      <c r="H6" s="332" t="e">
        <f>IF(ISNUMBER(Regressions!H16),ROUND(Regressions!H16, 1), NA())</f>
        <v>#N/A</v>
      </c>
      <c r="I6" s="231" t="e">
        <f>IF(ISNUMBER(Regressions!I16),ROUND(Regressions!I16, 1), NA())</f>
        <v>#N/A</v>
      </c>
      <c r="J6" s="333" t="e">
        <f>IF(ISNUMBER(Regressions!K16),ROUND(Regressions!K16, 1), NA())</f>
        <v>#N/A</v>
      </c>
      <c r="K6" s="331" t="e">
        <f>IF(ISNUMBER(Regressions!L16),ROUND(Regressions!L16, 1), NA())</f>
        <v>#N/A</v>
      </c>
      <c r="L6" s="232" t="e">
        <f>IF(ISNUMBER(Regressions!M16),ROUND(Regressions!M16, 1), NA())</f>
        <v>#N/A</v>
      </c>
      <c r="M6" s="332" t="e">
        <f>IF(ISNUMBER(Regressions!N16),ROUND(Regressions!N16, 1), NA())</f>
        <v>#N/A</v>
      </c>
      <c r="N6" s="231" t="e">
        <f>IF(ISNUMBER(Regressions!O16),ROUND(Regressions!O16, 1), NA())</f>
        <v>#N/A</v>
      </c>
      <c r="O6" s="333" t="e">
        <f>IF(ISNUMBER(Regressions!Q16),ROUND(Regressions!Q16, 1), NA())</f>
        <v>#N/A</v>
      </c>
      <c r="P6" s="331" t="e">
        <f>IF(ISNUMBER(Regressions!R16),ROUND(Regressions!R16, 1), NA())</f>
        <v>#N/A</v>
      </c>
      <c r="Q6" s="209" t="e">
        <f>IF(ISNUMBER(Regressions!S16),ROUND(Regressions!S16, 1), NA())</f>
        <v>#N/A</v>
      </c>
      <c r="R6" s="332" t="e">
        <f>IF(ISNUMBER(Regressions!T16),ROUND(Regressions!T16, 1), NA())</f>
        <v>#N/A</v>
      </c>
      <c r="S6" s="231" t="e">
        <f>IF(ISNUMBER(Regressions!U16),ROUND(Regressions!U16, 1), NA())</f>
        <v>#N/A</v>
      </c>
      <c r="T6" s="210"/>
      <c r="U6" s="210"/>
      <c r="V6" s="210"/>
      <c r="W6" s="210"/>
      <c r="X6" s="210"/>
      <c r="Y6" s="210"/>
      <c r="Z6" s="210"/>
      <c r="AA6" s="210"/>
    </row>
    <row xmlns:x14ac="http://schemas.microsoft.com/office/spreadsheetml/2009/9/ac" r="7" x14ac:dyDescent="0.2">
      <c r="A7" s="328" t="str">
        <f>IF(ISBLANK(Regressions!A17), " ", Regressions!A17)</f>
        <v>Sierra Leone</v>
      </c>
      <c r="B7" s="329">
        <f>IF(ISBLANK(Regressions!B17), " ", Regressions!B17)</f>
        <v>2003</v>
      </c>
      <c r="C7" s="334" t="str">
        <f>IF(ISBLANK(Regressions!C17), " ", Regressions!C17)</f>
        <v>National</v>
      </c>
      <c r="D7" s="330">
        <f>IF(ISBLANK(Regressions!D17), " ", Regressions!D17)</f>
        <v>2062968</v>
      </c>
      <c r="E7" s="208">
        <f>IF(ISNUMBER(Regressions!E17),ROUND(Regressions!E17, 1), NA())</f>
        <v>100</v>
      </c>
      <c r="F7" s="331" t="e">
        <f>IF(ISNUMBER(Regressions!F17),ROUND(Regressions!F17, 1), NA())</f>
        <v>#N/A</v>
      </c>
      <c r="G7" s="230" t="e">
        <f>IF(ISNUMBER(Regressions!G17),ROUND(Regressions!G17, 1), NA())</f>
        <v>#N/A</v>
      </c>
      <c r="H7" s="332" t="e">
        <f>IF(ISNUMBER(Regressions!H17),ROUND(Regressions!H17, 1), NA())</f>
        <v>#N/A</v>
      </c>
      <c r="I7" s="231" t="e">
        <f>IF(ISNUMBER(Regressions!I17),ROUND(Regressions!I17, 1), NA())</f>
        <v>#N/A</v>
      </c>
      <c r="J7" s="333" t="e">
        <f>IF(ISNUMBER(Regressions!K17),ROUND(Regressions!K17, 1), NA())</f>
        <v>#N/A</v>
      </c>
      <c r="K7" s="331" t="e">
        <f>IF(ISNUMBER(Regressions!L17),ROUND(Regressions!L17, 1), NA())</f>
        <v>#N/A</v>
      </c>
      <c r="L7" s="232" t="e">
        <f>IF(ISNUMBER(Regressions!M17),ROUND(Regressions!M17, 1), NA())</f>
        <v>#N/A</v>
      </c>
      <c r="M7" s="332" t="e">
        <f>IF(ISNUMBER(Regressions!N17),ROUND(Regressions!N17, 1), NA())</f>
        <v>#N/A</v>
      </c>
      <c r="N7" s="231" t="e">
        <f>IF(ISNUMBER(Regressions!O17),ROUND(Regressions!O17, 1), NA())</f>
        <v>#N/A</v>
      </c>
      <c r="O7" s="333" t="e">
        <f>IF(ISNUMBER(Regressions!Q17),ROUND(Regressions!Q17, 1), NA())</f>
        <v>#N/A</v>
      </c>
      <c r="P7" s="331" t="e">
        <f>IF(ISNUMBER(Regressions!R17),ROUND(Regressions!R17, 1), NA())</f>
        <v>#N/A</v>
      </c>
      <c r="Q7" s="209" t="e">
        <f>IF(ISNUMBER(Regressions!S17),ROUND(Regressions!S17, 1), NA())</f>
        <v>#N/A</v>
      </c>
      <c r="R7" s="332" t="e">
        <f>IF(ISNUMBER(Regressions!T17),ROUND(Regressions!T17, 1), NA())</f>
        <v>#N/A</v>
      </c>
      <c r="S7" s="231" t="e">
        <f>IF(ISNUMBER(Regressions!U17),ROUND(Regressions!U17, 1), NA())</f>
        <v>#N/A</v>
      </c>
      <c r="T7" s="210"/>
      <c r="U7" s="210"/>
      <c r="V7" s="210"/>
      <c r="W7" s="210"/>
      <c r="X7" s="210"/>
      <c r="Y7" s="210"/>
      <c r="Z7" s="210"/>
      <c r="AA7" s="210"/>
    </row>
    <row xmlns:x14ac="http://schemas.microsoft.com/office/spreadsheetml/2009/9/ac" r="8" x14ac:dyDescent="0.2">
      <c r="A8" s="328" t="str">
        <f>IF(ISBLANK(Regressions!A18), " ", Regressions!A18)</f>
        <v>Sierra Leone</v>
      </c>
      <c r="B8" s="329">
        <f>IF(ISBLANK(Regressions!B18), " ", Regressions!B18)</f>
        <v>2004</v>
      </c>
      <c r="C8" s="334" t="str">
        <f>IF(ISBLANK(Regressions!C18), " ", Regressions!C18)</f>
        <v>National</v>
      </c>
      <c r="D8" s="330">
        <f>IF(ISBLANK(Regressions!D18), " ", Regressions!D18)</f>
        <v>2147530</v>
      </c>
      <c r="E8" s="208">
        <f>IF(ISNUMBER(Regressions!E18),ROUND(Regressions!E18, 1), NA())</f>
        <v>100</v>
      </c>
      <c r="F8" s="331" t="e">
        <f>IF(ISNUMBER(Regressions!F18),ROUND(Regressions!F18, 1), NA())</f>
        <v>#N/A</v>
      </c>
      <c r="G8" s="230" t="e">
        <f>IF(ISNUMBER(Regressions!G18),ROUND(Regressions!G18, 1), NA())</f>
        <v>#N/A</v>
      </c>
      <c r="H8" s="332" t="e">
        <f>IF(ISNUMBER(Regressions!H18),ROUND(Regressions!H18, 1), NA())</f>
        <v>#N/A</v>
      </c>
      <c r="I8" s="231" t="e">
        <f>IF(ISNUMBER(Regressions!I18),ROUND(Regressions!I18, 1), NA())</f>
        <v>#N/A</v>
      </c>
      <c r="J8" s="333" t="e">
        <f>IF(ISNUMBER(Regressions!K18),ROUND(Regressions!K18, 1), NA())</f>
        <v>#N/A</v>
      </c>
      <c r="K8" s="331" t="e">
        <f>IF(ISNUMBER(Regressions!L18),ROUND(Regressions!L18, 1), NA())</f>
        <v>#N/A</v>
      </c>
      <c r="L8" s="232" t="e">
        <f>IF(ISNUMBER(Regressions!M18),ROUND(Regressions!M18, 1), NA())</f>
        <v>#N/A</v>
      </c>
      <c r="M8" s="332" t="e">
        <f>IF(ISNUMBER(Regressions!N18),ROUND(Regressions!N18, 1), NA())</f>
        <v>#N/A</v>
      </c>
      <c r="N8" s="231" t="e">
        <f>IF(ISNUMBER(Regressions!O18),ROUND(Regressions!O18, 1), NA())</f>
        <v>#N/A</v>
      </c>
      <c r="O8" s="333" t="e">
        <f>IF(ISNUMBER(Regressions!Q18),ROUND(Regressions!Q18, 1), NA())</f>
        <v>#N/A</v>
      </c>
      <c r="P8" s="331" t="e">
        <f>IF(ISNUMBER(Regressions!R18),ROUND(Regressions!R18, 1), NA())</f>
        <v>#N/A</v>
      </c>
      <c r="Q8" s="209" t="e">
        <f>IF(ISNUMBER(Regressions!S18),ROUND(Regressions!S18, 1), NA())</f>
        <v>#N/A</v>
      </c>
      <c r="R8" s="332" t="e">
        <f>IF(ISNUMBER(Regressions!T18),ROUND(Regressions!T18, 1), NA())</f>
        <v>#N/A</v>
      </c>
      <c r="S8" s="231" t="e">
        <f>IF(ISNUMBER(Regressions!U18),ROUND(Regressions!U18, 1), NA())</f>
        <v>#N/A</v>
      </c>
      <c r="T8" s="210"/>
      <c r="U8" s="210"/>
      <c r="V8" s="210"/>
      <c r="W8" s="210"/>
      <c r="X8" s="210"/>
      <c r="Y8" s="210"/>
      <c r="Z8" s="210"/>
      <c r="AA8" s="210"/>
    </row>
    <row xmlns:x14ac="http://schemas.microsoft.com/office/spreadsheetml/2009/9/ac" r="9" x14ac:dyDescent="0.2">
      <c r="A9" s="328" t="str">
        <f>IF(ISBLANK(Regressions!A19), " ", Regressions!A19)</f>
        <v>Sierra Leone</v>
      </c>
      <c r="B9" s="329">
        <f>IF(ISBLANK(Regressions!B19), " ", Regressions!B19)</f>
        <v>2005</v>
      </c>
      <c r="C9" s="334" t="str">
        <f>IF(ISBLANK(Regressions!C19), " ", Regressions!C19)</f>
        <v>National</v>
      </c>
      <c r="D9" s="330">
        <f>IF(ISBLANK(Regressions!D19), " ", Regressions!D19)</f>
        <v>2216611</v>
      </c>
      <c r="E9" s="208">
        <f>IF(ISNUMBER(Regressions!E19),ROUND(Regressions!E19, 1), NA())</f>
        <v>100</v>
      </c>
      <c r="F9" s="331" t="e">
        <f>IF(ISNUMBER(Regressions!F19),ROUND(Regressions!F19, 1), NA())</f>
        <v>#N/A</v>
      </c>
      <c r="G9" s="230" t="e">
        <f>IF(ISNUMBER(Regressions!G19),ROUND(Regressions!G19, 1), NA())</f>
        <v>#N/A</v>
      </c>
      <c r="H9" s="332" t="e">
        <f>IF(ISNUMBER(Regressions!H19),ROUND(Regressions!H19, 1), NA())</f>
        <v>#N/A</v>
      </c>
      <c r="I9" s="231" t="e">
        <f>IF(ISNUMBER(Regressions!I19),ROUND(Regressions!I19, 1), NA())</f>
        <v>#N/A</v>
      </c>
      <c r="J9" s="333" t="e">
        <f>IF(ISNUMBER(Regressions!K19),ROUND(Regressions!K19, 1), NA())</f>
        <v>#N/A</v>
      </c>
      <c r="K9" s="331" t="e">
        <f>IF(ISNUMBER(Regressions!L19),ROUND(Regressions!L19, 1), NA())</f>
        <v>#N/A</v>
      </c>
      <c r="L9" s="232" t="e">
        <f>IF(ISNUMBER(Regressions!M19),ROUND(Regressions!M19, 1), NA())</f>
        <v>#N/A</v>
      </c>
      <c r="M9" s="332" t="e">
        <f>IF(ISNUMBER(Regressions!N19),ROUND(Regressions!N19, 1), NA())</f>
        <v>#N/A</v>
      </c>
      <c r="N9" s="231" t="e">
        <f>IF(ISNUMBER(Regressions!O19),ROUND(Regressions!O19, 1), NA())</f>
        <v>#N/A</v>
      </c>
      <c r="O9" s="333" t="e">
        <f>IF(ISNUMBER(Regressions!Q19),ROUND(Regressions!Q19, 1), NA())</f>
        <v>#N/A</v>
      </c>
      <c r="P9" s="331" t="e">
        <f>IF(ISNUMBER(Regressions!R19),ROUND(Regressions!R19, 1), NA())</f>
        <v>#N/A</v>
      </c>
      <c r="Q9" s="209" t="e">
        <f>IF(ISNUMBER(Regressions!S19),ROUND(Regressions!S19, 1), NA())</f>
        <v>#N/A</v>
      </c>
      <c r="R9" s="332" t="e">
        <f>IF(ISNUMBER(Regressions!T19),ROUND(Regressions!T19, 1), NA())</f>
        <v>#N/A</v>
      </c>
      <c r="S9" s="231" t="e">
        <f>IF(ISNUMBER(Regressions!U19),ROUND(Regressions!U19, 1), NA())</f>
        <v>#N/A</v>
      </c>
    </row>
    <row xmlns:x14ac="http://schemas.microsoft.com/office/spreadsheetml/2009/9/ac" r="10" x14ac:dyDescent="0.2">
      <c r="A10" s="328" t="str">
        <f>IF(ISBLANK(Regressions!A20), " ", Regressions!A20)</f>
        <v>Sierra Leone</v>
      </c>
      <c r="B10" s="329">
        <f>IF(ISBLANK(Regressions!B20), " ", Regressions!B20)</f>
        <v>2006</v>
      </c>
      <c r="C10" s="334" t="str">
        <f>IF(ISBLANK(Regressions!C20), " ", Regressions!C20)</f>
        <v>National</v>
      </c>
      <c r="D10" s="330">
        <f>IF(ISBLANK(Regressions!D20), " ", Regressions!D20)</f>
        <v>2277210</v>
      </c>
      <c r="E10" s="208">
        <f>IF(ISNUMBER(Regressions!E20),ROUND(Regressions!E20, 1), NA())</f>
        <v>100</v>
      </c>
      <c r="F10" s="331" t="e">
        <f>IF(ISNUMBER(Regressions!F20),ROUND(Regressions!F20, 1), NA())</f>
        <v>#N/A</v>
      </c>
      <c r="G10" s="230" t="e">
        <f>IF(ISNUMBER(Regressions!G20),ROUND(Regressions!G20, 1), NA())</f>
        <v>#N/A</v>
      </c>
      <c r="H10" s="332" t="e">
        <f>IF(ISNUMBER(Regressions!H20),ROUND(Regressions!H20, 1), NA())</f>
        <v>#N/A</v>
      </c>
      <c r="I10" s="231" t="e">
        <f>IF(ISNUMBER(Regressions!I20),ROUND(Regressions!I20, 1), NA())</f>
        <v>#N/A</v>
      </c>
      <c r="J10" s="333" t="e">
        <f>IF(ISNUMBER(Regressions!K20),ROUND(Regressions!K20, 1), NA())</f>
        <v>#N/A</v>
      </c>
      <c r="K10" s="331" t="e">
        <f>IF(ISNUMBER(Regressions!L20),ROUND(Regressions!L20, 1), NA())</f>
        <v>#N/A</v>
      </c>
      <c r="L10" s="232" t="e">
        <f>IF(ISNUMBER(Regressions!M20),ROUND(Regressions!M20, 1), NA())</f>
        <v>#N/A</v>
      </c>
      <c r="M10" s="332" t="e">
        <f>IF(ISNUMBER(Regressions!N20),ROUND(Regressions!N20, 1), NA())</f>
        <v>#N/A</v>
      </c>
      <c r="N10" s="231" t="e">
        <f>IF(ISNUMBER(Regressions!O20),ROUND(Regressions!O20, 1), NA())</f>
        <v>#N/A</v>
      </c>
      <c r="O10" s="333" t="e">
        <f>IF(ISNUMBER(Regressions!Q20),ROUND(Regressions!Q20, 1), NA())</f>
        <v>#N/A</v>
      </c>
      <c r="P10" s="331" t="e">
        <f>IF(ISNUMBER(Regressions!R20),ROUND(Regressions!R20, 1), NA())</f>
        <v>#N/A</v>
      </c>
      <c r="Q10" s="209" t="e">
        <f>IF(ISNUMBER(Regressions!S20),ROUND(Regressions!S20, 1), NA())</f>
        <v>#N/A</v>
      </c>
      <c r="R10" s="332" t="e">
        <f>IF(ISNUMBER(Regressions!T20),ROUND(Regressions!T20, 1), NA())</f>
        <v>#N/A</v>
      </c>
      <c r="S10" s="231" t="e">
        <f>IF(ISNUMBER(Regressions!U20),ROUND(Regressions!U20, 1), NA())</f>
        <v>#N/A</v>
      </c>
    </row>
    <row xmlns:x14ac="http://schemas.microsoft.com/office/spreadsheetml/2009/9/ac" r="11" x14ac:dyDescent="0.2">
      <c r="A11" s="328" t="str">
        <f>IF(ISBLANK(Regressions!A21), " ", Regressions!A21)</f>
        <v>Sierra Leone</v>
      </c>
      <c r="B11" s="329">
        <f>IF(ISBLANK(Regressions!B21), " ", Regressions!B21)</f>
        <v>2007</v>
      </c>
      <c r="C11" s="334" t="str">
        <f>IF(ISBLANK(Regressions!C21), " ", Regressions!C21)</f>
        <v>National</v>
      </c>
      <c r="D11" s="330">
        <f>IF(ISBLANK(Regressions!D21), " ", Regressions!D21)</f>
        <v>2325315</v>
      </c>
      <c r="E11" s="208">
        <f>IF(ISNUMBER(Regressions!E21),ROUND(Regressions!E21, 1), NA())</f>
        <v>100</v>
      </c>
      <c r="F11" s="331" t="e">
        <f>IF(ISNUMBER(Regressions!F21),ROUND(Regressions!F21, 1), NA())</f>
        <v>#N/A</v>
      </c>
      <c r="G11" s="230" t="e">
        <f>IF(ISNUMBER(Regressions!G21),ROUND(Regressions!G21, 1), NA())</f>
        <v>#N/A</v>
      </c>
      <c r="H11" s="332" t="e">
        <f>IF(ISNUMBER(Regressions!H21),ROUND(Regressions!H21, 1), NA())</f>
        <v>#N/A</v>
      </c>
      <c r="I11" s="231" t="e">
        <f>IF(ISNUMBER(Regressions!I21),ROUND(Regressions!I21, 1), NA())</f>
        <v>#N/A</v>
      </c>
      <c r="J11" s="333" t="e">
        <f>IF(ISNUMBER(Regressions!K21),ROUND(Regressions!K21, 1), NA())</f>
        <v>#N/A</v>
      </c>
      <c r="K11" s="331" t="e">
        <f>IF(ISNUMBER(Regressions!L21),ROUND(Regressions!L21, 1), NA())</f>
        <v>#N/A</v>
      </c>
      <c r="L11" s="232" t="e">
        <f>IF(ISNUMBER(Regressions!M21),ROUND(Regressions!M21, 1), NA())</f>
        <v>#N/A</v>
      </c>
      <c r="M11" s="332" t="e">
        <f>IF(ISNUMBER(Regressions!N21),ROUND(Regressions!N21, 1), NA())</f>
        <v>#N/A</v>
      </c>
      <c r="N11" s="231" t="e">
        <f>IF(ISNUMBER(Regressions!O21),ROUND(Regressions!O21, 1), NA())</f>
        <v>#N/A</v>
      </c>
      <c r="O11" s="333" t="e">
        <f>IF(ISNUMBER(Regressions!Q21),ROUND(Regressions!Q21, 1), NA())</f>
        <v>#N/A</v>
      </c>
      <c r="P11" s="331" t="e">
        <f>IF(ISNUMBER(Regressions!R21),ROUND(Regressions!R21, 1), NA())</f>
        <v>#N/A</v>
      </c>
      <c r="Q11" s="209" t="e">
        <f>IF(ISNUMBER(Regressions!S21),ROUND(Regressions!S21, 1), NA())</f>
        <v>#N/A</v>
      </c>
      <c r="R11" s="332" t="e">
        <f>IF(ISNUMBER(Regressions!T21),ROUND(Regressions!T21, 1), NA())</f>
        <v>#N/A</v>
      </c>
      <c r="S11" s="231" t="e">
        <f>IF(ISNUMBER(Regressions!U21),ROUND(Regressions!U21, 1), NA())</f>
        <v>#N/A</v>
      </c>
    </row>
    <row xmlns:x14ac="http://schemas.microsoft.com/office/spreadsheetml/2009/9/ac" r="12" x14ac:dyDescent="0.2">
      <c r="A12" s="328" t="str">
        <f>IF(ISBLANK(Regressions!A22), " ", Regressions!A22)</f>
        <v>Sierra Leone</v>
      </c>
      <c r="B12" s="329">
        <f>IF(ISBLANK(Regressions!B22), " ", Regressions!B22)</f>
        <v>2008</v>
      </c>
      <c r="C12" s="334" t="str">
        <f>IF(ISBLANK(Regressions!C22), " ", Regressions!C22)</f>
        <v>National</v>
      </c>
      <c r="D12" s="330">
        <f>IF(ISBLANK(Regressions!D22), " ", Regressions!D22)</f>
        <v>2382563</v>
      </c>
      <c r="E12" s="208">
        <f>IF(ISNUMBER(Regressions!E22),ROUND(Regressions!E22, 1), NA())</f>
        <v>100</v>
      </c>
      <c r="F12" s="331" t="e">
        <f>IF(ISNUMBER(Regressions!F22),ROUND(Regressions!F22, 1), NA())</f>
        <v>#N/A</v>
      </c>
      <c r="G12" s="230" t="e">
        <f>IF(ISNUMBER(Regressions!G22),ROUND(Regressions!G22, 1), NA())</f>
        <v>#N/A</v>
      </c>
      <c r="H12" s="332" t="e">
        <f>IF(ISNUMBER(Regressions!H22),ROUND(Regressions!H22, 1), NA())</f>
        <v>#N/A</v>
      </c>
      <c r="I12" s="231" t="e">
        <f>IF(ISNUMBER(Regressions!I22),ROUND(Regressions!I22, 1), NA())</f>
        <v>#N/A</v>
      </c>
      <c r="J12" s="333" t="e">
        <f>IF(ISNUMBER(Regressions!K22),ROUND(Regressions!K22, 1), NA())</f>
        <v>#N/A</v>
      </c>
      <c r="K12" s="331" t="e">
        <f>IF(ISNUMBER(Regressions!L22),ROUND(Regressions!L22, 1), NA())</f>
        <v>#N/A</v>
      </c>
      <c r="L12" s="232" t="e">
        <f>IF(ISNUMBER(Regressions!M22),ROUND(Regressions!M22, 1), NA())</f>
        <v>#N/A</v>
      </c>
      <c r="M12" s="332" t="e">
        <f>IF(ISNUMBER(Regressions!N22),ROUND(Regressions!N22, 1), NA())</f>
        <v>#N/A</v>
      </c>
      <c r="N12" s="231" t="e">
        <f>IF(ISNUMBER(Regressions!O22),ROUND(Regressions!O22, 1), NA())</f>
        <v>#N/A</v>
      </c>
      <c r="O12" s="333" t="e">
        <f>IF(ISNUMBER(Regressions!Q22),ROUND(Regressions!Q22, 1), NA())</f>
        <v>#N/A</v>
      </c>
      <c r="P12" s="331" t="e">
        <f>IF(ISNUMBER(Regressions!R22),ROUND(Regressions!R22, 1), NA())</f>
        <v>#N/A</v>
      </c>
      <c r="Q12" s="209" t="e">
        <f>IF(ISNUMBER(Regressions!S22),ROUND(Regressions!S22, 1), NA())</f>
        <v>#N/A</v>
      </c>
      <c r="R12" s="332" t="e">
        <f>IF(ISNUMBER(Regressions!T22),ROUND(Regressions!T22, 1), NA())</f>
        <v>#N/A</v>
      </c>
      <c r="S12" s="231" t="e">
        <f>IF(ISNUMBER(Regressions!U22),ROUND(Regressions!U22, 1), NA())</f>
        <v>#N/A</v>
      </c>
    </row>
    <row xmlns:x14ac="http://schemas.microsoft.com/office/spreadsheetml/2009/9/ac" r="13" x14ac:dyDescent="0.2">
      <c r="A13" s="328" t="str">
        <f>IF(ISBLANK(Regressions!A23), " ", Regressions!A23)</f>
        <v>Sierra Leone</v>
      </c>
      <c r="B13" s="329">
        <f>IF(ISBLANK(Regressions!B23), " ", Regressions!B23)</f>
        <v>2009</v>
      </c>
      <c r="C13" s="334" t="str">
        <f>IF(ISBLANK(Regressions!C23), " ", Regressions!C23)</f>
        <v>National</v>
      </c>
      <c r="D13" s="330">
        <f>IF(ISBLANK(Regressions!D23), " ", Regressions!D23)</f>
        <v>2443341</v>
      </c>
      <c r="E13" s="208">
        <f>IF(ISNUMBER(Regressions!E23),ROUND(Regressions!E23, 1), NA())</f>
        <v>100</v>
      </c>
      <c r="F13" s="331" t="e">
        <f>IF(ISNUMBER(Regressions!F23),ROUND(Regressions!F23, 1), NA())</f>
        <v>#N/A</v>
      </c>
      <c r="G13" s="230" t="e">
        <f>IF(ISNUMBER(Regressions!G23),ROUND(Regressions!G23, 1), NA())</f>
        <v>#N/A</v>
      </c>
      <c r="H13" s="332" t="e">
        <f>IF(ISNUMBER(Regressions!H23),ROUND(Regressions!H23, 1), NA())</f>
        <v>#N/A</v>
      </c>
      <c r="I13" s="231" t="e">
        <f>IF(ISNUMBER(Regressions!I23),ROUND(Regressions!I23, 1), NA())</f>
        <v>#N/A</v>
      </c>
      <c r="J13" s="333" t="e">
        <f>IF(ISNUMBER(Regressions!K23),ROUND(Regressions!K23, 1), NA())</f>
        <v>#N/A</v>
      </c>
      <c r="K13" s="331" t="e">
        <f>IF(ISNUMBER(Regressions!L23),ROUND(Regressions!L23, 1), NA())</f>
        <v>#N/A</v>
      </c>
      <c r="L13" s="232" t="e">
        <f>IF(ISNUMBER(Regressions!M23),ROUND(Regressions!M23, 1), NA())</f>
        <v>#N/A</v>
      </c>
      <c r="M13" s="332" t="e">
        <f>IF(ISNUMBER(Regressions!N23),ROUND(Regressions!N23, 1), NA())</f>
        <v>#N/A</v>
      </c>
      <c r="N13" s="231" t="e">
        <f>IF(ISNUMBER(Regressions!O23),ROUND(Regressions!O23, 1), NA())</f>
        <v>#N/A</v>
      </c>
      <c r="O13" s="333" t="e">
        <f>IF(ISNUMBER(Regressions!Q23),ROUND(Regressions!Q23, 1), NA())</f>
        <v>#N/A</v>
      </c>
      <c r="P13" s="331" t="e">
        <f>IF(ISNUMBER(Regressions!R23),ROUND(Regressions!R23, 1), NA())</f>
        <v>#N/A</v>
      </c>
      <c r="Q13" s="209" t="e">
        <f>IF(ISNUMBER(Regressions!S23),ROUND(Regressions!S23, 1), NA())</f>
        <v>#N/A</v>
      </c>
      <c r="R13" s="332" t="e">
        <f>IF(ISNUMBER(Regressions!T23),ROUND(Regressions!T23, 1), NA())</f>
        <v>#N/A</v>
      </c>
      <c r="S13" s="231" t="e">
        <f>IF(ISNUMBER(Regressions!U23),ROUND(Regressions!U23, 1), NA())</f>
        <v>#N/A</v>
      </c>
    </row>
    <row xmlns:x14ac="http://schemas.microsoft.com/office/spreadsheetml/2009/9/ac" r="14" x14ac:dyDescent="0.2">
      <c r="A14" s="328" t="str">
        <f>IF(ISBLANK(Regressions!A24), " ", Regressions!A24)</f>
        <v>Sierra Leone</v>
      </c>
      <c r="B14" s="329">
        <f>IF(ISBLANK(Regressions!B24), " ", Regressions!B24)</f>
        <v>2010</v>
      </c>
      <c r="C14" s="334" t="str">
        <f>IF(ISBLANK(Regressions!C24), " ", Regressions!C24)</f>
        <v>National</v>
      </c>
      <c r="D14" s="330">
        <f>IF(ISBLANK(Regressions!D24), " ", Regressions!D24)</f>
        <v>2512686</v>
      </c>
      <c r="E14" s="208">
        <f>IF(ISNUMBER(Regressions!E24),ROUND(Regressions!E24, 1), NA())</f>
        <v>100</v>
      </c>
      <c r="F14" s="331">
        <f>IF(ISNUMBER(Regressions!F24),ROUND(Regressions!F24, 1), NA())</f>
        <v>83.2</v>
      </c>
      <c r="G14" s="230" t="e">
        <f>IF(ISNUMBER(Regressions!G24),ROUND(Regressions!G24, 1), NA())</f>
        <v>#N/A</v>
      </c>
      <c r="H14" s="332" t="e">
        <f>IF(ISNUMBER(Regressions!H24),ROUND(Regressions!H24, 1), NA())</f>
        <v>#N/A</v>
      </c>
      <c r="I14" s="231">
        <f>IF(ISNUMBER(Regressions!I24),ROUND(Regressions!I24, 1), NA())</f>
        <v>16.8</v>
      </c>
      <c r="J14" s="333">
        <f>IF(ISNUMBER(Regressions!K24),ROUND(Regressions!K24, 1), NA())</f>
        <v>91.8</v>
      </c>
      <c r="K14" s="331">
        <f>IF(ISNUMBER(Regressions!L24),ROUND(Regressions!L24, 1), NA())</f>
        <v>44.1</v>
      </c>
      <c r="L14" s="232">
        <f>IF(ISNUMBER(Regressions!M24),ROUND(Regressions!M24, 1), NA())</f>
        <v>20.5</v>
      </c>
      <c r="M14" s="332">
        <f>IF(ISNUMBER(Regressions!N24),ROUND(Regressions!N24, 1), NA())</f>
        <v>23.6</v>
      </c>
      <c r="N14" s="231">
        <f>IF(ISNUMBER(Regressions!O24),ROUND(Regressions!O24, 1), NA())</f>
        <v>55.9</v>
      </c>
      <c r="O14" s="333">
        <f>IF(ISNUMBER(Regressions!Q24),ROUND(Regressions!Q24, 1), NA())</f>
        <v>64.900000000000006</v>
      </c>
      <c r="P14" s="331">
        <f>IF(ISNUMBER(Regressions!R24),ROUND(Regressions!R24, 1), NA())</f>
        <v>31.4</v>
      </c>
      <c r="Q14" s="209" t="e">
        <f>IF(ISNUMBER(Regressions!S24),ROUND(Regressions!S24, 1), NA())</f>
        <v>#N/A</v>
      </c>
      <c r="R14" s="332" t="e">
        <f>IF(ISNUMBER(Regressions!T24),ROUND(Regressions!T24, 1), NA())</f>
        <v>#N/A</v>
      </c>
      <c r="S14" s="231">
        <f>IF(ISNUMBER(Regressions!U24),ROUND(Regressions!U24, 1), NA())</f>
        <v>68.599999999999994</v>
      </c>
    </row>
    <row xmlns:x14ac="http://schemas.microsoft.com/office/spreadsheetml/2009/9/ac" r="15" x14ac:dyDescent="0.2">
      <c r="A15" s="328" t="str">
        <f>IF(ISBLANK(Regressions!A25), " ", Regressions!A25)</f>
        <v>Sierra Leone</v>
      </c>
      <c r="B15" s="329">
        <f>IF(ISBLANK(Regressions!B25), " ", Regressions!B25)</f>
        <v>2011</v>
      </c>
      <c r="C15" s="334" t="str">
        <f>IF(ISBLANK(Regressions!C25), " ", Regressions!C25)</f>
        <v>National</v>
      </c>
      <c r="D15" s="330">
        <f>IF(ISBLANK(Regressions!D25), " ", Regressions!D25)</f>
        <v>2578055</v>
      </c>
      <c r="E15" s="208">
        <f>IF(ISNUMBER(Regressions!E25),ROUND(Regressions!E25, 1), NA())</f>
        <v>100</v>
      </c>
      <c r="F15" s="331">
        <f>IF(ISNUMBER(Regressions!F25),ROUND(Regressions!F25, 1), NA())</f>
        <v>83.2</v>
      </c>
      <c r="G15" s="230" t="e">
        <f>IF(ISNUMBER(Regressions!G25),ROUND(Regressions!G25, 1), NA())</f>
        <v>#N/A</v>
      </c>
      <c r="H15" s="332" t="e">
        <f>IF(ISNUMBER(Regressions!H25),ROUND(Regressions!H25, 1), NA())</f>
        <v>#N/A</v>
      </c>
      <c r="I15" s="231">
        <f>IF(ISNUMBER(Regressions!I25),ROUND(Regressions!I25, 1), NA())</f>
        <v>16.8</v>
      </c>
      <c r="J15" s="333">
        <f>IF(ISNUMBER(Regressions!K25),ROUND(Regressions!K25, 1), NA())</f>
        <v>91.8</v>
      </c>
      <c r="K15" s="331">
        <f>IF(ISNUMBER(Regressions!L25),ROUND(Regressions!L25, 1), NA())</f>
        <v>44.1</v>
      </c>
      <c r="L15" s="232">
        <f>IF(ISNUMBER(Regressions!M25),ROUND(Regressions!M25, 1), NA())</f>
        <v>20.5</v>
      </c>
      <c r="M15" s="332">
        <f>IF(ISNUMBER(Regressions!N25),ROUND(Regressions!N25, 1), NA())</f>
        <v>23.6</v>
      </c>
      <c r="N15" s="231">
        <f>IF(ISNUMBER(Regressions!O25),ROUND(Regressions!O25, 1), NA())</f>
        <v>55.9</v>
      </c>
      <c r="O15" s="333">
        <f>IF(ISNUMBER(Regressions!Q25),ROUND(Regressions!Q25, 1), NA())</f>
        <v>64.900000000000006</v>
      </c>
      <c r="P15" s="331">
        <f>IF(ISNUMBER(Regressions!R25),ROUND(Regressions!R25, 1), NA())</f>
        <v>31.4</v>
      </c>
      <c r="Q15" s="209" t="e">
        <f>IF(ISNUMBER(Regressions!S25),ROUND(Regressions!S25, 1), NA())</f>
        <v>#N/A</v>
      </c>
      <c r="R15" s="332" t="e">
        <f>IF(ISNUMBER(Regressions!T25),ROUND(Regressions!T25, 1), NA())</f>
        <v>#N/A</v>
      </c>
      <c r="S15" s="231">
        <f>IF(ISNUMBER(Regressions!U25),ROUND(Regressions!U25, 1), NA())</f>
        <v>68.599999999999994</v>
      </c>
    </row>
    <row xmlns:x14ac="http://schemas.microsoft.com/office/spreadsheetml/2009/9/ac" r="16" x14ac:dyDescent="0.2">
      <c r="A16" s="328" t="str">
        <f>IF(ISBLANK(Regressions!A26), " ", Regressions!A26)</f>
        <v>Sierra Leone</v>
      </c>
      <c r="B16" s="329">
        <f>IF(ISBLANK(Regressions!B26), " ", Regressions!B26)</f>
        <v>2012</v>
      </c>
      <c r="C16" s="334" t="str">
        <f>IF(ISBLANK(Regressions!C26), " ", Regressions!C26)</f>
        <v>National</v>
      </c>
      <c r="D16" s="330">
        <f>IF(ISBLANK(Regressions!D26), " ", Regressions!D26)</f>
        <v>2643521</v>
      </c>
      <c r="E16" s="208">
        <f>IF(ISNUMBER(Regressions!E26),ROUND(Regressions!E26, 1), NA())</f>
        <v>100</v>
      </c>
      <c r="F16" s="331">
        <f>IF(ISNUMBER(Regressions!F26),ROUND(Regressions!F26, 1), NA())</f>
        <v>83.2</v>
      </c>
      <c r="G16" s="230" t="e">
        <f>IF(ISNUMBER(Regressions!G26),ROUND(Regressions!G26, 1), NA())</f>
        <v>#N/A</v>
      </c>
      <c r="H16" s="332" t="e">
        <f>IF(ISNUMBER(Regressions!H26),ROUND(Regressions!H26, 1), NA())</f>
        <v>#N/A</v>
      </c>
      <c r="I16" s="231">
        <f>IF(ISNUMBER(Regressions!I26),ROUND(Regressions!I26, 1), NA())</f>
        <v>16.8</v>
      </c>
      <c r="J16" s="333">
        <f>IF(ISNUMBER(Regressions!K26),ROUND(Regressions!K26, 1), NA())</f>
        <v>91.8</v>
      </c>
      <c r="K16" s="331">
        <f>IF(ISNUMBER(Regressions!L26),ROUND(Regressions!L26, 1), NA())</f>
        <v>44.1</v>
      </c>
      <c r="L16" s="232">
        <f>IF(ISNUMBER(Regressions!M26),ROUND(Regressions!M26, 1), NA())</f>
        <v>20.5</v>
      </c>
      <c r="M16" s="332">
        <f>IF(ISNUMBER(Regressions!N26),ROUND(Regressions!N26, 1), NA())</f>
        <v>23.6</v>
      </c>
      <c r="N16" s="231">
        <f>IF(ISNUMBER(Regressions!O26),ROUND(Regressions!O26, 1), NA())</f>
        <v>55.9</v>
      </c>
      <c r="O16" s="333">
        <f>IF(ISNUMBER(Regressions!Q26),ROUND(Regressions!Q26, 1), NA())</f>
        <v>64.900000000000006</v>
      </c>
      <c r="P16" s="331">
        <f>IF(ISNUMBER(Regressions!R26),ROUND(Regressions!R26, 1), NA())</f>
        <v>31.4</v>
      </c>
      <c r="Q16" s="209" t="e">
        <f>IF(ISNUMBER(Regressions!S26),ROUND(Regressions!S26, 1), NA())</f>
        <v>#N/A</v>
      </c>
      <c r="R16" s="332" t="e">
        <f>IF(ISNUMBER(Regressions!T26),ROUND(Regressions!T26, 1), NA())</f>
        <v>#N/A</v>
      </c>
      <c r="S16" s="231">
        <f>IF(ISNUMBER(Regressions!U26),ROUND(Regressions!U26, 1), NA())</f>
        <v>68.599999999999994</v>
      </c>
    </row>
    <row xmlns:x14ac="http://schemas.microsoft.com/office/spreadsheetml/2009/9/ac" r="17" x14ac:dyDescent="0.2">
      <c r="A17" s="328" t="str">
        <f>IF(ISBLANK(Regressions!A27), " ", Regressions!A27)</f>
        <v>Sierra Leone</v>
      </c>
      <c r="B17" s="329">
        <f>IF(ISBLANK(Regressions!B27), " ", Regressions!B27)</f>
        <v>2013</v>
      </c>
      <c r="C17" s="334" t="str">
        <f>IF(ISBLANK(Regressions!C27), " ", Regressions!C27)</f>
        <v>National</v>
      </c>
      <c r="D17" s="330">
        <f>IF(ISBLANK(Regressions!D27), " ", Regressions!D27)</f>
        <v>2848567</v>
      </c>
      <c r="E17" s="208">
        <f>IF(ISNUMBER(Regressions!E27),ROUND(Regressions!E27, 1), NA())</f>
        <v>100</v>
      </c>
      <c r="F17" s="331">
        <f>IF(ISNUMBER(Regressions!F27),ROUND(Regressions!F27, 1), NA())</f>
        <v>83.2</v>
      </c>
      <c r="G17" s="230" t="e">
        <f>IF(ISNUMBER(Regressions!G27),ROUND(Regressions!G27, 1), NA())</f>
        <v>#N/A</v>
      </c>
      <c r="H17" s="332" t="e">
        <f>IF(ISNUMBER(Regressions!H27),ROUND(Regressions!H27, 1), NA())</f>
        <v>#N/A</v>
      </c>
      <c r="I17" s="231">
        <f>IF(ISNUMBER(Regressions!I27),ROUND(Regressions!I27, 1), NA())</f>
        <v>16.8</v>
      </c>
      <c r="J17" s="333">
        <f>IF(ISNUMBER(Regressions!K27),ROUND(Regressions!K27, 1), NA())</f>
        <v>91.8</v>
      </c>
      <c r="K17" s="331">
        <f>IF(ISNUMBER(Regressions!L27),ROUND(Regressions!L27, 1), NA())</f>
        <v>44.1</v>
      </c>
      <c r="L17" s="232">
        <f>IF(ISNUMBER(Regressions!M27),ROUND(Regressions!M27, 1), NA())</f>
        <v>20.5</v>
      </c>
      <c r="M17" s="332">
        <f>IF(ISNUMBER(Regressions!N27),ROUND(Regressions!N27, 1), NA())</f>
        <v>23.6</v>
      </c>
      <c r="N17" s="231">
        <f>IF(ISNUMBER(Regressions!O27),ROUND(Regressions!O27, 1), NA())</f>
        <v>55.9</v>
      </c>
      <c r="O17" s="333">
        <f>IF(ISNUMBER(Regressions!Q27),ROUND(Regressions!Q27, 1), NA())</f>
        <v>64.900000000000006</v>
      </c>
      <c r="P17" s="331">
        <f>IF(ISNUMBER(Regressions!R27),ROUND(Regressions!R27, 1), NA())</f>
        <v>31.4</v>
      </c>
      <c r="Q17" s="209" t="e">
        <f>IF(ISNUMBER(Regressions!S27),ROUND(Regressions!S27, 1), NA())</f>
        <v>#N/A</v>
      </c>
      <c r="R17" s="332" t="e">
        <f>IF(ISNUMBER(Regressions!T27),ROUND(Regressions!T27, 1), NA())</f>
        <v>#N/A</v>
      </c>
      <c r="S17" s="231">
        <f>IF(ISNUMBER(Regressions!U27),ROUND(Regressions!U27, 1), NA())</f>
        <v>68.599999999999994</v>
      </c>
    </row>
    <row xmlns:x14ac="http://schemas.microsoft.com/office/spreadsheetml/2009/9/ac" r="18" x14ac:dyDescent="0.2">
      <c r="A18" s="328" t="str">
        <f>IF(ISBLANK(Regressions!A28), " ", Regressions!A28)</f>
        <v>Sierra Leone</v>
      </c>
      <c r="B18" s="329">
        <f>IF(ISBLANK(Regressions!B28), " ", Regressions!B28)</f>
        <v>2014</v>
      </c>
      <c r="C18" s="334" t="str">
        <f>IF(ISBLANK(Regressions!C28), " ", Regressions!C28)</f>
        <v>National</v>
      </c>
      <c r="D18" s="330">
        <f>IF(ISBLANK(Regressions!D28), " ", Regressions!D28)</f>
        <v>2915365</v>
      </c>
      <c r="E18" s="208">
        <f>IF(ISNUMBER(Regressions!E28),ROUND(Regressions!E28, 1), NA())</f>
        <v>100</v>
      </c>
      <c r="F18" s="331">
        <f>IF(ISNUMBER(Regressions!F28),ROUND(Regressions!F28, 1), NA())</f>
        <v>83.2</v>
      </c>
      <c r="G18" s="230" t="e">
        <f>IF(ISNUMBER(Regressions!G28),ROUND(Regressions!G28, 1), NA())</f>
        <v>#N/A</v>
      </c>
      <c r="H18" s="332" t="e">
        <f>IF(ISNUMBER(Regressions!H28),ROUND(Regressions!H28, 1), NA())</f>
        <v>#N/A</v>
      </c>
      <c r="I18" s="231">
        <f>IF(ISNUMBER(Regressions!I28),ROUND(Regressions!I28, 1), NA())</f>
        <v>16.8</v>
      </c>
      <c r="J18" s="333">
        <f>IF(ISNUMBER(Regressions!K28),ROUND(Regressions!K28, 1), NA())</f>
        <v>91.8</v>
      </c>
      <c r="K18" s="331">
        <f>IF(ISNUMBER(Regressions!L28),ROUND(Regressions!L28, 1), NA())</f>
        <v>44.1</v>
      </c>
      <c r="L18" s="232">
        <f>IF(ISNUMBER(Regressions!M28),ROUND(Regressions!M28, 1), NA())</f>
        <v>20.5</v>
      </c>
      <c r="M18" s="332">
        <f>IF(ISNUMBER(Regressions!N28),ROUND(Regressions!N28, 1), NA())</f>
        <v>23.6</v>
      </c>
      <c r="N18" s="231">
        <f>IF(ISNUMBER(Regressions!O28),ROUND(Regressions!O28, 1), NA())</f>
        <v>55.9</v>
      </c>
      <c r="O18" s="333">
        <f>IF(ISNUMBER(Regressions!Q28),ROUND(Regressions!Q28, 1), NA())</f>
        <v>64.900000000000006</v>
      </c>
      <c r="P18" s="331">
        <f>IF(ISNUMBER(Regressions!R28),ROUND(Regressions!R28, 1), NA())</f>
        <v>31.4</v>
      </c>
      <c r="Q18" s="209" t="e">
        <f>IF(ISNUMBER(Regressions!S28),ROUND(Regressions!S28, 1), NA())</f>
        <v>#N/A</v>
      </c>
      <c r="R18" s="332" t="e">
        <f>IF(ISNUMBER(Regressions!T28),ROUND(Regressions!T28, 1), NA())</f>
        <v>#N/A</v>
      </c>
      <c r="S18" s="231">
        <f>IF(ISNUMBER(Regressions!U28),ROUND(Regressions!U28, 1), NA())</f>
        <v>68.599999999999994</v>
      </c>
    </row>
    <row xmlns:x14ac="http://schemas.microsoft.com/office/spreadsheetml/2009/9/ac" r="19" x14ac:dyDescent="0.2">
      <c r="A19" s="328" t="str">
        <f>IF(ISBLANK(Regressions!A29), " ", Regressions!A29)</f>
        <v>Sierra Leone</v>
      </c>
      <c r="B19" s="329">
        <f>IF(ISBLANK(Regressions!B29), " ", Regressions!B29)</f>
        <v>2015</v>
      </c>
      <c r="C19" s="334" t="str">
        <f>IF(ISBLANK(Regressions!C29), " ", Regressions!C29)</f>
        <v>National</v>
      </c>
      <c r="D19" s="330">
        <f>IF(ISBLANK(Regressions!D29), " ", Regressions!D29)</f>
        <v>2980669</v>
      </c>
      <c r="E19" s="208">
        <f>IF(ISNUMBER(Regressions!E29),ROUND(Regressions!E29, 1), NA())</f>
        <v>94.9</v>
      </c>
      <c r="F19" s="331">
        <f>IF(ISNUMBER(Regressions!F29),ROUND(Regressions!F29, 1), NA())</f>
        <v>79.5</v>
      </c>
      <c r="G19" s="230" t="e">
        <f>IF(ISNUMBER(Regressions!G29),ROUND(Regressions!G29, 1), NA())</f>
        <v>#N/A</v>
      </c>
      <c r="H19" s="332" t="e">
        <f>IF(ISNUMBER(Regressions!H29),ROUND(Regressions!H29, 1), NA())</f>
        <v>#N/A</v>
      </c>
      <c r="I19" s="231">
        <f>IF(ISNUMBER(Regressions!I29),ROUND(Regressions!I29, 1), NA())</f>
        <v>20.5</v>
      </c>
      <c r="J19" s="333">
        <f>IF(ISNUMBER(Regressions!K29),ROUND(Regressions!K29, 1), NA())</f>
        <v>90</v>
      </c>
      <c r="K19" s="331">
        <f>IF(ISNUMBER(Regressions!L29),ROUND(Regressions!L29, 1), NA())</f>
        <v>49</v>
      </c>
      <c r="L19" s="232">
        <f>IF(ISNUMBER(Regressions!M29),ROUND(Regressions!M29, 1), NA())</f>
        <v>23.6</v>
      </c>
      <c r="M19" s="332">
        <f>IF(ISNUMBER(Regressions!N29),ROUND(Regressions!N29, 1), NA())</f>
        <v>25.4</v>
      </c>
      <c r="N19" s="231">
        <f>IF(ISNUMBER(Regressions!O29),ROUND(Regressions!O29, 1), NA())</f>
        <v>51</v>
      </c>
      <c r="O19" s="333">
        <f>IF(ISNUMBER(Regressions!Q29),ROUND(Regressions!Q29, 1), NA())</f>
        <v>65.5</v>
      </c>
      <c r="P19" s="331">
        <f>IF(ISNUMBER(Regressions!R29),ROUND(Regressions!R29, 1), NA())</f>
        <v>33.700000000000003</v>
      </c>
      <c r="Q19" s="209" t="e">
        <f>IF(ISNUMBER(Regressions!S29),ROUND(Regressions!S29, 1), NA())</f>
        <v>#N/A</v>
      </c>
      <c r="R19" s="332" t="e">
        <f>IF(ISNUMBER(Regressions!T29),ROUND(Regressions!T29, 1), NA())</f>
        <v>#N/A</v>
      </c>
      <c r="S19" s="231">
        <f>IF(ISNUMBER(Regressions!U29),ROUND(Regressions!U29, 1), NA())</f>
        <v>66.3</v>
      </c>
    </row>
    <row xmlns:x14ac="http://schemas.microsoft.com/office/spreadsheetml/2009/9/ac" r="20" x14ac:dyDescent="0.2">
      <c r="A20" s="328" t="str">
        <f>IF(ISBLANK(Regressions!A30), " ", Regressions!A30)</f>
        <v>Sierra Leone</v>
      </c>
      <c r="B20" s="329">
        <f>IF(ISBLANK(Regressions!B30), " ", Regressions!B30)</f>
        <v>2016</v>
      </c>
      <c r="C20" s="334" t="str">
        <f>IF(ISBLANK(Regressions!C30), " ", Regressions!C30)</f>
        <v>National</v>
      </c>
      <c r="D20" s="330">
        <f>IF(ISBLANK(Regressions!D30), " ", Regressions!D30)</f>
        <v>3043599</v>
      </c>
      <c r="E20" s="208">
        <f>IF(ISNUMBER(Regressions!E30),ROUND(Regressions!E30, 1), NA())</f>
        <v>89.6</v>
      </c>
      <c r="F20" s="331">
        <f>IF(ISNUMBER(Regressions!F30),ROUND(Regressions!F30, 1), NA())</f>
        <v>75.8</v>
      </c>
      <c r="G20" s="230" t="e">
        <f>IF(ISNUMBER(Regressions!G30),ROUND(Regressions!G30, 1), NA())</f>
        <v>#N/A</v>
      </c>
      <c r="H20" s="332" t="e">
        <f>IF(ISNUMBER(Regressions!H30),ROUND(Regressions!H30, 1), NA())</f>
        <v>#N/A</v>
      </c>
      <c r="I20" s="231">
        <f>IF(ISNUMBER(Regressions!I30),ROUND(Regressions!I30, 1), NA())</f>
        <v>24.2</v>
      </c>
      <c r="J20" s="333">
        <f>IF(ISNUMBER(Regressions!K30),ROUND(Regressions!K30, 1), NA())</f>
        <v>88.1</v>
      </c>
      <c r="K20" s="331">
        <f>IF(ISNUMBER(Regressions!L30),ROUND(Regressions!L30, 1), NA())</f>
        <v>53.9</v>
      </c>
      <c r="L20" s="232">
        <f>IF(ISNUMBER(Regressions!M30),ROUND(Regressions!M30, 1), NA())</f>
        <v>26.8</v>
      </c>
      <c r="M20" s="332">
        <f>IF(ISNUMBER(Regressions!N30),ROUND(Regressions!N30, 1), NA())</f>
        <v>27.2</v>
      </c>
      <c r="N20" s="231">
        <f>IF(ISNUMBER(Regressions!O30),ROUND(Regressions!O30, 1), NA())</f>
        <v>46.1</v>
      </c>
      <c r="O20" s="333">
        <f>IF(ISNUMBER(Regressions!Q30),ROUND(Regressions!Q30, 1), NA())</f>
        <v>66.099999999999994</v>
      </c>
      <c r="P20" s="331">
        <f>IF(ISNUMBER(Regressions!R30),ROUND(Regressions!R30, 1), NA())</f>
        <v>36.1</v>
      </c>
      <c r="Q20" s="209" t="e">
        <f>IF(ISNUMBER(Regressions!S30),ROUND(Regressions!S30, 1), NA())</f>
        <v>#N/A</v>
      </c>
      <c r="R20" s="332" t="e">
        <f>IF(ISNUMBER(Regressions!T30),ROUND(Regressions!T30, 1), NA())</f>
        <v>#N/A</v>
      </c>
      <c r="S20" s="231">
        <f>IF(ISNUMBER(Regressions!U30),ROUND(Regressions!U30, 1), NA())</f>
        <v>63.9</v>
      </c>
    </row>
    <row xmlns:x14ac="http://schemas.microsoft.com/office/spreadsheetml/2009/9/ac" r="21" x14ac:dyDescent="0.2">
      <c r="A21" s="328" t="str">
        <f>IF(ISBLANK(Regressions!A31), " ", Regressions!A31)</f>
        <v>Sierra Leone</v>
      </c>
      <c r="B21" s="329">
        <f>IF(ISBLANK(Regressions!B31), " ", Regressions!B31)</f>
        <v>2017</v>
      </c>
      <c r="C21" s="334" t="str">
        <f>IF(ISBLANK(Regressions!C31), " ", Regressions!C31)</f>
        <v>National</v>
      </c>
      <c r="D21" s="330">
        <f>IF(ISBLANK(Regressions!D31), " ", Regressions!D31)</f>
        <v>3105457</v>
      </c>
      <c r="E21" s="208">
        <f>IF(ISNUMBER(Regressions!E31),ROUND(Regressions!E31, 1), NA())</f>
        <v>84.3</v>
      </c>
      <c r="F21" s="331">
        <f>IF(ISNUMBER(Regressions!F31),ROUND(Regressions!F31, 1), NA())</f>
        <v>72.099999999999994</v>
      </c>
      <c r="G21" s="230">
        <f>IF(ISNUMBER(Regressions!G31),ROUND(Regressions!G31, 1), NA())</f>
        <v>39.4</v>
      </c>
      <c r="H21" s="332">
        <f>IF(ISNUMBER(Regressions!H31),ROUND(Regressions!H31, 1), NA())</f>
        <v>32.700000000000003</v>
      </c>
      <c r="I21" s="231">
        <f>IF(ISNUMBER(Regressions!I31),ROUND(Regressions!I31, 1), NA())</f>
        <v>27.9</v>
      </c>
      <c r="J21" s="333">
        <f>IF(ISNUMBER(Regressions!K31),ROUND(Regressions!K31, 1), NA())</f>
        <v>86.2</v>
      </c>
      <c r="K21" s="331">
        <f>IF(ISNUMBER(Regressions!L31),ROUND(Regressions!L31, 1), NA())</f>
        <v>58.8</v>
      </c>
      <c r="L21" s="232">
        <f>IF(ISNUMBER(Regressions!M31),ROUND(Regressions!M31, 1), NA())</f>
        <v>29.9</v>
      </c>
      <c r="M21" s="332">
        <f>IF(ISNUMBER(Regressions!N31),ROUND(Regressions!N31, 1), NA())</f>
        <v>28.9</v>
      </c>
      <c r="N21" s="231">
        <f>IF(ISNUMBER(Regressions!O31),ROUND(Regressions!O31, 1), NA())</f>
        <v>41.2</v>
      </c>
      <c r="O21" s="333">
        <f>IF(ISNUMBER(Regressions!Q31),ROUND(Regressions!Q31, 1), NA())</f>
        <v>66.7</v>
      </c>
      <c r="P21" s="331">
        <f>IF(ISNUMBER(Regressions!R31),ROUND(Regressions!R31, 1), NA())</f>
        <v>38.4</v>
      </c>
      <c r="Q21" s="209">
        <f>IF(ISNUMBER(Regressions!S31),ROUND(Regressions!S31, 1), NA())</f>
        <v>22.1</v>
      </c>
      <c r="R21" s="332">
        <f>IF(ISNUMBER(Regressions!T31),ROUND(Regressions!T31, 1), NA())</f>
        <v>16.399999999999999</v>
      </c>
      <c r="S21" s="231">
        <f>IF(ISNUMBER(Regressions!U31),ROUND(Regressions!U31, 1), NA())</f>
        <v>61.6</v>
      </c>
    </row>
    <row xmlns:x14ac="http://schemas.microsoft.com/office/spreadsheetml/2009/9/ac" r="22" x14ac:dyDescent="0.2">
      <c r="A22" s="328" t="str">
        <f>IF(ISBLANK(Regressions!A32), " ", Regressions!A32)</f>
        <v>Sierra Leone</v>
      </c>
      <c r="B22" s="329">
        <f>IF(ISBLANK(Regressions!B32), " ", Regressions!B32)</f>
        <v>2018</v>
      </c>
      <c r="C22" s="334" t="str">
        <f>IF(ISBLANK(Regressions!C32), " ", Regressions!C32)</f>
        <v>National</v>
      </c>
      <c r="D22" s="330">
        <f>IF(ISBLANK(Regressions!D32), " ", Regressions!D32)</f>
        <v>3161694</v>
      </c>
      <c r="E22" s="208">
        <f>IF(ISNUMBER(Regressions!E32),ROUND(Regressions!E32, 1), NA())</f>
        <v>79</v>
      </c>
      <c r="F22" s="331">
        <f>IF(ISNUMBER(Regressions!F32),ROUND(Regressions!F32, 1), NA())</f>
        <v>68.400000000000006</v>
      </c>
      <c r="G22" s="230">
        <f>IF(ISNUMBER(Regressions!G32),ROUND(Regressions!G32, 1), NA())</f>
        <v>39.4</v>
      </c>
      <c r="H22" s="332">
        <f>IF(ISNUMBER(Regressions!H32),ROUND(Regressions!H32, 1), NA())</f>
        <v>29</v>
      </c>
      <c r="I22" s="231">
        <f>IF(ISNUMBER(Regressions!I32),ROUND(Regressions!I32, 1), NA())</f>
        <v>31.6</v>
      </c>
      <c r="J22" s="333">
        <f>IF(ISNUMBER(Regressions!K32),ROUND(Regressions!K32, 1), NA())</f>
        <v>84.4</v>
      </c>
      <c r="K22" s="331">
        <f>IF(ISNUMBER(Regressions!L32),ROUND(Regressions!L32, 1), NA())</f>
        <v>63.7</v>
      </c>
      <c r="L22" s="232">
        <f>IF(ISNUMBER(Regressions!M32),ROUND(Regressions!M32, 1), NA())</f>
        <v>33</v>
      </c>
      <c r="M22" s="332">
        <f>IF(ISNUMBER(Regressions!N32),ROUND(Regressions!N32, 1), NA())</f>
        <v>30.7</v>
      </c>
      <c r="N22" s="231">
        <f>IF(ISNUMBER(Regressions!O32),ROUND(Regressions!O32, 1), NA())</f>
        <v>36.299999999999997</v>
      </c>
      <c r="O22" s="333">
        <f>IF(ISNUMBER(Regressions!Q32),ROUND(Regressions!Q32, 1), NA())</f>
        <v>67.3</v>
      </c>
      <c r="P22" s="331">
        <f>IF(ISNUMBER(Regressions!R32),ROUND(Regressions!R32, 1), NA())</f>
        <v>40.799999999999997</v>
      </c>
      <c r="Q22" s="209">
        <f>IF(ISNUMBER(Regressions!S32),ROUND(Regressions!S32, 1), NA())</f>
        <v>22.1</v>
      </c>
      <c r="R22" s="332">
        <f>IF(ISNUMBER(Regressions!T32),ROUND(Regressions!T32, 1), NA())</f>
        <v>18.7</v>
      </c>
      <c r="S22" s="231">
        <f>IF(ISNUMBER(Regressions!U32),ROUND(Regressions!U32, 1), NA())</f>
        <v>59.2</v>
      </c>
    </row>
    <row xmlns:x14ac="http://schemas.microsoft.com/office/spreadsheetml/2009/9/ac" r="23" x14ac:dyDescent="0.2">
      <c r="A23" s="328" t="str">
        <f>IF(ISBLANK(Regressions!A33), " ", Regressions!A33)</f>
        <v>Sierra Leone</v>
      </c>
      <c r="B23" s="329">
        <f>IF(ISBLANK(Regressions!B33), " ", Regressions!B33)</f>
        <v>2019</v>
      </c>
      <c r="C23" s="334" t="str">
        <f>IF(ISBLANK(Regressions!C33), " ", Regressions!C33)</f>
        <v>National</v>
      </c>
      <c r="D23" s="330">
        <f>IF(ISBLANK(Regressions!D33), " ", Regressions!D33)</f>
        <v>3212581</v>
      </c>
      <c r="E23" s="208">
        <f>IF(ISNUMBER(Regressions!E33),ROUND(Regressions!E33, 1), NA())</f>
        <v>73.7</v>
      </c>
      <c r="F23" s="331">
        <f>IF(ISNUMBER(Regressions!F33),ROUND(Regressions!F33, 1), NA())</f>
        <v>64.7</v>
      </c>
      <c r="G23" s="230">
        <f>IF(ISNUMBER(Regressions!G33),ROUND(Regressions!G33, 1), NA())</f>
        <v>39.4</v>
      </c>
      <c r="H23" s="332">
        <f>IF(ISNUMBER(Regressions!H33),ROUND(Regressions!H33, 1), NA())</f>
        <v>25.3</v>
      </c>
      <c r="I23" s="231">
        <f>IF(ISNUMBER(Regressions!I33),ROUND(Regressions!I33, 1), NA())</f>
        <v>35.299999999999997</v>
      </c>
      <c r="J23" s="333">
        <f>IF(ISNUMBER(Regressions!K33),ROUND(Regressions!K33, 1), NA())</f>
        <v>82.5</v>
      </c>
      <c r="K23" s="331">
        <f>IF(ISNUMBER(Regressions!L33),ROUND(Regressions!L33, 1), NA())</f>
        <v>68.599999999999994</v>
      </c>
      <c r="L23" s="232">
        <f>IF(ISNUMBER(Regressions!M33),ROUND(Regressions!M33, 1), NA())</f>
        <v>36.1</v>
      </c>
      <c r="M23" s="332">
        <f>IF(ISNUMBER(Regressions!N33),ROUND(Regressions!N33, 1), NA())</f>
        <v>32.5</v>
      </c>
      <c r="N23" s="231">
        <f>IF(ISNUMBER(Regressions!O33),ROUND(Regressions!O33, 1), NA())</f>
        <v>31.4</v>
      </c>
      <c r="O23" s="333">
        <f>IF(ISNUMBER(Regressions!Q33),ROUND(Regressions!Q33, 1), NA())</f>
        <v>67.900000000000006</v>
      </c>
      <c r="P23" s="331">
        <f>IF(ISNUMBER(Regressions!R33),ROUND(Regressions!R33, 1), NA())</f>
        <v>43.2</v>
      </c>
      <c r="Q23" s="209">
        <f>IF(ISNUMBER(Regressions!S33),ROUND(Regressions!S33, 1), NA())</f>
        <v>22.1</v>
      </c>
      <c r="R23" s="332">
        <f>IF(ISNUMBER(Regressions!T33),ROUND(Regressions!T33, 1), NA())</f>
        <v>21.1</v>
      </c>
      <c r="S23" s="231">
        <f>IF(ISNUMBER(Regressions!U33),ROUND(Regressions!U33, 1), NA())</f>
        <v>56.8</v>
      </c>
    </row>
    <row xmlns:x14ac="http://schemas.microsoft.com/office/spreadsheetml/2009/9/ac" r="24" x14ac:dyDescent="0.2">
      <c r="A24" s="328" t="str">
        <f>IF(ISBLANK(Regressions!A34), " ", Regressions!A34)</f>
        <v>Sierra Leone</v>
      </c>
      <c r="B24" s="329">
        <f>IF(ISBLANK(Regressions!B34), " ", Regressions!B34)</f>
        <v>2020</v>
      </c>
      <c r="C24" s="334" t="str">
        <f>IF(ISBLANK(Regressions!C34), " ", Regressions!C34)</f>
        <v>National</v>
      </c>
      <c r="D24" s="330">
        <f>IF(ISBLANK(Regressions!D34), " ", Regressions!D34)</f>
        <v>3261749</v>
      </c>
      <c r="E24" s="208">
        <f>IF(ISNUMBER(Regressions!E34),ROUND(Regressions!E34, 1), NA())</f>
        <v>68.400000000000006</v>
      </c>
      <c r="F24" s="331">
        <f>IF(ISNUMBER(Regressions!F34),ROUND(Regressions!F34, 1), NA())</f>
        <v>61</v>
      </c>
      <c r="G24" s="230">
        <f>IF(ISNUMBER(Regressions!G34),ROUND(Regressions!G34, 1), NA())</f>
        <v>39.4</v>
      </c>
      <c r="H24" s="332">
        <f>IF(ISNUMBER(Regressions!H34),ROUND(Regressions!H34, 1), NA())</f>
        <v>21.6</v>
      </c>
      <c r="I24" s="231">
        <f>IF(ISNUMBER(Regressions!I34),ROUND(Regressions!I34, 1), NA())</f>
        <v>39</v>
      </c>
      <c r="J24" s="333">
        <f>IF(ISNUMBER(Regressions!K34),ROUND(Regressions!K34, 1), NA())</f>
        <v>80.599999999999994</v>
      </c>
      <c r="K24" s="331">
        <f>IF(ISNUMBER(Regressions!L34),ROUND(Regressions!L34, 1), NA())</f>
        <v>73.599999999999994</v>
      </c>
      <c r="L24" s="232">
        <f>IF(ISNUMBER(Regressions!M34),ROUND(Regressions!M34, 1), NA())</f>
        <v>39.299999999999997</v>
      </c>
      <c r="M24" s="332">
        <f>IF(ISNUMBER(Regressions!N34),ROUND(Regressions!N34, 1), NA())</f>
        <v>34.299999999999997</v>
      </c>
      <c r="N24" s="231">
        <f>IF(ISNUMBER(Regressions!O34),ROUND(Regressions!O34, 1), NA())</f>
        <v>26.4</v>
      </c>
      <c r="O24" s="333">
        <f>IF(ISNUMBER(Regressions!Q34),ROUND(Regressions!Q34, 1), NA())</f>
        <v>68.400000000000006</v>
      </c>
      <c r="P24" s="331">
        <f>IF(ISNUMBER(Regressions!R34),ROUND(Regressions!R34, 1), NA())</f>
        <v>45.5</v>
      </c>
      <c r="Q24" s="209">
        <f>IF(ISNUMBER(Regressions!S34),ROUND(Regressions!S34, 1), NA())</f>
        <v>22.1</v>
      </c>
      <c r="R24" s="332">
        <f>IF(ISNUMBER(Regressions!T34),ROUND(Regressions!T34, 1), NA())</f>
        <v>23.4</v>
      </c>
      <c r="S24" s="231">
        <f>IF(ISNUMBER(Regressions!U34),ROUND(Regressions!U34, 1), NA())</f>
        <v>54.5</v>
      </c>
    </row>
    <row xmlns:x14ac="http://schemas.microsoft.com/office/spreadsheetml/2009/9/ac" r="25" x14ac:dyDescent="0.2">
      <c r="A25" s="382" t="str">
        <f>IF(ISBLANK(Regressions!A35), " ", Regressions!A35)</f>
        <v>Sierra Leone</v>
      </c>
      <c r="B25" s="383">
        <f>IF(ISBLANK(Regressions!B35), " ", Regressions!B35)</f>
        <v>2021</v>
      </c>
      <c r="C25" s="384" t="str">
        <f>IF(ISBLANK(Regressions!C35), " ", Regressions!C35)</f>
        <v>National</v>
      </c>
      <c r="D25" s="385">
        <f>IF(ISBLANK(Regressions!D35), " ", Regressions!D35)</f>
        <v>3310981</v>
      </c>
      <c r="E25" s="388">
        <f>IF(ISNUMBER(Regressions!E35),ROUND(Regressions!E35, 1), NA())</f>
        <v>63.1</v>
      </c>
      <c r="F25" s="386">
        <f>IF(ISNUMBER(Regressions!F35),ROUND(Regressions!F35, 1), NA())</f>
        <v>57.2</v>
      </c>
      <c r="G25" s="389">
        <f>IF(ISNUMBER(Regressions!G35),ROUND(Regressions!G35, 1), NA())</f>
        <v>39.4</v>
      </c>
      <c r="H25" s="387">
        <f>IF(ISNUMBER(Regressions!H35),ROUND(Regressions!H35, 1), NA())</f>
        <v>17.899999999999999</v>
      </c>
      <c r="I25" s="390">
        <f>IF(ISNUMBER(Regressions!I35),ROUND(Regressions!I35, 1), NA())</f>
        <v>42.8</v>
      </c>
      <c r="J25" s="388">
        <f>IF(ISNUMBER(Regressions!K35),ROUND(Regressions!K35, 1), NA())</f>
        <v>78.7</v>
      </c>
      <c r="K25" s="386">
        <f>IF(ISNUMBER(Regressions!L35),ROUND(Regressions!L35, 1), NA())</f>
        <v>78.5</v>
      </c>
      <c r="L25" s="391">
        <f>IF(ISNUMBER(Regressions!M35),ROUND(Regressions!M35, 1), NA())</f>
        <v>42.4</v>
      </c>
      <c r="M25" s="387">
        <f>IF(ISNUMBER(Regressions!N35),ROUND(Regressions!N35, 1), NA())</f>
        <v>36.1</v>
      </c>
      <c r="N25" s="390">
        <f>IF(ISNUMBER(Regressions!O35),ROUND(Regressions!O35, 1), NA())</f>
        <v>21.5</v>
      </c>
      <c r="O25" s="388">
        <f>IF(ISNUMBER(Regressions!Q35),ROUND(Regressions!Q35, 1), NA())</f>
        <v>69</v>
      </c>
      <c r="P25" s="386">
        <f>IF(ISNUMBER(Regressions!R35),ROUND(Regressions!R35, 1), NA())</f>
        <v>47.9</v>
      </c>
      <c r="Q25" s="392">
        <f>IF(ISNUMBER(Regressions!S35),ROUND(Regressions!S35, 1), NA())</f>
        <v>22.1</v>
      </c>
      <c r="R25" s="387">
        <f>IF(ISNUMBER(Regressions!T35),ROUND(Regressions!T35, 1), NA())</f>
        <v>25.8</v>
      </c>
      <c r="S25" s="390">
        <f>IF(ISNUMBER(Regressions!U35),ROUND(Regressions!U35, 1), NA())</f>
        <v>52.1</v>
      </c>
      <c r="T25" s="381"/>
      <c r="U25" s="381"/>
      <c r="V25" s="381"/>
      <c r="W25" s="381"/>
      <c r="X25" s="381"/>
      <c r="Y25" s="381"/>
      <c r="Z25" s="381"/>
      <c r="AA25" s="381"/>
      <c r="AB25" s="381"/>
      <c r="AC25" s="381"/>
    </row>
    <row xmlns:x14ac="http://schemas.microsoft.com/office/spreadsheetml/2009/9/ac" r="26" x14ac:dyDescent="0.2">
      <c r="A26" s="328" t="str">
        <f>IF(ISBLANK(Regressions!A36), " ", Regressions!A36)</f>
        <v>Sierra Leone</v>
      </c>
      <c r="B26" s="329">
        <f>IF(ISBLANK(Regressions!B36), " ", Regressions!B36)</f>
        <v>2022</v>
      </c>
      <c r="C26" s="334" t="str">
        <f>IF(ISBLANK(Regressions!C36), " ", Regressions!C36)</f>
        <v>National</v>
      </c>
      <c r="D26" s="330">
        <f>IF(ISBLANK(Regressions!D36), " ", Regressions!D36)</f>
        <v>3357553</v>
      </c>
      <c r="E26" s="208">
        <f>IF(ISNUMBER(Regressions!E36),ROUND(Regressions!E36, 1), NA())</f>
        <v>57.8</v>
      </c>
      <c r="F26" s="331">
        <f>IF(ISNUMBER(Regressions!F36),ROUND(Regressions!F36, 1), NA())</f>
        <v>53.5</v>
      </c>
      <c r="G26" s="230">
        <f>IF(ISNUMBER(Regressions!G36),ROUND(Regressions!G36, 1), NA())</f>
        <v>39.4</v>
      </c>
      <c r="H26" s="332">
        <f>IF(ISNUMBER(Regressions!H36),ROUND(Regressions!H36, 1), NA())</f>
        <v>14.2</v>
      </c>
      <c r="I26" s="231">
        <f>IF(ISNUMBER(Regressions!I36),ROUND(Regressions!I36, 1), NA())</f>
        <v>46.5</v>
      </c>
      <c r="J26" s="333">
        <f>IF(ISNUMBER(Regressions!K36),ROUND(Regressions!K36, 1), NA())</f>
        <v>83.4</v>
      </c>
      <c r="K26" s="331">
        <f>IF(ISNUMBER(Regressions!L36),ROUND(Regressions!L36, 1), NA())</f>
        <v>83.4</v>
      </c>
      <c r="L26" s="232">
        <f>IF(ISNUMBER(Regressions!M36),ROUND(Regressions!M36, 1), NA())</f>
        <v>45.5</v>
      </c>
      <c r="M26" s="332">
        <f>IF(ISNUMBER(Regressions!N36),ROUND(Regressions!N36, 1), NA())</f>
        <v>37.9</v>
      </c>
      <c r="N26" s="231">
        <f>IF(ISNUMBER(Regressions!O36),ROUND(Regressions!O36, 1), NA())</f>
        <v>16.600000000000001</v>
      </c>
      <c r="O26" s="333">
        <f>IF(ISNUMBER(Regressions!Q36),ROUND(Regressions!Q36, 1), NA())</f>
        <v>69.599999999999994</v>
      </c>
      <c r="P26" s="331">
        <f>IF(ISNUMBER(Regressions!R36),ROUND(Regressions!R36, 1), NA())</f>
        <v>50.2</v>
      </c>
      <c r="Q26" s="209">
        <f>IF(ISNUMBER(Regressions!S36),ROUND(Regressions!S36, 1), NA())</f>
        <v>22.1</v>
      </c>
      <c r="R26" s="332">
        <f>IF(ISNUMBER(Regressions!T36),ROUND(Regressions!T36, 1), NA())</f>
        <v>28.1</v>
      </c>
      <c r="S26" s="231">
        <f>IF(ISNUMBER(Regressions!U36),ROUND(Regressions!U36, 1), NA())</f>
        <v>49.8</v>
      </c>
    </row>
    <row xmlns:x14ac="http://schemas.microsoft.com/office/spreadsheetml/2009/9/ac" r="27" x14ac:dyDescent="0.2">
      <c r="A27" s="335" t="str">
        <f>IF(ISBLANK(Regressions!A37), " ", Regressions!A37)</f>
        <v>Sierra Leone</v>
      </c>
      <c r="B27" s="336">
        <f>IF(ISBLANK(Regressions!B37), " ", Regressions!B37)</f>
        <v>2023</v>
      </c>
      <c r="C27" s="337" t="str">
        <f>IF(ISBLANK(Regressions!C37), " ", Regressions!C37)</f>
        <v>National</v>
      </c>
      <c r="D27" s="338">
        <f>IF(ISBLANK(Regressions!D37), " ", Regressions!D37)</f>
        <v>3508727</v>
      </c>
      <c r="E27" s="339">
        <f>IF(ISNUMBER(Regressions!E37),ROUND(Regressions!E37, 1), NA())</f>
        <v>52.5</v>
      </c>
      <c r="F27" s="340">
        <f>IF(ISNUMBER(Regressions!F37),ROUND(Regressions!F37, 1), NA())</f>
        <v>49.8</v>
      </c>
      <c r="G27" s="341">
        <f>IF(ISNUMBER(Regressions!G37),ROUND(Regressions!G37, 1), NA())</f>
        <v>39.4</v>
      </c>
      <c r="H27" s="342">
        <f>IF(ISNUMBER(Regressions!H37),ROUND(Regressions!H37, 1), NA())</f>
        <v>10.4</v>
      </c>
      <c r="I27" s="343">
        <f>IF(ISNUMBER(Regressions!I37),ROUND(Regressions!I37, 1), NA())</f>
        <v>50.2</v>
      </c>
      <c r="J27" s="344">
        <f>IF(ISNUMBER(Regressions!K37),ROUND(Regressions!K37, 1), NA())</f>
        <v>88.3</v>
      </c>
      <c r="K27" s="340">
        <f>IF(ISNUMBER(Regressions!L37),ROUND(Regressions!L37, 1), NA())</f>
        <v>88.3</v>
      </c>
      <c r="L27" s="345">
        <f>IF(ISNUMBER(Regressions!M37),ROUND(Regressions!M37, 1), NA())</f>
        <v>48.7</v>
      </c>
      <c r="M27" s="342">
        <f>IF(ISNUMBER(Regressions!N37),ROUND(Regressions!N37, 1), NA())</f>
        <v>39.6</v>
      </c>
      <c r="N27" s="343">
        <f>IF(ISNUMBER(Regressions!O37),ROUND(Regressions!O37, 1), NA())</f>
        <v>11.7</v>
      </c>
      <c r="O27" s="344">
        <f>IF(ISNUMBER(Regressions!Q37),ROUND(Regressions!Q37, 1), NA())</f>
        <v>70.2</v>
      </c>
      <c r="P27" s="340">
        <f>IF(ISNUMBER(Regressions!R37),ROUND(Regressions!R37, 1), NA())</f>
        <v>52.6</v>
      </c>
      <c r="Q27" s="346">
        <f>IF(ISNUMBER(Regressions!S37),ROUND(Regressions!S37, 1), NA())</f>
        <v>22.1</v>
      </c>
      <c r="R27" s="342">
        <f>IF(ISNUMBER(Regressions!T37),ROUND(Regressions!T37, 1), NA())</f>
        <v>30.5</v>
      </c>
      <c r="S27" s="343">
        <f>IF(ISNUMBER(Regressions!U37),ROUND(Regressions!U37, 1), NA())</f>
        <v>47.4</v>
      </c>
    </row>
    <row xmlns:x14ac="http://schemas.microsoft.com/office/spreadsheetml/2009/9/ac" r="28" hidden="true" x14ac:dyDescent="0.2">
      <c r="A28" s="328" t="str">
        <f>IF(ISBLANK(Regressions!A38), " ", Regressions!A38)</f>
        <v>Sierra Leone</v>
      </c>
      <c r="B28" s="329">
        <f>IF(ISBLANK(Regressions!B38), " ", Regressions!B38)</f>
        <v>2024</v>
      </c>
      <c r="C28" s="334" t="str">
        <f>IF(ISBLANK(Regressions!C38), " ", Regressions!C38)</f>
        <v>National</v>
      </c>
      <c r="D28" s="330" t="str">
        <f>IF(ISBLANK(Regressions!D38), " ", Regressions!D38)</f>
        <v> </v>
      </c>
      <c r="E28" s="208" t="e">
        <f>IF(ISNUMBER(Regressions!E38),ROUND(Regressions!E38, 1), NA())</f>
        <v>#N/A</v>
      </c>
      <c r="F28" s="331" t="e">
        <f>IF(ISNUMBER(Regressions!F38),ROUND(Regressions!F38, 1), NA())</f>
        <v>#N/A</v>
      </c>
      <c r="G28" s="230" t="e">
        <f>IF(ISNUMBER(Regressions!G38),ROUND(Regressions!G38, 1), NA())</f>
        <v>#N/A</v>
      </c>
      <c r="H28" s="332" t="e">
        <f>IF(ISNUMBER(Regressions!H38),ROUND(Regressions!H38, 1), NA())</f>
        <v>#N/A</v>
      </c>
      <c r="I28" s="231" t="e">
        <f>IF(ISNUMBER(Regressions!I38),ROUND(Regressions!I38, 1), NA())</f>
        <v>#N/A</v>
      </c>
      <c r="J28" s="333" t="e">
        <f>IF(ISNUMBER(Regressions!K38),ROUND(Regressions!K38, 1), NA())</f>
        <v>#N/A</v>
      </c>
      <c r="K28" s="331" t="e">
        <f>IF(ISNUMBER(Regressions!L38),ROUND(Regressions!L38, 1), NA())</f>
        <v>#N/A</v>
      </c>
      <c r="L28" s="232" t="e">
        <f>IF(ISNUMBER(Regressions!M38),ROUND(Regressions!M38, 1), NA())</f>
        <v>#N/A</v>
      </c>
      <c r="M28" s="332" t="e">
        <f>IF(ISNUMBER(Regressions!N38),ROUND(Regressions!N38, 1), NA())</f>
        <v>#N/A</v>
      </c>
      <c r="N28" s="231" t="e">
        <f>IF(ISNUMBER(Regressions!O38),ROUND(Regressions!O38, 1), NA())</f>
        <v>#N/A</v>
      </c>
      <c r="O28" s="333" t="e">
        <f>IF(ISNUMBER(Regressions!Q38),ROUND(Regressions!Q38, 1), NA())</f>
        <v>#N/A</v>
      </c>
      <c r="P28" s="331" t="e">
        <f>IF(ISNUMBER(Regressions!R38),ROUND(Regressions!R38, 1), NA())</f>
        <v>#N/A</v>
      </c>
      <c r="Q28" s="209" t="e">
        <f>IF(ISNUMBER(Regressions!S38),ROUND(Regressions!S38, 1), NA())</f>
        <v>#N/A</v>
      </c>
      <c r="R28" s="332" t="e">
        <f>IF(ISNUMBER(Regressions!T38),ROUND(Regressions!T38, 1), NA())</f>
        <v>#N/A</v>
      </c>
      <c r="S28" s="231" t="e">
        <f>IF(ISNUMBER(Regressions!U38),ROUND(Regressions!U38, 1), NA())</f>
        <v>#N/A</v>
      </c>
    </row>
    <row xmlns:x14ac="http://schemas.microsoft.com/office/spreadsheetml/2009/9/ac" r="29" hidden="true" x14ac:dyDescent="0.2">
      <c r="A29" s="328" t="str">
        <f>IF(ISBLANK(Regressions!A39), " ", Regressions!A39)</f>
        <v>Sierra Leone</v>
      </c>
      <c r="B29" s="329">
        <f>IF(ISBLANK(Regressions!B39), " ", Regressions!B39)</f>
        <v>2025</v>
      </c>
      <c r="C29" s="334" t="str">
        <f>IF(ISBLANK(Regressions!C39), " ", Regressions!C39)</f>
        <v>National</v>
      </c>
      <c r="D29" s="330" t="str">
        <f>IF(ISBLANK(Regressions!D39), " ", Regressions!D39)</f>
        <v> </v>
      </c>
      <c r="E29" s="208" t="e">
        <f>IF(ISNUMBER(Regressions!E39),ROUND(Regressions!E39, 1), NA())</f>
        <v>#N/A</v>
      </c>
      <c r="F29" s="331" t="e">
        <f>IF(ISNUMBER(Regressions!F39),ROUND(Regressions!F39, 1), NA())</f>
        <v>#N/A</v>
      </c>
      <c r="G29" s="230" t="e">
        <f>IF(ISNUMBER(Regressions!G39),ROUND(Regressions!G39, 1), NA())</f>
        <v>#N/A</v>
      </c>
      <c r="H29" s="332" t="e">
        <f>IF(ISNUMBER(Regressions!H39),ROUND(Regressions!H39, 1), NA())</f>
        <v>#N/A</v>
      </c>
      <c r="I29" s="231" t="e">
        <f>IF(ISNUMBER(Regressions!I39),ROUND(Regressions!I39, 1), NA())</f>
        <v>#N/A</v>
      </c>
      <c r="J29" s="333" t="e">
        <f>IF(ISNUMBER(Regressions!K39),ROUND(Regressions!K39, 1), NA())</f>
        <v>#N/A</v>
      </c>
      <c r="K29" s="331" t="e">
        <f>IF(ISNUMBER(Regressions!L39),ROUND(Regressions!L39, 1), NA())</f>
        <v>#N/A</v>
      </c>
      <c r="L29" s="232" t="e">
        <f>IF(ISNUMBER(Regressions!M39),ROUND(Regressions!M39, 1), NA())</f>
        <v>#N/A</v>
      </c>
      <c r="M29" s="332" t="e">
        <f>IF(ISNUMBER(Regressions!N39),ROUND(Regressions!N39, 1), NA())</f>
        <v>#N/A</v>
      </c>
      <c r="N29" s="231" t="e">
        <f>IF(ISNUMBER(Regressions!O39),ROUND(Regressions!O39, 1), NA())</f>
        <v>#N/A</v>
      </c>
      <c r="O29" s="333" t="e">
        <f>IF(ISNUMBER(Regressions!Q39),ROUND(Regressions!Q39, 1), NA())</f>
        <v>#N/A</v>
      </c>
      <c r="P29" s="331" t="e">
        <f>IF(ISNUMBER(Regressions!R39),ROUND(Regressions!R39, 1), NA())</f>
        <v>#N/A</v>
      </c>
      <c r="Q29" s="209" t="e">
        <f>IF(ISNUMBER(Regressions!S39),ROUND(Regressions!S39, 1), NA())</f>
        <v>#N/A</v>
      </c>
      <c r="R29" s="332" t="e">
        <f>IF(ISNUMBER(Regressions!T39),ROUND(Regressions!T39, 1), NA())</f>
        <v>#N/A</v>
      </c>
      <c r="S29" s="231" t="e">
        <f>IF(ISNUMBER(Regressions!U39),ROUND(Regressions!U39, 1), NA())</f>
        <v>#N/A</v>
      </c>
    </row>
    <row xmlns:x14ac="http://schemas.microsoft.com/office/spreadsheetml/2009/9/ac" r="30" hidden="true" x14ac:dyDescent="0.2">
      <c r="A30" s="328" t="str">
        <f>IF(ISBLANK(Regressions!A40), " ", Regressions!A40)</f>
        <v>Sierra Leone</v>
      </c>
      <c r="B30" s="329">
        <f>IF(ISBLANK(Regressions!B40), " ", Regressions!B40)</f>
        <v>2026</v>
      </c>
      <c r="C30" s="334" t="str">
        <f>IF(ISBLANK(Regressions!C40), " ", Regressions!C40)</f>
        <v>National</v>
      </c>
      <c r="D30" s="330" t="str">
        <f>IF(ISBLANK(Regressions!D40), " ", Regressions!D40)</f>
        <v> </v>
      </c>
      <c r="E30" s="208" t="e">
        <f>IF(ISNUMBER(Regressions!E40),ROUND(Regressions!E40, 1), NA())</f>
        <v>#N/A</v>
      </c>
      <c r="F30" s="331" t="e">
        <f>IF(ISNUMBER(Regressions!F40),ROUND(Regressions!F40, 1), NA())</f>
        <v>#N/A</v>
      </c>
      <c r="G30" s="230" t="e">
        <f>IF(ISNUMBER(Regressions!G40),ROUND(Regressions!G40, 1), NA())</f>
        <v>#N/A</v>
      </c>
      <c r="H30" s="332" t="e">
        <f>IF(ISNUMBER(Regressions!H40),ROUND(Regressions!H40, 1), NA())</f>
        <v>#N/A</v>
      </c>
      <c r="I30" s="231" t="e">
        <f>IF(ISNUMBER(Regressions!I40),ROUND(Regressions!I40, 1), NA())</f>
        <v>#N/A</v>
      </c>
      <c r="J30" s="333" t="e">
        <f>IF(ISNUMBER(Regressions!K40),ROUND(Regressions!K40, 1), NA())</f>
        <v>#N/A</v>
      </c>
      <c r="K30" s="331" t="e">
        <f>IF(ISNUMBER(Regressions!L40),ROUND(Regressions!L40, 1), NA())</f>
        <v>#N/A</v>
      </c>
      <c r="L30" s="232" t="e">
        <f>IF(ISNUMBER(Regressions!M40),ROUND(Regressions!M40, 1), NA())</f>
        <v>#N/A</v>
      </c>
      <c r="M30" s="332" t="e">
        <f>IF(ISNUMBER(Regressions!N40),ROUND(Regressions!N40, 1), NA())</f>
        <v>#N/A</v>
      </c>
      <c r="N30" s="231" t="e">
        <f>IF(ISNUMBER(Regressions!O40),ROUND(Regressions!O40, 1), NA())</f>
        <v>#N/A</v>
      </c>
      <c r="O30" s="333" t="e">
        <f>IF(ISNUMBER(Regressions!Q40),ROUND(Regressions!Q40, 1), NA())</f>
        <v>#N/A</v>
      </c>
      <c r="P30" s="331" t="e">
        <f>IF(ISNUMBER(Regressions!R40),ROUND(Regressions!R40, 1), NA())</f>
        <v>#N/A</v>
      </c>
      <c r="Q30" s="209" t="e">
        <f>IF(ISNUMBER(Regressions!S40),ROUND(Regressions!S40, 1), NA())</f>
        <v>#N/A</v>
      </c>
      <c r="R30" s="332" t="e">
        <f>IF(ISNUMBER(Regressions!T40),ROUND(Regressions!T40, 1), NA())</f>
        <v>#N/A</v>
      </c>
      <c r="S30" s="231" t="e">
        <f>IF(ISNUMBER(Regressions!U40),ROUND(Regressions!U40, 1), NA())</f>
        <v>#N/A</v>
      </c>
    </row>
    <row xmlns:x14ac="http://schemas.microsoft.com/office/spreadsheetml/2009/9/ac" r="31" hidden="true" x14ac:dyDescent="0.2">
      <c r="A31" s="328" t="str">
        <f>IF(ISBLANK(Regressions!A41), " ", Regressions!A41)</f>
        <v>Sierra Leone</v>
      </c>
      <c r="B31" s="329">
        <f>IF(ISBLANK(Regressions!B41), " ", Regressions!B41)</f>
        <v>2027</v>
      </c>
      <c r="C31" s="334" t="str">
        <f>IF(ISBLANK(Regressions!C41), " ", Regressions!C41)</f>
        <v>National</v>
      </c>
      <c r="D31" s="330" t="str">
        <f>IF(ISBLANK(Regressions!D41), " ", Regressions!D41)</f>
        <v> </v>
      </c>
      <c r="E31" s="208" t="e">
        <f>IF(ISNUMBER(Regressions!E41),ROUND(Regressions!E41, 1), NA())</f>
        <v>#N/A</v>
      </c>
      <c r="F31" s="331" t="e">
        <f>IF(ISNUMBER(Regressions!F41),ROUND(Regressions!F41, 1), NA())</f>
        <v>#N/A</v>
      </c>
      <c r="G31" s="230" t="e">
        <f>IF(ISNUMBER(Regressions!G41),ROUND(Regressions!G41, 1), NA())</f>
        <v>#N/A</v>
      </c>
      <c r="H31" s="332" t="e">
        <f>IF(ISNUMBER(Regressions!H41),ROUND(Regressions!H41, 1), NA())</f>
        <v>#N/A</v>
      </c>
      <c r="I31" s="231" t="e">
        <f>IF(ISNUMBER(Regressions!I41),ROUND(Regressions!I41, 1), NA())</f>
        <v>#N/A</v>
      </c>
      <c r="J31" s="333" t="e">
        <f>IF(ISNUMBER(Regressions!K41),ROUND(Regressions!K41, 1), NA())</f>
        <v>#N/A</v>
      </c>
      <c r="K31" s="331" t="e">
        <f>IF(ISNUMBER(Regressions!L41),ROUND(Regressions!L41, 1), NA())</f>
        <v>#N/A</v>
      </c>
      <c r="L31" s="232" t="e">
        <f>IF(ISNUMBER(Regressions!M41),ROUND(Regressions!M41, 1), NA())</f>
        <v>#N/A</v>
      </c>
      <c r="M31" s="332" t="e">
        <f>IF(ISNUMBER(Regressions!N41),ROUND(Regressions!N41, 1), NA())</f>
        <v>#N/A</v>
      </c>
      <c r="N31" s="231" t="e">
        <f>IF(ISNUMBER(Regressions!O41),ROUND(Regressions!O41, 1), NA())</f>
        <v>#N/A</v>
      </c>
      <c r="O31" s="333" t="e">
        <f>IF(ISNUMBER(Regressions!Q41),ROUND(Regressions!Q41, 1), NA())</f>
        <v>#N/A</v>
      </c>
      <c r="P31" s="331" t="e">
        <f>IF(ISNUMBER(Regressions!R41),ROUND(Regressions!R41, 1), NA())</f>
        <v>#N/A</v>
      </c>
      <c r="Q31" s="209" t="e">
        <f>IF(ISNUMBER(Regressions!S41),ROUND(Regressions!S41, 1), NA())</f>
        <v>#N/A</v>
      </c>
      <c r="R31" s="332" t="e">
        <f>IF(ISNUMBER(Regressions!T41),ROUND(Regressions!T41, 1), NA())</f>
        <v>#N/A</v>
      </c>
      <c r="S31" s="231" t="e">
        <f>IF(ISNUMBER(Regressions!U41),ROUND(Regressions!U41, 1), NA())</f>
        <v>#N/A</v>
      </c>
    </row>
    <row xmlns:x14ac="http://schemas.microsoft.com/office/spreadsheetml/2009/9/ac" r="32" hidden="true" x14ac:dyDescent="0.2">
      <c r="A32" s="328" t="str">
        <f>IF(ISBLANK(Regressions!A42), " ", Regressions!A42)</f>
        <v>Sierra Leone</v>
      </c>
      <c r="B32" s="329">
        <f>IF(ISBLANK(Regressions!B42), " ", Regressions!B42)</f>
        <v>2028</v>
      </c>
      <c r="C32" s="334" t="str">
        <f>IF(ISBLANK(Regressions!C42), " ", Regressions!C42)</f>
        <v>National</v>
      </c>
      <c r="D32" s="330" t="str">
        <f>IF(ISBLANK(Regressions!D42), " ", Regressions!D42)</f>
        <v> </v>
      </c>
      <c r="E32" s="208" t="e">
        <f>IF(ISNUMBER(Regressions!E42),ROUND(Regressions!E42, 1), NA())</f>
        <v>#N/A</v>
      </c>
      <c r="F32" s="331" t="e">
        <f>IF(ISNUMBER(Regressions!F42),ROUND(Regressions!F42, 1), NA())</f>
        <v>#N/A</v>
      </c>
      <c r="G32" s="230" t="e">
        <f>IF(ISNUMBER(Regressions!G42),ROUND(Regressions!G42, 1), NA())</f>
        <v>#N/A</v>
      </c>
      <c r="H32" s="332" t="e">
        <f>IF(ISNUMBER(Regressions!H42),ROUND(Regressions!H42, 1), NA())</f>
        <v>#N/A</v>
      </c>
      <c r="I32" s="231" t="e">
        <f>IF(ISNUMBER(Regressions!I42),ROUND(Regressions!I42, 1), NA())</f>
        <v>#N/A</v>
      </c>
      <c r="J32" s="333" t="e">
        <f>IF(ISNUMBER(Regressions!K42),ROUND(Regressions!K42, 1), NA())</f>
        <v>#N/A</v>
      </c>
      <c r="K32" s="331" t="e">
        <f>IF(ISNUMBER(Regressions!L42),ROUND(Regressions!L42, 1), NA())</f>
        <v>#N/A</v>
      </c>
      <c r="L32" s="232" t="e">
        <f>IF(ISNUMBER(Regressions!M42),ROUND(Regressions!M42, 1), NA())</f>
        <v>#N/A</v>
      </c>
      <c r="M32" s="332" t="e">
        <f>IF(ISNUMBER(Regressions!N42),ROUND(Regressions!N42, 1), NA())</f>
        <v>#N/A</v>
      </c>
      <c r="N32" s="231" t="e">
        <f>IF(ISNUMBER(Regressions!O42),ROUND(Regressions!O42, 1), NA())</f>
        <v>#N/A</v>
      </c>
      <c r="O32" s="333" t="e">
        <f>IF(ISNUMBER(Regressions!Q42),ROUND(Regressions!Q42, 1), NA())</f>
        <v>#N/A</v>
      </c>
      <c r="P32" s="331" t="e">
        <f>IF(ISNUMBER(Regressions!R42),ROUND(Regressions!R42, 1), NA())</f>
        <v>#N/A</v>
      </c>
      <c r="Q32" s="209" t="e">
        <f>IF(ISNUMBER(Regressions!S42),ROUND(Regressions!S42, 1), NA())</f>
        <v>#N/A</v>
      </c>
      <c r="R32" s="332" t="e">
        <f>IF(ISNUMBER(Regressions!T42),ROUND(Regressions!T42, 1), NA())</f>
        <v>#N/A</v>
      </c>
      <c r="S32" s="231" t="e">
        <f>IF(ISNUMBER(Regressions!U42),ROUND(Regressions!U42, 1), NA())</f>
        <v>#N/A</v>
      </c>
    </row>
    <row xmlns:x14ac="http://schemas.microsoft.com/office/spreadsheetml/2009/9/ac" r="33" hidden="true" x14ac:dyDescent="0.2">
      <c r="A33" s="328" t="str">
        <f>IF(ISBLANK(Regressions!A43), " ", Regressions!A43)</f>
        <v>Sierra Leone</v>
      </c>
      <c r="B33" s="329">
        <f>IF(ISBLANK(Regressions!B43), " ", Regressions!B43)</f>
        <v>2029</v>
      </c>
      <c r="C33" s="334" t="str">
        <f>IF(ISBLANK(Regressions!C43), " ", Regressions!C43)</f>
        <v>National</v>
      </c>
      <c r="D33" s="330" t="str">
        <f>IF(ISBLANK(Regressions!D43), " ", Regressions!D43)</f>
        <v> </v>
      </c>
      <c r="E33" s="208" t="e">
        <f>IF(ISNUMBER(Regressions!E43),ROUND(Regressions!E43, 1), NA())</f>
        <v>#N/A</v>
      </c>
      <c r="F33" s="331" t="e">
        <f>IF(ISNUMBER(Regressions!F43),ROUND(Regressions!F43, 1), NA())</f>
        <v>#N/A</v>
      </c>
      <c r="G33" s="230" t="e">
        <f>IF(ISNUMBER(Regressions!G43),ROUND(Regressions!G43, 1), NA())</f>
        <v>#N/A</v>
      </c>
      <c r="H33" s="332" t="e">
        <f>IF(ISNUMBER(Regressions!H43),ROUND(Regressions!H43, 1), NA())</f>
        <v>#N/A</v>
      </c>
      <c r="I33" s="231" t="e">
        <f>IF(ISNUMBER(Regressions!I43),ROUND(Regressions!I43, 1), NA())</f>
        <v>#N/A</v>
      </c>
      <c r="J33" s="333" t="e">
        <f>IF(ISNUMBER(Regressions!K43),ROUND(Regressions!K43, 1), NA())</f>
        <v>#N/A</v>
      </c>
      <c r="K33" s="331" t="e">
        <f>IF(ISNUMBER(Regressions!L43),ROUND(Regressions!L43, 1), NA())</f>
        <v>#N/A</v>
      </c>
      <c r="L33" s="232" t="e">
        <f>IF(ISNUMBER(Regressions!M43),ROUND(Regressions!M43, 1), NA())</f>
        <v>#N/A</v>
      </c>
      <c r="M33" s="332" t="e">
        <f>IF(ISNUMBER(Regressions!N43),ROUND(Regressions!N43, 1), NA())</f>
        <v>#N/A</v>
      </c>
      <c r="N33" s="231" t="e">
        <f>IF(ISNUMBER(Regressions!O43),ROUND(Regressions!O43, 1), NA())</f>
        <v>#N/A</v>
      </c>
      <c r="O33" s="333" t="e">
        <f>IF(ISNUMBER(Regressions!Q43),ROUND(Regressions!Q43, 1), NA())</f>
        <v>#N/A</v>
      </c>
      <c r="P33" s="331" t="e">
        <f>IF(ISNUMBER(Regressions!R43),ROUND(Regressions!R43, 1), NA())</f>
        <v>#N/A</v>
      </c>
      <c r="Q33" s="209" t="e">
        <f>IF(ISNUMBER(Regressions!S43),ROUND(Regressions!S43, 1), NA())</f>
        <v>#N/A</v>
      </c>
      <c r="R33" s="332" t="e">
        <f>IF(ISNUMBER(Regressions!T43),ROUND(Regressions!T43, 1), NA())</f>
        <v>#N/A</v>
      </c>
      <c r="S33" s="231" t="e">
        <f>IF(ISNUMBER(Regressions!U43),ROUND(Regressions!U43, 1), NA())</f>
        <v>#N/A</v>
      </c>
    </row>
    <row xmlns:x14ac="http://schemas.microsoft.com/office/spreadsheetml/2009/9/ac" r="34" hidden="true" x14ac:dyDescent="0.2">
      <c r="A34" s="328" t="str">
        <f>IF(ISBLANK(Regressions!A44), " ", Regressions!A44)</f>
        <v>Sierra Leone</v>
      </c>
      <c r="B34" s="329">
        <f>IF(ISBLANK(Regressions!B44), " ", Regressions!B44)</f>
        <v>2030</v>
      </c>
      <c r="C34" s="334" t="str">
        <f>IF(ISBLANK(Regressions!C44), " ", Regressions!C44)</f>
        <v>National</v>
      </c>
      <c r="D34" s="330" t="str">
        <f>IF(ISBLANK(Regressions!D44), " ", Regressions!D44)</f>
        <v> </v>
      </c>
      <c r="E34" s="208" t="e">
        <f>IF(ISNUMBER(Regressions!E44),ROUND(Regressions!E44, 1), NA())</f>
        <v>#N/A</v>
      </c>
      <c r="F34" s="331" t="e">
        <f>IF(ISNUMBER(Regressions!F44),ROUND(Regressions!F44, 1), NA())</f>
        <v>#N/A</v>
      </c>
      <c r="G34" s="230" t="e">
        <f>IF(ISNUMBER(Regressions!G44),ROUND(Regressions!G44, 1), NA())</f>
        <v>#N/A</v>
      </c>
      <c r="H34" s="332" t="e">
        <f>IF(ISNUMBER(Regressions!H44),ROUND(Regressions!H44, 1), NA())</f>
        <v>#N/A</v>
      </c>
      <c r="I34" s="231" t="e">
        <f>IF(ISNUMBER(Regressions!I44),ROUND(Regressions!I44, 1), NA())</f>
        <v>#N/A</v>
      </c>
      <c r="J34" s="333" t="e">
        <f>IF(ISNUMBER(Regressions!K44),ROUND(Regressions!K44, 1), NA())</f>
        <v>#N/A</v>
      </c>
      <c r="K34" s="331" t="e">
        <f>IF(ISNUMBER(Regressions!L44),ROUND(Regressions!L44, 1), NA())</f>
        <v>#N/A</v>
      </c>
      <c r="L34" s="232" t="e">
        <f>IF(ISNUMBER(Regressions!M44),ROUND(Regressions!M44, 1), NA())</f>
        <v>#N/A</v>
      </c>
      <c r="M34" s="332" t="e">
        <f>IF(ISNUMBER(Regressions!N44),ROUND(Regressions!N44, 1), NA())</f>
        <v>#N/A</v>
      </c>
      <c r="N34" s="231" t="e">
        <f>IF(ISNUMBER(Regressions!O44),ROUND(Regressions!O44, 1), NA())</f>
        <v>#N/A</v>
      </c>
      <c r="O34" s="333" t="e">
        <f>IF(ISNUMBER(Regressions!Q44),ROUND(Regressions!Q44, 1), NA())</f>
        <v>#N/A</v>
      </c>
      <c r="P34" s="331" t="e">
        <f>IF(ISNUMBER(Regressions!R44),ROUND(Regressions!R44, 1), NA())</f>
        <v>#N/A</v>
      </c>
      <c r="Q34" s="209" t="e">
        <f>IF(ISNUMBER(Regressions!S44),ROUND(Regressions!S44, 1), NA())</f>
        <v>#N/A</v>
      </c>
      <c r="R34" s="332" t="e">
        <f>IF(ISNUMBER(Regressions!T44),ROUND(Regressions!T44, 1), NA())</f>
        <v>#N/A</v>
      </c>
      <c r="S34" s="231" t="e">
        <f>IF(ISNUMBER(Regressions!U44),ROUND(Regressions!U44, 1), NA())</f>
        <v>#N/A</v>
      </c>
    </row>
    <row xmlns:x14ac="http://schemas.microsoft.com/office/spreadsheetml/2009/9/ac" r="35" x14ac:dyDescent="0.2">
      <c r="A35" s="328" t="str">
        <f>IF(ISBLANK(Regressions!A45), " ", Regressions!A45)</f>
        <v>Sierra Leone</v>
      </c>
      <c r="B35" s="329">
        <f>IF(ISBLANK(Regressions!B45), " ", Regressions!B45)</f>
        <v>2000</v>
      </c>
      <c r="C35" s="334" t="str">
        <f>IF(ISBLANK(Regressions!C45), " ", Regressions!C45)</f>
        <v>Urban</v>
      </c>
      <c r="D35" s="330">
        <f>IF(ISBLANK(Regressions!D45), " ", Regressions!D45)</f>
        <v>624763.5333467864</v>
      </c>
      <c r="E35" s="208" t="e">
        <f>IF(ISNUMBER(Regressions!E45),ROUND(Regressions!E45, 1), NA())</f>
        <v>#N/A</v>
      </c>
      <c r="F35" s="331" t="e">
        <f>IF(ISNUMBER(Regressions!F45),ROUND(Regressions!F45, 1), NA())</f>
        <v>#N/A</v>
      </c>
      <c r="G35" s="230" t="e">
        <f>IF(ISNUMBER(Regressions!G45),ROUND(Regressions!G45, 1), NA())</f>
        <v>#N/A</v>
      </c>
      <c r="H35" s="332" t="e">
        <f>IF(ISNUMBER(Regressions!H45),ROUND(Regressions!H45, 1), NA())</f>
        <v>#N/A</v>
      </c>
      <c r="I35" s="231" t="e">
        <f>IF(ISNUMBER(Regressions!I45),ROUND(Regressions!I45, 1), NA())</f>
        <v>#N/A</v>
      </c>
      <c r="J35" s="333" t="e">
        <f>IF(ISNUMBER(Regressions!K45),ROUND(Regressions!K45, 1), NA())</f>
        <v>#N/A</v>
      </c>
      <c r="K35" s="331" t="e">
        <f>IF(ISNUMBER(Regressions!L45),ROUND(Regressions!L45, 1), NA())</f>
        <v>#N/A</v>
      </c>
      <c r="L35" s="232" t="e">
        <f>IF(ISNUMBER(Regressions!M45),ROUND(Regressions!M45, 1), NA())</f>
        <v>#N/A</v>
      </c>
      <c r="M35" s="332" t="e">
        <f>IF(ISNUMBER(Regressions!N45),ROUND(Regressions!N45, 1), NA())</f>
        <v>#N/A</v>
      </c>
      <c r="N35" s="231" t="e">
        <f>IF(ISNUMBER(Regressions!O45),ROUND(Regressions!O45, 1), NA())</f>
        <v>#N/A</v>
      </c>
      <c r="O35" s="333" t="e">
        <f>IF(ISNUMBER(Regressions!Q45),ROUND(Regressions!Q45, 1), NA())</f>
        <v>#N/A</v>
      </c>
      <c r="P35" s="331" t="e">
        <f>IF(ISNUMBER(Regressions!R45),ROUND(Regressions!R45, 1), NA())</f>
        <v>#N/A</v>
      </c>
      <c r="Q35" s="209" t="e">
        <f>IF(ISNUMBER(Regressions!S45),ROUND(Regressions!S45, 1), NA())</f>
        <v>#N/A</v>
      </c>
      <c r="R35" s="332" t="e">
        <f>IF(ISNUMBER(Regressions!T45),ROUND(Regressions!T45, 1), NA())</f>
        <v>#N/A</v>
      </c>
      <c r="S35" s="231" t="e">
        <f>IF(ISNUMBER(Regressions!U45),ROUND(Regressions!U45, 1), NA())</f>
        <v>#N/A</v>
      </c>
    </row>
    <row xmlns:x14ac="http://schemas.microsoft.com/office/spreadsheetml/2009/9/ac" r="36" x14ac:dyDescent="0.2">
      <c r="A36" s="328" t="str">
        <f>IF(ISBLANK(Regressions!A46), " ", Regressions!A46)</f>
        <v>Sierra Leone</v>
      </c>
      <c r="B36" s="329">
        <f>IF(ISBLANK(Regressions!B46), " ", Regressions!B46)</f>
        <v>2001</v>
      </c>
      <c r="C36" s="334" t="str">
        <f>IF(ISBLANK(Regressions!C46), " ", Regressions!C46)</f>
        <v>Urban</v>
      </c>
      <c r="D36" s="330">
        <f>IF(ISBLANK(Regressions!D46), " ", Regressions!D46)</f>
        <v>657920.22774608608</v>
      </c>
      <c r="E36" s="208" t="e">
        <f>IF(ISNUMBER(Regressions!E46),ROUND(Regressions!E46, 1), NA())</f>
        <v>#N/A</v>
      </c>
      <c r="F36" s="331" t="e">
        <f>IF(ISNUMBER(Regressions!F46),ROUND(Regressions!F46, 1), NA())</f>
        <v>#N/A</v>
      </c>
      <c r="G36" s="230" t="e">
        <f>IF(ISNUMBER(Regressions!G46),ROUND(Regressions!G46, 1), NA())</f>
        <v>#N/A</v>
      </c>
      <c r="H36" s="332" t="e">
        <f>IF(ISNUMBER(Regressions!H46),ROUND(Regressions!H46, 1), NA())</f>
        <v>#N/A</v>
      </c>
      <c r="I36" s="231" t="e">
        <f>IF(ISNUMBER(Regressions!I46),ROUND(Regressions!I46, 1), NA())</f>
        <v>#N/A</v>
      </c>
      <c r="J36" s="333" t="e">
        <f>IF(ISNUMBER(Regressions!K46),ROUND(Regressions!K46, 1), NA())</f>
        <v>#N/A</v>
      </c>
      <c r="K36" s="331" t="e">
        <f>IF(ISNUMBER(Regressions!L46),ROUND(Regressions!L46, 1), NA())</f>
        <v>#N/A</v>
      </c>
      <c r="L36" s="232" t="e">
        <f>IF(ISNUMBER(Regressions!M46),ROUND(Regressions!M46, 1), NA())</f>
        <v>#N/A</v>
      </c>
      <c r="M36" s="332" t="e">
        <f>IF(ISNUMBER(Regressions!N46),ROUND(Regressions!N46, 1), NA())</f>
        <v>#N/A</v>
      </c>
      <c r="N36" s="231" t="e">
        <f>IF(ISNUMBER(Regressions!O46),ROUND(Regressions!O46, 1), NA())</f>
        <v>#N/A</v>
      </c>
      <c r="O36" s="333" t="e">
        <f>IF(ISNUMBER(Regressions!Q46),ROUND(Regressions!Q46, 1), NA())</f>
        <v>#N/A</v>
      </c>
      <c r="P36" s="331" t="e">
        <f>IF(ISNUMBER(Regressions!R46),ROUND(Regressions!R46, 1), NA())</f>
        <v>#N/A</v>
      </c>
      <c r="Q36" s="209" t="e">
        <f>IF(ISNUMBER(Regressions!S46),ROUND(Regressions!S46, 1), NA())</f>
        <v>#N/A</v>
      </c>
      <c r="R36" s="332" t="e">
        <f>IF(ISNUMBER(Regressions!T46),ROUND(Regressions!T46, 1), NA())</f>
        <v>#N/A</v>
      </c>
      <c r="S36" s="231" t="e">
        <f>IF(ISNUMBER(Regressions!U46),ROUND(Regressions!U46, 1), NA())</f>
        <v>#N/A</v>
      </c>
    </row>
    <row xmlns:x14ac="http://schemas.microsoft.com/office/spreadsheetml/2009/9/ac" r="37" x14ac:dyDescent="0.2">
      <c r="A37" s="328" t="str">
        <f>IF(ISBLANK(Regressions!A47), " ", Regressions!A47)</f>
        <v>Sierra Leone</v>
      </c>
      <c r="B37" s="329">
        <f>IF(ISBLANK(Regressions!B47), " ", Regressions!B47)</f>
        <v>2002</v>
      </c>
      <c r="C37" s="334" t="str">
        <f>IF(ISBLANK(Regressions!C47), " ", Regressions!C47)</f>
        <v>Urban</v>
      </c>
      <c r="D37" s="330">
        <f>IF(ISBLANK(Regressions!D47), " ", Regressions!D47)</f>
        <v>712915.89785583492</v>
      </c>
      <c r="E37" s="208" t="e">
        <f>IF(ISNUMBER(Regressions!E47),ROUND(Regressions!E47, 1), NA())</f>
        <v>#N/A</v>
      </c>
      <c r="F37" s="331" t="e">
        <f>IF(ISNUMBER(Regressions!F47),ROUND(Regressions!F47, 1), NA())</f>
        <v>#N/A</v>
      </c>
      <c r="G37" s="230" t="e">
        <f>IF(ISNUMBER(Regressions!G47),ROUND(Regressions!G47, 1), NA())</f>
        <v>#N/A</v>
      </c>
      <c r="H37" s="332" t="e">
        <f>IF(ISNUMBER(Regressions!H47),ROUND(Regressions!H47, 1), NA())</f>
        <v>#N/A</v>
      </c>
      <c r="I37" s="231" t="e">
        <f>IF(ISNUMBER(Regressions!I47),ROUND(Regressions!I47, 1), NA())</f>
        <v>#N/A</v>
      </c>
      <c r="J37" s="333" t="e">
        <f>IF(ISNUMBER(Regressions!K47),ROUND(Regressions!K47, 1), NA())</f>
        <v>#N/A</v>
      </c>
      <c r="K37" s="331" t="e">
        <f>IF(ISNUMBER(Regressions!L47),ROUND(Regressions!L47, 1), NA())</f>
        <v>#N/A</v>
      </c>
      <c r="L37" s="232" t="e">
        <f>IF(ISNUMBER(Regressions!M47),ROUND(Regressions!M47, 1), NA())</f>
        <v>#N/A</v>
      </c>
      <c r="M37" s="332" t="e">
        <f>IF(ISNUMBER(Regressions!N47),ROUND(Regressions!N47, 1), NA())</f>
        <v>#N/A</v>
      </c>
      <c r="N37" s="231" t="e">
        <f>IF(ISNUMBER(Regressions!O47),ROUND(Regressions!O47, 1), NA())</f>
        <v>#N/A</v>
      </c>
      <c r="O37" s="333" t="e">
        <f>IF(ISNUMBER(Regressions!Q47),ROUND(Regressions!Q47, 1), NA())</f>
        <v>#N/A</v>
      </c>
      <c r="P37" s="331" t="e">
        <f>IF(ISNUMBER(Regressions!R47),ROUND(Regressions!R47, 1), NA())</f>
        <v>#N/A</v>
      </c>
      <c r="Q37" s="209" t="e">
        <f>IF(ISNUMBER(Regressions!S47),ROUND(Regressions!S47, 1), NA())</f>
        <v>#N/A</v>
      </c>
      <c r="R37" s="332" t="e">
        <f>IF(ISNUMBER(Regressions!T47),ROUND(Regressions!T47, 1), NA())</f>
        <v>#N/A</v>
      </c>
      <c r="S37" s="231" t="e">
        <f>IF(ISNUMBER(Regressions!U47),ROUND(Regressions!U47, 1), NA())</f>
        <v>#N/A</v>
      </c>
    </row>
    <row xmlns:x14ac="http://schemas.microsoft.com/office/spreadsheetml/2009/9/ac" r="38" x14ac:dyDescent="0.2">
      <c r="A38" s="328" t="str">
        <f>IF(ISBLANK(Regressions!A48), " ", Regressions!A48)</f>
        <v>Sierra Leone</v>
      </c>
      <c r="B38" s="329">
        <f>IF(ISBLANK(Regressions!B48), " ", Regressions!B48)</f>
        <v>2003</v>
      </c>
      <c r="C38" s="334" t="str">
        <f>IF(ISBLANK(Regressions!C48), " ", Regressions!C48)</f>
        <v>Urban</v>
      </c>
      <c r="D38" s="330">
        <f>IF(ISBLANK(Regressions!D48), " ", Regressions!D48)</f>
        <v>749930.15191314695</v>
      </c>
      <c r="E38" s="208" t="e">
        <f>IF(ISNUMBER(Regressions!E48),ROUND(Regressions!E48, 1), NA())</f>
        <v>#N/A</v>
      </c>
      <c r="F38" s="331" t="e">
        <f>IF(ISNUMBER(Regressions!F48),ROUND(Regressions!F48, 1), NA())</f>
        <v>#N/A</v>
      </c>
      <c r="G38" s="230" t="e">
        <f>IF(ISNUMBER(Regressions!G48),ROUND(Regressions!G48, 1), NA())</f>
        <v>#N/A</v>
      </c>
      <c r="H38" s="332" t="e">
        <f>IF(ISNUMBER(Regressions!H48),ROUND(Regressions!H48, 1), NA())</f>
        <v>#N/A</v>
      </c>
      <c r="I38" s="231" t="e">
        <f>IF(ISNUMBER(Regressions!I48),ROUND(Regressions!I48, 1), NA())</f>
        <v>#N/A</v>
      </c>
      <c r="J38" s="333" t="e">
        <f>IF(ISNUMBER(Regressions!K48),ROUND(Regressions!K48, 1), NA())</f>
        <v>#N/A</v>
      </c>
      <c r="K38" s="331" t="e">
        <f>IF(ISNUMBER(Regressions!L48),ROUND(Regressions!L48, 1), NA())</f>
        <v>#N/A</v>
      </c>
      <c r="L38" s="232" t="e">
        <f>IF(ISNUMBER(Regressions!M48),ROUND(Regressions!M48, 1), NA())</f>
        <v>#N/A</v>
      </c>
      <c r="M38" s="332" t="e">
        <f>IF(ISNUMBER(Regressions!N48),ROUND(Regressions!N48, 1), NA())</f>
        <v>#N/A</v>
      </c>
      <c r="N38" s="231" t="e">
        <f>IF(ISNUMBER(Regressions!O48),ROUND(Regressions!O48, 1), NA())</f>
        <v>#N/A</v>
      </c>
      <c r="O38" s="333" t="e">
        <f>IF(ISNUMBER(Regressions!Q48),ROUND(Regressions!Q48, 1), NA())</f>
        <v>#N/A</v>
      </c>
      <c r="P38" s="331" t="e">
        <f>IF(ISNUMBER(Regressions!R48),ROUND(Regressions!R48, 1), NA())</f>
        <v>#N/A</v>
      </c>
      <c r="Q38" s="209" t="e">
        <f>IF(ISNUMBER(Regressions!S48),ROUND(Regressions!S48, 1), NA())</f>
        <v>#N/A</v>
      </c>
      <c r="R38" s="332" t="e">
        <f>IF(ISNUMBER(Regressions!T48),ROUND(Regressions!T48, 1), NA())</f>
        <v>#N/A</v>
      </c>
      <c r="S38" s="231" t="e">
        <f>IF(ISNUMBER(Regressions!U48),ROUND(Regressions!U48, 1), NA())</f>
        <v>#N/A</v>
      </c>
    </row>
    <row xmlns:x14ac="http://schemas.microsoft.com/office/spreadsheetml/2009/9/ac" r="39" x14ac:dyDescent="0.2">
      <c r="A39" s="328" t="str">
        <f>IF(ISBLANK(Regressions!A49), " ", Regressions!A49)</f>
        <v>Sierra Leone</v>
      </c>
      <c r="B39" s="329">
        <f>IF(ISBLANK(Regressions!B49), " ", Regressions!B49)</f>
        <v>2004</v>
      </c>
      <c r="C39" s="334" t="str">
        <f>IF(ISBLANK(Regressions!C49), " ", Regressions!C49)</f>
        <v>Urban</v>
      </c>
      <c r="D39" s="330">
        <f>IF(ISBLANK(Regressions!D49), " ", Regressions!D49)</f>
        <v>785910.09321823122</v>
      </c>
      <c r="E39" s="208" t="e">
        <f>IF(ISNUMBER(Regressions!E49),ROUND(Regressions!E49, 1), NA())</f>
        <v>#N/A</v>
      </c>
      <c r="F39" s="331" t="e">
        <f>IF(ISNUMBER(Regressions!F49),ROUND(Regressions!F49, 1), NA())</f>
        <v>#N/A</v>
      </c>
      <c r="G39" s="230" t="e">
        <f>IF(ISNUMBER(Regressions!G49),ROUND(Regressions!G49, 1), NA())</f>
        <v>#N/A</v>
      </c>
      <c r="H39" s="332" t="e">
        <f>IF(ISNUMBER(Regressions!H49),ROUND(Regressions!H49, 1), NA())</f>
        <v>#N/A</v>
      </c>
      <c r="I39" s="231" t="e">
        <f>IF(ISNUMBER(Regressions!I49),ROUND(Regressions!I49, 1), NA())</f>
        <v>#N/A</v>
      </c>
      <c r="J39" s="333" t="e">
        <f>IF(ISNUMBER(Regressions!K49),ROUND(Regressions!K49, 1), NA())</f>
        <v>#N/A</v>
      </c>
      <c r="K39" s="331" t="e">
        <f>IF(ISNUMBER(Regressions!L49),ROUND(Regressions!L49, 1), NA())</f>
        <v>#N/A</v>
      </c>
      <c r="L39" s="232" t="e">
        <f>IF(ISNUMBER(Regressions!M49),ROUND(Regressions!M49, 1), NA())</f>
        <v>#N/A</v>
      </c>
      <c r="M39" s="332" t="e">
        <f>IF(ISNUMBER(Regressions!N49),ROUND(Regressions!N49, 1), NA())</f>
        <v>#N/A</v>
      </c>
      <c r="N39" s="231" t="e">
        <f>IF(ISNUMBER(Regressions!O49),ROUND(Regressions!O49, 1), NA())</f>
        <v>#N/A</v>
      </c>
      <c r="O39" s="333" t="e">
        <f>IF(ISNUMBER(Regressions!Q49),ROUND(Regressions!Q49, 1), NA())</f>
        <v>#N/A</v>
      </c>
      <c r="P39" s="331" t="e">
        <f>IF(ISNUMBER(Regressions!R49),ROUND(Regressions!R49, 1), NA())</f>
        <v>#N/A</v>
      </c>
      <c r="Q39" s="209" t="e">
        <f>IF(ISNUMBER(Regressions!S49),ROUND(Regressions!S49, 1), NA())</f>
        <v>#N/A</v>
      </c>
      <c r="R39" s="332" t="e">
        <f>IF(ISNUMBER(Regressions!T49),ROUND(Regressions!T49, 1), NA())</f>
        <v>#N/A</v>
      </c>
      <c r="S39" s="231" t="e">
        <f>IF(ISNUMBER(Regressions!U49),ROUND(Regressions!U49, 1), NA())</f>
        <v>#N/A</v>
      </c>
    </row>
    <row xmlns:x14ac="http://schemas.microsoft.com/office/spreadsheetml/2009/9/ac" r="40" x14ac:dyDescent="0.2">
      <c r="A40" s="328" t="str">
        <f>IF(ISBLANK(Regressions!A50), " ", Regressions!A50)</f>
        <v>Sierra Leone</v>
      </c>
      <c r="B40" s="329">
        <f>IF(ISBLANK(Regressions!B50), " ", Regressions!B50)</f>
        <v>2005</v>
      </c>
      <c r="C40" s="334" t="str">
        <f>IF(ISBLANK(Regressions!C50), " ", Regressions!C50)</f>
        <v>Urban</v>
      </c>
      <c r="D40" s="330">
        <f>IF(ISBLANK(Regressions!D50), " ", Regressions!D50)</f>
        <v>818350.58667884825</v>
      </c>
      <c r="E40" s="208" t="e">
        <f>IF(ISNUMBER(Regressions!E50),ROUND(Regressions!E50, 1), NA())</f>
        <v>#N/A</v>
      </c>
      <c r="F40" s="331" t="e">
        <f>IF(ISNUMBER(Regressions!F50),ROUND(Regressions!F50, 1), NA())</f>
        <v>#N/A</v>
      </c>
      <c r="G40" s="230" t="e">
        <f>IF(ISNUMBER(Regressions!G50),ROUND(Regressions!G50, 1), NA())</f>
        <v>#N/A</v>
      </c>
      <c r="H40" s="332" t="e">
        <f>IF(ISNUMBER(Regressions!H50),ROUND(Regressions!H50, 1), NA())</f>
        <v>#N/A</v>
      </c>
      <c r="I40" s="231" t="e">
        <f>IF(ISNUMBER(Regressions!I50),ROUND(Regressions!I50, 1), NA())</f>
        <v>#N/A</v>
      </c>
      <c r="J40" s="333" t="e">
        <f>IF(ISNUMBER(Regressions!K50),ROUND(Regressions!K50, 1), NA())</f>
        <v>#N/A</v>
      </c>
      <c r="K40" s="331" t="e">
        <f>IF(ISNUMBER(Regressions!L50),ROUND(Regressions!L50, 1), NA())</f>
        <v>#N/A</v>
      </c>
      <c r="L40" s="232" t="e">
        <f>IF(ISNUMBER(Regressions!M50),ROUND(Regressions!M50, 1), NA())</f>
        <v>#N/A</v>
      </c>
      <c r="M40" s="332" t="e">
        <f>IF(ISNUMBER(Regressions!N50),ROUND(Regressions!N50, 1), NA())</f>
        <v>#N/A</v>
      </c>
      <c r="N40" s="231" t="e">
        <f>IF(ISNUMBER(Regressions!O50),ROUND(Regressions!O50, 1), NA())</f>
        <v>#N/A</v>
      </c>
      <c r="O40" s="333" t="e">
        <f>IF(ISNUMBER(Regressions!Q50),ROUND(Regressions!Q50, 1), NA())</f>
        <v>#N/A</v>
      </c>
      <c r="P40" s="331" t="e">
        <f>IF(ISNUMBER(Regressions!R50),ROUND(Regressions!R50, 1), NA())</f>
        <v>#N/A</v>
      </c>
      <c r="Q40" s="209" t="e">
        <f>IF(ISNUMBER(Regressions!S50),ROUND(Regressions!S50, 1), NA())</f>
        <v>#N/A</v>
      </c>
      <c r="R40" s="332" t="e">
        <f>IF(ISNUMBER(Regressions!T50),ROUND(Regressions!T50, 1), NA())</f>
        <v>#N/A</v>
      </c>
      <c r="S40" s="231" t="e">
        <f>IF(ISNUMBER(Regressions!U50),ROUND(Regressions!U50, 1), NA())</f>
        <v>#N/A</v>
      </c>
    </row>
    <row xmlns:x14ac="http://schemas.microsoft.com/office/spreadsheetml/2009/9/ac" r="41" x14ac:dyDescent="0.2">
      <c r="A41" s="328" t="str">
        <f>IF(ISBLANK(Regressions!A51), " ", Regressions!A51)</f>
        <v>Sierra Leone</v>
      </c>
      <c r="B41" s="329">
        <f>IF(ISBLANK(Regressions!B51), " ", Regressions!B51)</f>
        <v>2006</v>
      </c>
      <c r="C41" s="334" t="str">
        <f>IF(ISBLANK(Regressions!C51), " ", Regressions!C51)</f>
        <v>Urban</v>
      </c>
      <c r="D41" s="330">
        <f>IF(ISBLANK(Regressions!D51), " ", Regressions!D51)</f>
        <v>849467.67826766951</v>
      </c>
      <c r="E41" s="208" t="e">
        <f>IF(ISNUMBER(Regressions!E51),ROUND(Regressions!E51, 1), NA())</f>
        <v>#N/A</v>
      </c>
      <c r="F41" s="331" t="e">
        <f>IF(ISNUMBER(Regressions!F51),ROUND(Regressions!F51, 1), NA())</f>
        <v>#N/A</v>
      </c>
      <c r="G41" s="230" t="e">
        <f>IF(ISNUMBER(Regressions!G51),ROUND(Regressions!G51, 1), NA())</f>
        <v>#N/A</v>
      </c>
      <c r="H41" s="332" t="e">
        <f>IF(ISNUMBER(Regressions!H51),ROUND(Regressions!H51, 1), NA())</f>
        <v>#N/A</v>
      </c>
      <c r="I41" s="231" t="e">
        <f>IF(ISNUMBER(Regressions!I51),ROUND(Regressions!I51, 1), NA())</f>
        <v>#N/A</v>
      </c>
      <c r="J41" s="333" t="e">
        <f>IF(ISNUMBER(Regressions!K51),ROUND(Regressions!K51, 1), NA())</f>
        <v>#N/A</v>
      </c>
      <c r="K41" s="331" t="e">
        <f>IF(ISNUMBER(Regressions!L51),ROUND(Regressions!L51, 1), NA())</f>
        <v>#N/A</v>
      </c>
      <c r="L41" s="232" t="e">
        <f>IF(ISNUMBER(Regressions!M51),ROUND(Regressions!M51, 1), NA())</f>
        <v>#N/A</v>
      </c>
      <c r="M41" s="332" t="e">
        <f>IF(ISNUMBER(Regressions!N51),ROUND(Regressions!N51, 1), NA())</f>
        <v>#N/A</v>
      </c>
      <c r="N41" s="231" t="e">
        <f>IF(ISNUMBER(Regressions!O51),ROUND(Regressions!O51, 1), NA())</f>
        <v>#N/A</v>
      </c>
      <c r="O41" s="333" t="e">
        <f>IF(ISNUMBER(Regressions!Q51),ROUND(Regressions!Q51, 1), NA())</f>
        <v>#N/A</v>
      </c>
      <c r="P41" s="331" t="e">
        <f>IF(ISNUMBER(Regressions!R51),ROUND(Regressions!R51, 1), NA())</f>
        <v>#N/A</v>
      </c>
      <c r="Q41" s="209" t="e">
        <f>IF(ISNUMBER(Regressions!S51),ROUND(Regressions!S51, 1), NA())</f>
        <v>#N/A</v>
      </c>
      <c r="R41" s="332" t="e">
        <f>IF(ISNUMBER(Regressions!T51),ROUND(Regressions!T51, 1), NA())</f>
        <v>#N/A</v>
      </c>
      <c r="S41" s="231" t="e">
        <f>IF(ISNUMBER(Regressions!U51),ROUND(Regressions!U51, 1), NA())</f>
        <v>#N/A</v>
      </c>
    </row>
    <row xmlns:x14ac="http://schemas.microsoft.com/office/spreadsheetml/2009/9/ac" r="42" x14ac:dyDescent="0.2">
      <c r="A42" s="328" t="str">
        <f>IF(ISBLANK(Regressions!A52), " ", Regressions!A52)</f>
        <v>Sierra Leone</v>
      </c>
      <c r="B42" s="329">
        <f>IF(ISBLANK(Regressions!B52), " ", Regressions!B52)</f>
        <v>2007</v>
      </c>
      <c r="C42" s="334" t="str">
        <f>IF(ISBLANK(Regressions!C52), " ", Regressions!C52)</f>
        <v>Urban</v>
      </c>
      <c r="D42" s="330">
        <f>IF(ISBLANK(Regressions!D52), " ", Regressions!D52)</f>
        <v>876387.95118999481</v>
      </c>
      <c r="E42" s="208" t="e">
        <f>IF(ISNUMBER(Regressions!E52),ROUND(Regressions!E52, 1), NA())</f>
        <v>#N/A</v>
      </c>
      <c r="F42" s="331" t="e">
        <f>IF(ISNUMBER(Regressions!F52),ROUND(Regressions!F52, 1), NA())</f>
        <v>#N/A</v>
      </c>
      <c r="G42" s="230" t="e">
        <f>IF(ISNUMBER(Regressions!G52),ROUND(Regressions!G52, 1), NA())</f>
        <v>#N/A</v>
      </c>
      <c r="H42" s="332" t="e">
        <f>IF(ISNUMBER(Regressions!H52),ROUND(Regressions!H52, 1), NA())</f>
        <v>#N/A</v>
      </c>
      <c r="I42" s="231" t="e">
        <f>IF(ISNUMBER(Regressions!I52),ROUND(Regressions!I52, 1), NA())</f>
        <v>#N/A</v>
      </c>
      <c r="J42" s="333" t="e">
        <f>IF(ISNUMBER(Regressions!K52),ROUND(Regressions!K52, 1), NA())</f>
        <v>#N/A</v>
      </c>
      <c r="K42" s="331" t="e">
        <f>IF(ISNUMBER(Regressions!L52),ROUND(Regressions!L52, 1), NA())</f>
        <v>#N/A</v>
      </c>
      <c r="L42" s="232" t="e">
        <f>IF(ISNUMBER(Regressions!M52),ROUND(Regressions!M52, 1), NA())</f>
        <v>#N/A</v>
      </c>
      <c r="M42" s="332" t="e">
        <f>IF(ISNUMBER(Regressions!N52),ROUND(Regressions!N52, 1), NA())</f>
        <v>#N/A</v>
      </c>
      <c r="N42" s="231" t="e">
        <f>IF(ISNUMBER(Regressions!O52),ROUND(Regressions!O52, 1), NA())</f>
        <v>#N/A</v>
      </c>
      <c r="O42" s="333" t="e">
        <f>IF(ISNUMBER(Regressions!Q52),ROUND(Regressions!Q52, 1), NA())</f>
        <v>#N/A</v>
      </c>
      <c r="P42" s="331" t="e">
        <f>IF(ISNUMBER(Regressions!R52),ROUND(Regressions!R52, 1), NA())</f>
        <v>#N/A</v>
      </c>
      <c r="Q42" s="209" t="e">
        <f>IF(ISNUMBER(Regressions!S52),ROUND(Regressions!S52, 1), NA())</f>
        <v>#N/A</v>
      </c>
      <c r="R42" s="332" t="e">
        <f>IF(ISNUMBER(Regressions!T52),ROUND(Regressions!T52, 1), NA())</f>
        <v>#N/A</v>
      </c>
      <c r="S42" s="231" t="e">
        <f>IF(ISNUMBER(Regressions!U52),ROUND(Regressions!U52, 1), NA())</f>
        <v>#N/A</v>
      </c>
    </row>
    <row xmlns:x14ac="http://schemas.microsoft.com/office/spreadsheetml/2009/9/ac" r="43" x14ac:dyDescent="0.2">
      <c r="A43" s="328" t="str">
        <f>IF(ISBLANK(Regressions!A53), " ", Regressions!A53)</f>
        <v>Sierra Leone</v>
      </c>
      <c r="B43" s="329">
        <f>IF(ISBLANK(Regressions!B53), " ", Regressions!B53)</f>
        <v>2008</v>
      </c>
      <c r="C43" s="334" t="str">
        <f>IF(ISBLANK(Regressions!C53), " ", Regressions!C53)</f>
        <v>Urban</v>
      </c>
      <c r="D43" s="330">
        <f>IF(ISBLANK(Regressions!D53), " ", Regressions!D53)</f>
        <v>907208.50551189424</v>
      </c>
      <c r="E43" s="208" t="e">
        <f>IF(ISNUMBER(Regressions!E53),ROUND(Regressions!E53, 1), NA())</f>
        <v>#N/A</v>
      </c>
      <c r="F43" s="331" t="e">
        <f>IF(ISNUMBER(Regressions!F53),ROUND(Regressions!F53, 1), NA())</f>
        <v>#N/A</v>
      </c>
      <c r="G43" s="230" t="e">
        <f>IF(ISNUMBER(Regressions!G53),ROUND(Regressions!G53, 1), NA())</f>
        <v>#N/A</v>
      </c>
      <c r="H43" s="332" t="e">
        <f>IF(ISNUMBER(Regressions!H53),ROUND(Regressions!H53, 1), NA())</f>
        <v>#N/A</v>
      </c>
      <c r="I43" s="231" t="e">
        <f>IF(ISNUMBER(Regressions!I53),ROUND(Regressions!I53, 1), NA())</f>
        <v>#N/A</v>
      </c>
      <c r="J43" s="333" t="e">
        <f>IF(ISNUMBER(Regressions!K53),ROUND(Regressions!K53, 1), NA())</f>
        <v>#N/A</v>
      </c>
      <c r="K43" s="331" t="e">
        <f>IF(ISNUMBER(Regressions!L53),ROUND(Regressions!L53, 1), NA())</f>
        <v>#N/A</v>
      </c>
      <c r="L43" s="232" t="e">
        <f>IF(ISNUMBER(Regressions!M53),ROUND(Regressions!M53, 1), NA())</f>
        <v>#N/A</v>
      </c>
      <c r="M43" s="332" t="e">
        <f>IF(ISNUMBER(Regressions!N53),ROUND(Regressions!N53, 1), NA())</f>
        <v>#N/A</v>
      </c>
      <c r="N43" s="231" t="e">
        <f>IF(ISNUMBER(Regressions!O53),ROUND(Regressions!O53, 1), NA())</f>
        <v>#N/A</v>
      </c>
      <c r="O43" s="333" t="e">
        <f>IF(ISNUMBER(Regressions!Q53),ROUND(Regressions!Q53, 1), NA())</f>
        <v>#N/A</v>
      </c>
      <c r="P43" s="331" t="e">
        <f>IF(ISNUMBER(Regressions!R53),ROUND(Regressions!R53, 1), NA())</f>
        <v>#N/A</v>
      </c>
      <c r="Q43" s="209" t="e">
        <f>IF(ISNUMBER(Regressions!S53),ROUND(Regressions!S53, 1), NA())</f>
        <v>#N/A</v>
      </c>
      <c r="R43" s="332" t="e">
        <f>IF(ISNUMBER(Regressions!T53),ROUND(Regressions!T53, 1), NA())</f>
        <v>#N/A</v>
      </c>
      <c r="S43" s="231" t="e">
        <f>IF(ISNUMBER(Regressions!U53),ROUND(Regressions!U53, 1), NA())</f>
        <v>#N/A</v>
      </c>
    </row>
    <row xmlns:x14ac="http://schemas.microsoft.com/office/spreadsheetml/2009/9/ac" r="44" x14ac:dyDescent="0.2">
      <c r="A44" s="328" t="str">
        <f>IF(ISBLANK(Regressions!A54), " ", Regressions!A54)</f>
        <v>Sierra Leone</v>
      </c>
      <c r="B44" s="329">
        <f>IF(ISBLANK(Regressions!B54), " ", Regressions!B54)</f>
        <v>2009</v>
      </c>
      <c r="C44" s="334" t="str">
        <f>IF(ISBLANK(Regressions!C54), " ", Regressions!C54)</f>
        <v>Urban</v>
      </c>
      <c r="D44" s="330">
        <f>IF(ISBLANK(Regressions!D54), " ", Regressions!D54)</f>
        <v>939855.53936656937</v>
      </c>
      <c r="E44" s="208" t="e">
        <f>IF(ISNUMBER(Regressions!E54),ROUND(Regressions!E54, 1), NA())</f>
        <v>#N/A</v>
      </c>
      <c r="F44" s="331" t="e">
        <f>IF(ISNUMBER(Regressions!F54),ROUND(Regressions!F54, 1), NA())</f>
        <v>#N/A</v>
      </c>
      <c r="G44" s="230" t="e">
        <f>IF(ISNUMBER(Regressions!G54),ROUND(Regressions!G54, 1), NA())</f>
        <v>#N/A</v>
      </c>
      <c r="H44" s="332" t="e">
        <f>IF(ISNUMBER(Regressions!H54),ROUND(Regressions!H54, 1), NA())</f>
        <v>#N/A</v>
      </c>
      <c r="I44" s="231" t="e">
        <f>IF(ISNUMBER(Regressions!I54),ROUND(Regressions!I54, 1), NA())</f>
        <v>#N/A</v>
      </c>
      <c r="J44" s="333" t="e">
        <f>IF(ISNUMBER(Regressions!K54),ROUND(Regressions!K54, 1), NA())</f>
        <v>#N/A</v>
      </c>
      <c r="K44" s="331" t="e">
        <f>IF(ISNUMBER(Regressions!L54),ROUND(Regressions!L54, 1), NA())</f>
        <v>#N/A</v>
      </c>
      <c r="L44" s="232" t="e">
        <f>IF(ISNUMBER(Regressions!M54),ROUND(Regressions!M54, 1), NA())</f>
        <v>#N/A</v>
      </c>
      <c r="M44" s="332" t="e">
        <f>IF(ISNUMBER(Regressions!N54),ROUND(Regressions!N54, 1), NA())</f>
        <v>#N/A</v>
      </c>
      <c r="N44" s="231" t="e">
        <f>IF(ISNUMBER(Regressions!O54),ROUND(Regressions!O54, 1), NA())</f>
        <v>#N/A</v>
      </c>
      <c r="O44" s="333" t="e">
        <f>IF(ISNUMBER(Regressions!Q54),ROUND(Regressions!Q54, 1), NA())</f>
        <v>#N/A</v>
      </c>
      <c r="P44" s="331" t="e">
        <f>IF(ISNUMBER(Regressions!R54),ROUND(Regressions!R54, 1), NA())</f>
        <v>#N/A</v>
      </c>
      <c r="Q44" s="209" t="e">
        <f>IF(ISNUMBER(Regressions!S54),ROUND(Regressions!S54, 1), NA())</f>
        <v>#N/A</v>
      </c>
      <c r="R44" s="332" t="e">
        <f>IF(ISNUMBER(Regressions!T54),ROUND(Regressions!T54, 1), NA())</f>
        <v>#N/A</v>
      </c>
      <c r="S44" s="231" t="e">
        <f>IF(ISNUMBER(Regressions!U54),ROUND(Regressions!U54, 1), NA())</f>
        <v>#N/A</v>
      </c>
    </row>
    <row xmlns:x14ac="http://schemas.microsoft.com/office/spreadsheetml/2009/9/ac" r="45" x14ac:dyDescent="0.2">
      <c r="A45" s="328" t="str">
        <f>IF(ISBLANK(Regressions!A55), " ", Regressions!A55)</f>
        <v>Sierra Leone</v>
      </c>
      <c r="B45" s="329">
        <f>IF(ISBLANK(Regressions!B55), " ", Regressions!B55)</f>
        <v>2010</v>
      </c>
      <c r="C45" s="334" t="str">
        <f>IF(ISBLANK(Regressions!C55), " ", Regressions!C55)</f>
        <v>Urban</v>
      </c>
      <c r="D45" s="330">
        <f>IF(ISBLANK(Regressions!D55), " ", Regressions!D55)</f>
        <v>976329.24685523985</v>
      </c>
      <c r="E45" s="208" t="e">
        <f>IF(ISNUMBER(Regressions!E55),ROUND(Regressions!E55, 1), NA())</f>
        <v>#N/A</v>
      </c>
      <c r="F45" s="331" t="e">
        <f>IF(ISNUMBER(Regressions!F55),ROUND(Regressions!F55, 1), NA())</f>
        <v>#N/A</v>
      </c>
      <c r="G45" s="230" t="e">
        <f>IF(ISNUMBER(Regressions!G55),ROUND(Regressions!G55, 1), NA())</f>
        <v>#N/A</v>
      </c>
      <c r="H45" s="332" t="e">
        <f>IF(ISNUMBER(Regressions!H55),ROUND(Regressions!H55, 1), NA())</f>
        <v>#N/A</v>
      </c>
      <c r="I45" s="231" t="e">
        <f>IF(ISNUMBER(Regressions!I55),ROUND(Regressions!I55, 1), NA())</f>
        <v>#N/A</v>
      </c>
      <c r="J45" s="333" t="e">
        <f>IF(ISNUMBER(Regressions!K55),ROUND(Regressions!K55, 1), NA())</f>
        <v>#N/A</v>
      </c>
      <c r="K45" s="331" t="e">
        <f>IF(ISNUMBER(Regressions!L55),ROUND(Regressions!L55, 1), NA())</f>
        <v>#N/A</v>
      </c>
      <c r="L45" s="232" t="e">
        <f>IF(ISNUMBER(Regressions!M55),ROUND(Regressions!M55, 1), NA())</f>
        <v>#N/A</v>
      </c>
      <c r="M45" s="332" t="e">
        <f>IF(ISNUMBER(Regressions!N55),ROUND(Regressions!N55, 1), NA())</f>
        <v>#N/A</v>
      </c>
      <c r="N45" s="231" t="e">
        <f>IF(ISNUMBER(Regressions!O55),ROUND(Regressions!O55, 1), NA())</f>
        <v>#N/A</v>
      </c>
      <c r="O45" s="333" t="e">
        <f>IF(ISNUMBER(Regressions!Q55),ROUND(Regressions!Q55, 1), NA())</f>
        <v>#N/A</v>
      </c>
      <c r="P45" s="331" t="e">
        <f>IF(ISNUMBER(Regressions!R55),ROUND(Regressions!R55, 1), NA())</f>
        <v>#N/A</v>
      </c>
      <c r="Q45" s="209" t="e">
        <f>IF(ISNUMBER(Regressions!S55),ROUND(Regressions!S55, 1), NA())</f>
        <v>#N/A</v>
      </c>
      <c r="R45" s="332" t="e">
        <f>IF(ISNUMBER(Regressions!T55),ROUND(Regressions!T55, 1), NA())</f>
        <v>#N/A</v>
      </c>
      <c r="S45" s="231" t="e">
        <f>IF(ISNUMBER(Regressions!U55),ROUND(Regressions!U55, 1), NA())</f>
        <v>#N/A</v>
      </c>
    </row>
    <row xmlns:x14ac="http://schemas.microsoft.com/office/spreadsheetml/2009/9/ac" r="46" x14ac:dyDescent="0.2">
      <c r="A46" s="328" t="str">
        <f>IF(ISBLANK(Regressions!A56), " ", Regressions!A56)</f>
        <v>Sierra Leone</v>
      </c>
      <c r="B46" s="329">
        <f>IF(ISBLANK(Regressions!B56), " ", Regressions!B56)</f>
        <v>2011</v>
      </c>
      <c r="C46" s="334" t="str">
        <f>IF(ISBLANK(Regressions!C56), " ", Regressions!C56)</f>
        <v>Urban</v>
      </c>
      <c r="D46" s="330">
        <f>IF(ISBLANK(Regressions!D56), " ", Regressions!D56)</f>
        <v>1011835.0547233581</v>
      </c>
      <c r="E46" s="208" t="e">
        <f>IF(ISNUMBER(Regressions!E56),ROUND(Regressions!E56, 1), NA())</f>
        <v>#N/A</v>
      </c>
      <c r="F46" s="331" t="e">
        <f>IF(ISNUMBER(Regressions!F56),ROUND(Regressions!F56, 1), NA())</f>
        <v>#N/A</v>
      </c>
      <c r="G46" s="230" t="e">
        <f>IF(ISNUMBER(Regressions!G56),ROUND(Regressions!G56, 1), NA())</f>
        <v>#N/A</v>
      </c>
      <c r="H46" s="332" t="e">
        <f>IF(ISNUMBER(Regressions!H56),ROUND(Regressions!H56, 1), NA())</f>
        <v>#N/A</v>
      </c>
      <c r="I46" s="231" t="e">
        <f>IF(ISNUMBER(Regressions!I56),ROUND(Regressions!I56, 1), NA())</f>
        <v>#N/A</v>
      </c>
      <c r="J46" s="333" t="e">
        <f>IF(ISNUMBER(Regressions!K56),ROUND(Regressions!K56, 1), NA())</f>
        <v>#N/A</v>
      </c>
      <c r="K46" s="331" t="e">
        <f>IF(ISNUMBER(Regressions!L56),ROUND(Regressions!L56, 1), NA())</f>
        <v>#N/A</v>
      </c>
      <c r="L46" s="232" t="e">
        <f>IF(ISNUMBER(Regressions!M56),ROUND(Regressions!M56, 1), NA())</f>
        <v>#N/A</v>
      </c>
      <c r="M46" s="332" t="e">
        <f>IF(ISNUMBER(Regressions!N56),ROUND(Regressions!N56, 1), NA())</f>
        <v>#N/A</v>
      </c>
      <c r="N46" s="231" t="e">
        <f>IF(ISNUMBER(Regressions!O56),ROUND(Regressions!O56, 1), NA())</f>
        <v>#N/A</v>
      </c>
      <c r="O46" s="333" t="e">
        <f>IF(ISNUMBER(Regressions!Q56),ROUND(Regressions!Q56, 1), NA())</f>
        <v>#N/A</v>
      </c>
      <c r="P46" s="331" t="e">
        <f>IF(ISNUMBER(Regressions!R56),ROUND(Regressions!R56, 1), NA())</f>
        <v>#N/A</v>
      </c>
      <c r="Q46" s="209" t="e">
        <f>IF(ISNUMBER(Regressions!S56),ROUND(Regressions!S56, 1), NA())</f>
        <v>#N/A</v>
      </c>
      <c r="R46" s="332" t="e">
        <f>IF(ISNUMBER(Regressions!T56),ROUND(Regressions!T56, 1), NA())</f>
        <v>#N/A</v>
      </c>
      <c r="S46" s="231" t="e">
        <f>IF(ISNUMBER(Regressions!U56),ROUND(Regressions!U56, 1), NA())</f>
        <v>#N/A</v>
      </c>
    </row>
    <row xmlns:x14ac="http://schemas.microsoft.com/office/spreadsheetml/2009/9/ac" r="47" x14ac:dyDescent="0.2">
      <c r="A47" s="328" t="str">
        <f>IF(ISBLANK(Regressions!A57), " ", Regressions!A57)</f>
        <v>Sierra Leone</v>
      </c>
      <c r="B47" s="329">
        <f>IF(ISBLANK(Regressions!B57), " ", Regressions!B57)</f>
        <v>2012</v>
      </c>
      <c r="C47" s="334" t="str">
        <f>IF(ISBLANK(Regressions!C57), " ", Regressions!C57)</f>
        <v>Urban</v>
      </c>
      <c r="D47" s="330">
        <f>IF(ISBLANK(Regressions!D57), " ", Regressions!D57)</f>
        <v>1047944.5496426394</v>
      </c>
      <c r="E47" s="208" t="e">
        <f>IF(ISNUMBER(Regressions!E57),ROUND(Regressions!E57, 1), NA())</f>
        <v>#N/A</v>
      </c>
      <c r="F47" s="331" t="e">
        <f>IF(ISNUMBER(Regressions!F57),ROUND(Regressions!F57, 1), NA())</f>
        <v>#N/A</v>
      </c>
      <c r="G47" s="230" t="e">
        <f>IF(ISNUMBER(Regressions!G57),ROUND(Regressions!G57, 1), NA())</f>
        <v>#N/A</v>
      </c>
      <c r="H47" s="332" t="e">
        <f>IF(ISNUMBER(Regressions!H57),ROUND(Regressions!H57, 1), NA())</f>
        <v>#N/A</v>
      </c>
      <c r="I47" s="231" t="e">
        <f>IF(ISNUMBER(Regressions!I57),ROUND(Regressions!I57, 1), NA())</f>
        <v>#N/A</v>
      </c>
      <c r="J47" s="333" t="e">
        <f>IF(ISNUMBER(Regressions!K57),ROUND(Regressions!K57, 1), NA())</f>
        <v>#N/A</v>
      </c>
      <c r="K47" s="331" t="e">
        <f>IF(ISNUMBER(Regressions!L57),ROUND(Regressions!L57, 1), NA())</f>
        <v>#N/A</v>
      </c>
      <c r="L47" s="232" t="e">
        <f>IF(ISNUMBER(Regressions!M57),ROUND(Regressions!M57, 1), NA())</f>
        <v>#N/A</v>
      </c>
      <c r="M47" s="332" t="e">
        <f>IF(ISNUMBER(Regressions!N57),ROUND(Regressions!N57, 1), NA())</f>
        <v>#N/A</v>
      </c>
      <c r="N47" s="231" t="e">
        <f>IF(ISNUMBER(Regressions!O57),ROUND(Regressions!O57, 1), NA())</f>
        <v>#N/A</v>
      </c>
      <c r="O47" s="333" t="e">
        <f>IF(ISNUMBER(Regressions!Q57),ROUND(Regressions!Q57, 1), NA())</f>
        <v>#N/A</v>
      </c>
      <c r="P47" s="331" t="e">
        <f>IF(ISNUMBER(Regressions!R57),ROUND(Regressions!R57, 1), NA())</f>
        <v>#N/A</v>
      </c>
      <c r="Q47" s="209" t="e">
        <f>IF(ISNUMBER(Regressions!S57),ROUND(Regressions!S57, 1), NA())</f>
        <v>#N/A</v>
      </c>
      <c r="R47" s="332" t="e">
        <f>IF(ISNUMBER(Regressions!T57),ROUND(Regressions!T57, 1), NA())</f>
        <v>#N/A</v>
      </c>
      <c r="S47" s="231" t="e">
        <f>IF(ISNUMBER(Regressions!U57),ROUND(Regressions!U57, 1), NA())</f>
        <v>#N/A</v>
      </c>
    </row>
    <row xmlns:x14ac="http://schemas.microsoft.com/office/spreadsheetml/2009/9/ac" r="48" x14ac:dyDescent="0.2">
      <c r="A48" s="328" t="str">
        <f>IF(ISBLANK(Regressions!A58), " ", Regressions!A58)</f>
        <v>Sierra Leone</v>
      </c>
      <c r="B48" s="329">
        <f>IF(ISBLANK(Regressions!B58), " ", Regressions!B58)</f>
        <v>2013</v>
      </c>
      <c r="C48" s="334" t="str">
        <f>IF(ISBLANK(Regressions!C58), " ", Regressions!C58)</f>
        <v>Urban</v>
      </c>
      <c r="D48" s="330">
        <f>IF(ISBLANK(Regressions!D58), " ", Regressions!D58)</f>
        <v>1140452.2641257858</v>
      </c>
      <c r="E48" s="208" t="e">
        <f>IF(ISNUMBER(Regressions!E58),ROUND(Regressions!E58, 1), NA())</f>
        <v>#N/A</v>
      </c>
      <c r="F48" s="331" t="e">
        <f>IF(ISNUMBER(Regressions!F58),ROUND(Regressions!F58, 1), NA())</f>
        <v>#N/A</v>
      </c>
      <c r="G48" s="230" t="e">
        <f>IF(ISNUMBER(Regressions!G58),ROUND(Regressions!G58, 1), NA())</f>
        <v>#N/A</v>
      </c>
      <c r="H48" s="332" t="e">
        <f>IF(ISNUMBER(Regressions!H58),ROUND(Regressions!H58, 1), NA())</f>
        <v>#N/A</v>
      </c>
      <c r="I48" s="231" t="e">
        <f>IF(ISNUMBER(Regressions!I58),ROUND(Regressions!I58, 1), NA())</f>
        <v>#N/A</v>
      </c>
      <c r="J48" s="333" t="e">
        <f>IF(ISNUMBER(Regressions!K58),ROUND(Regressions!K58, 1), NA())</f>
        <v>#N/A</v>
      </c>
      <c r="K48" s="331" t="e">
        <f>IF(ISNUMBER(Regressions!L58),ROUND(Regressions!L58, 1), NA())</f>
        <v>#N/A</v>
      </c>
      <c r="L48" s="232" t="e">
        <f>IF(ISNUMBER(Regressions!M58),ROUND(Regressions!M58, 1), NA())</f>
        <v>#N/A</v>
      </c>
      <c r="M48" s="332" t="e">
        <f>IF(ISNUMBER(Regressions!N58),ROUND(Regressions!N58, 1), NA())</f>
        <v>#N/A</v>
      </c>
      <c r="N48" s="231" t="e">
        <f>IF(ISNUMBER(Regressions!O58),ROUND(Regressions!O58, 1), NA())</f>
        <v>#N/A</v>
      </c>
      <c r="O48" s="333" t="e">
        <f>IF(ISNUMBER(Regressions!Q58),ROUND(Regressions!Q58, 1), NA())</f>
        <v>#N/A</v>
      </c>
      <c r="P48" s="331" t="e">
        <f>IF(ISNUMBER(Regressions!R58),ROUND(Regressions!R58, 1), NA())</f>
        <v>#N/A</v>
      </c>
      <c r="Q48" s="209" t="e">
        <f>IF(ISNUMBER(Regressions!S58),ROUND(Regressions!S58, 1), NA())</f>
        <v>#N/A</v>
      </c>
      <c r="R48" s="332" t="e">
        <f>IF(ISNUMBER(Regressions!T58),ROUND(Regressions!T58, 1), NA())</f>
        <v>#N/A</v>
      </c>
      <c r="S48" s="231" t="e">
        <f>IF(ISNUMBER(Regressions!U58),ROUND(Regressions!U58, 1), NA())</f>
        <v>#N/A</v>
      </c>
    </row>
    <row xmlns:x14ac="http://schemas.microsoft.com/office/spreadsheetml/2009/9/ac" r="49" x14ac:dyDescent="0.2">
      <c r="A49" s="328" t="str">
        <f>IF(ISBLANK(Regressions!A59), " ", Regressions!A59)</f>
        <v>Sierra Leone</v>
      </c>
      <c r="B49" s="329">
        <f>IF(ISBLANK(Regressions!B59), " ", Regressions!B59)</f>
        <v>2014</v>
      </c>
      <c r="C49" s="334" t="str">
        <f>IF(ISBLANK(Regressions!C59), " ", Regressions!C59)</f>
        <v>Urban</v>
      </c>
      <c r="D49" s="330">
        <f>IF(ISBLANK(Regressions!D59), " ", Regressions!D59)</f>
        <v>1178740.3536678313</v>
      </c>
      <c r="E49" s="208" t="e">
        <f>IF(ISNUMBER(Regressions!E59),ROUND(Regressions!E59, 1), NA())</f>
        <v>#N/A</v>
      </c>
      <c r="F49" s="331" t="e">
        <f>IF(ISNUMBER(Regressions!F59),ROUND(Regressions!F59, 1), NA())</f>
        <v>#N/A</v>
      </c>
      <c r="G49" s="230" t="e">
        <f>IF(ISNUMBER(Regressions!G59),ROUND(Regressions!G59, 1), NA())</f>
        <v>#N/A</v>
      </c>
      <c r="H49" s="332" t="e">
        <f>IF(ISNUMBER(Regressions!H59),ROUND(Regressions!H59, 1), NA())</f>
        <v>#N/A</v>
      </c>
      <c r="I49" s="231" t="e">
        <f>IF(ISNUMBER(Regressions!I59),ROUND(Regressions!I59, 1), NA())</f>
        <v>#N/A</v>
      </c>
      <c r="J49" s="333" t="e">
        <f>IF(ISNUMBER(Regressions!K59),ROUND(Regressions!K59, 1), NA())</f>
        <v>#N/A</v>
      </c>
      <c r="K49" s="331" t="e">
        <f>IF(ISNUMBER(Regressions!L59),ROUND(Regressions!L59, 1), NA())</f>
        <v>#N/A</v>
      </c>
      <c r="L49" s="232" t="e">
        <f>IF(ISNUMBER(Regressions!M59),ROUND(Regressions!M59, 1), NA())</f>
        <v>#N/A</v>
      </c>
      <c r="M49" s="332" t="e">
        <f>IF(ISNUMBER(Regressions!N59),ROUND(Regressions!N59, 1), NA())</f>
        <v>#N/A</v>
      </c>
      <c r="N49" s="231" t="e">
        <f>IF(ISNUMBER(Regressions!O59),ROUND(Regressions!O59, 1), NA())</f>
        <v>#N/A</v>
      </c>
      <c r="O49" s="333" t="e">
        <f>IF(ISNUMBER(Regressions!Q59),ROUND(Regressions!Q59, 1), NA())</f>
        <v>#N/A</v>
      </c>
      <c r="P49" s="331" t="e">
        <f>IF(ISNUMBER(Regressions!R59),ROUND(Regressions!R59, 1), NA())</f>
        <v>#N/A</v>
      </c>
      <c r="Q49" s="209" t="e">
        <f>IF(ISNUMBER(Regressions!S59),ROUND(Regressions!S59, 1), NA())</f>
        <v>#N/A</v>
      </c>
      <c r="R49" s="332" t="e">
        <f>IF(ISNUMBER(Regressions!T59),ROUND(Regressions!T59, 1), NA())</f>
        <v>#N/A</v>
      </c>
      <c r="S49" s="231" t="e">
        <f>IF(ISNUMBER(Regressions!U59),ROUND(Regressions!U59, 1), NA())</f>
        <v>#N/A</v>
      </c>
    </row>
    <row xmlns:x14ac="http://schemas.microsoft.com/office/spreadsheetml/2009/9/ac" r="50" x14ac:dyDescent="0.2">
      <c r="A50" s="328" t="str">
        <f>IF(ISBLANK(Regressions!A60), " ", Regressions!A60)</f>
        <v>Sierra Leone</v>
      </c>
      <c r="B50" s="329">
        <f>IF(ISBLANK(Regressions!B60), " ", Regressions!B60)</f>
        <v>2015</v>
      </c>
      <c r="C50" s="334" t="str">
        <f>IF(ISBLANK(Regressions!C60), " ", Regressions!C60)</f>
        <v>Urban</v>
      </c>
      <c r="D50" s="330">
        <f>IF(ISBLANK(Regressions!D60), " ", Regressions!D60)</f>
        <v>1216977.3032574845</v>
      </c>
      <c r="E50" s="208" t="e">
        <f>IF(ISNUMBER(Regressions!E60),ROUND(Regressions!E60, 1), NA())</f>
        <v>#N/A</v>
      </c>
      <c r="F50" s="331" t="e">
        <f>IF(ISNUMBER(Regressions!F60),ROUND(Regressions!F60, 1), NA())</f>
        <v>#N/A</v>
      </c>
      <c r="G50" s="230" t="e">
        <f>IF(ISNUMBER(Regressions!G60),ROUND(Regressions!G60, 1), NA())</f>
        <v>#N/A</v>
      </c>
      <c r="H50" s="332" t="e">
        <f>IF(ISNUMBER(Regressions!H60),ROUND(Regressions!H60, 1), NA())</f>
        <v>#N/A</v>
      </c>
      <c r="I50" s="231" t="e">
        <f>IF(ISNUMBER(Regressions!I60),ROUND(Regressions!I60, 1), NA())</f>
        <v>#N/A</v>
      </c>
      <c r="J50" s="333" t="e">
        <f>IF(ISNUMBER(Regressions!K60),ROUND(Regressions!K60, 1), NA())</f>
        <v>#N/A</v>
      </c>
      <c r="K50" s="331" t="e">
        <f>IF(ISNUMBER(Regressions!L60),ROUND(Regressions!L60, 1), NA())</f>
        <v>#N/A</v>
      </c>
      <c r="L50" s="232" t="e">
        <f>IF(ISNUMBER(Regressions!M60),ROUND(Regressions!M60, 1), NA())</f>
        <v>#N/A</v>
      </c>
      <c r="M50" s="332" t="e">
        <f>IF(ISNUMBER(Regressions!N60),ROUND(Regressions!N60, 1), NA())</f>
        <v>#N/A</v>
      </c>
      <c r="N50" s="231" t="e">
        <f>IF(ISNUMBER(Regressions!O60),ROUND(Regressions!O60, 1), NA())</f>
        <v>#N/A</v>
      </c>
      <c r="O50" s="333" t="e">
        <f>IF(ISNUMBER(Regressions!Q60),ROUND(Regressions!Q60, 1), NA())</f>
        <v>#N/A</v>
      </c>
      <c r="P50" s="331" t="e">
        <f>IF(ISNUMBER(Regressions!R60),ROUND(Regressions!R60, 1), NA())</f>
        <v>#N/A</v>
      </c>
      <c r="Q50" s="209" t="e">
        <f>IF(ISNUMBER(Regressions!S60),ROUND(Regressions!S60, 1), NA())</f>
        <v>#N/A</v>
      </c>
      <c r="R50" s="332" t="e">
        <f>IF(ISNUMBER(Regressions!T60),ROUND(Regressions!T60, 1), NA())</f>
        <v>#N/A</v>
      </c>
      <c r="S50" s="231" t="e">
        <f>IF(ISNUMBER(Regressions!U60),ROUND(Regressions!U60, 1), NA())</f>
        <v>#N/A</v>
      </c>
    </row>
    <row xmlns:x14ac="http://schemas.microsoft.com/office/spreadsheetml/2009/9/ac" r="51" x14ac:dyDescent="0.2">
      <c r="A51" s="328" t="str">
        <f>IF(ISBLANK(Regressions!A61), " ", Regressions!A61)</f>
        <v>Sierra Leone</v>
      </c>
      <c r="B51" s="329">
        <f>IF(ISBLANK(Regressions!B61), " ", Regressions!B61)</f>
        <v>2016</v>
      </c>
      <c r="C51" s="334" t="str">
        <f>IF(ISBLANK(Regressions!C61), " ", Regressions!C61)</f>
        <v>Urban</v>
      </c>
      <c r="D51" s="330">
        <f>IF(ISBLANK(Regressions!D61), " ", Regressions!D61)</f>
        <v>1254815.0152254866</v>
      </c>
      <c r="E51" s="208" t="e">
        <f>IF(ISNUMBER(Regressions!E61),ROUND(Regressions!E61, 1), NA())</f>
        <v>#N/A</v>
      </c>
      <c r="F51" s="331" t="e">
        <f>IF(ISNUMBER(Regressions!F61),ROUND(Regressions!F61, 1), NA())</f>
        <v>#N/A</v>
      </c>
      <c r="G51" s="230" t="e">
        <f>IF(ISNUMBER(Regressions!G61),ROUND(Regressions!G61, 1), NA())</f>
        <v>#N/A</v>
      </c>
      <c r="H51" s="332" t="e">
        <f>IF(ISNUMBER(Regressions!H61),ROUND(Regressions!H61, 1), NA())</f>
        <v>#N/A</v>
      </c>
      <c r="I51" s="231" t="e">
        <f>IF(ISNUMBER(Regressions!I61),ROUND(Regressions!I61, 1), NA())</f>
        <v>#N/A</v>
      </c>
      <c r="J51" s="333" t="e">
        <f>IF(ISNUMBER(Regressions!K61),ROUND(Regressions!K61, 1), NA())</f>
        <v>#N/A</v>
      </c>
      <c r="K51" s="331" t="e">
        <f>IF(ISNUMBER(Regressions!L61),ROUND(Regressions!L61, 1), NA())</f>
        <v>#N/A</v>
      </c>
      <c r="L51" s="232" t="e">
        <f>IF(ISNUMBER(Regressions!M61),ROUND(Regressions!M61, 1), NA())</f>
        <v>#N/A</v>
      </c>
      <c r="M51" s="332" t="e">
        <f>IF(ISNUMBER(Regressions!N61),ROUND(Regressions!N61, 1), NA())</f>
        <v>#N/A</v>
      </c>
      <c r="N51" s="231" t="e">
        <f>IF(ISNUMBER(Regressions!O61),ROUND(Regressions!O61, 1), NA())</f>
        <v>#N/A</v>
      </c>
      <c r="O51" s="333" t="e">
        <f>IF(ISNUMBER(Regressions!Q61),ROUND(Regressions!Q61, 1), NA())</f>
        <v>#N/A</v>
      </c>
      <c r="P51" s="331" t="e">
        <f>IF(ISNUMBER(Regressions!R61),ROUND(Regressions!R61, 1), NA())</f>
        <v>#N/A</v>
      </c>
      <c r="Q51" s="209" t="e">
        <f>IF(ISNUMBER(Regressions!S61),ROUND(Regressions!S61, 1), NA())</f>
        <v>#N/A</v>
      </c>
      <c r="R51" s="332" t="e">
        <f>IF(ISNUMBER(Regressions!T61),ROUND(Regressions!T61, 1), NA())</f>
        <v>#N/A</v>
      </c>
      <c r="S51" s="231" t="e">
        <f>IF(ISNUMBER(Regressions!U61),ROUND(Regressions!U61, 1), NA())</f>
        <v>#N/A</v>
      </c>
    </row>
    <row xmlns:x14ac="http://schemas.microsoft.com/office/spreadsheetml/2009/9/ac" r="52" x14ac:dyDescent="0.2">
      <c r="A52" s="328" t="str">
        <f>IF(ISBLANK(Regressions!A62), " ", Regressions!A62)</f>
        <v>Sierra Leone</v>
      </c>
      <c r="B52" s="329">
        <f>IF(ISBLANK(Regressions!B62), " ", Regressions!B62)</f>
        <v>2017</v>
      </c>
      <c r="C52" s="334" t="str">
        <f>IF(ISBLANK(Regressions!C62), " ", Regressions!C62)</f>
        <v>Urban</v>
      </c>
      <c r="D52" s="330">
        <f>IF(ISBLANK(Regressions!D62), " ", Regressions!D62)</f>
        <v>1292988.1258009339</v>
      </c>
      <c r="E52" s="208" t="e">
        <f>IF(ISNUMBER(Regressions!E62),ROUND(Regressions!E62, 1), NA())</f>
        <v>#N/A</v>
      </c>
      <c r="F52" s="331" t="e">
        <f>IF(ISNUMBER(Regressions!F62),ROUND(Regressions!F62, 1), NA())</f>
        <v>#N/A</v>
      </c>
      <c r="G52" s="230" t="e">
        <f>IF(ISNUMBER(Regressions!G62),ROUND(Regressions!G62, 1), NA())</f>
        <v>#N/A</v>
      </c>
      <c r="H52" s="332" t="e">
        <f>IF(ISNUMBER(Regressions!H62),ROUND(Regressions!H62, 1), NA())</f>
        <v>#N/A</v>
      </c>
      <c r="I52" s="231" t="e">
        <f>IF(ISNUMBER(Regressions!I62),ROUND(Regressions!I62, 1), NA())</f>
        <v>#N/A</v>
      </c>
      <c r="J52" s="333" t="e">
        <f>IF(ISNUMBER(Regressions!K62),ROUND(Regressions!K62, 1), NA())</f>
        <v>#N/A</v>
      </c>
      <c r="K52" s="331" t="e">
        <f>IF(ISNUMBER(Regressions!L62),ROUND(Regressions!L62, 1), NA())</f>
        <v>#N/A</v>
      </c>
      <c r="L52" s="232" t="e">
        <f>IF(ISNUMBER(Regressions!M62),ROUND(Regressions!M62, 1), NA())</f>
        <v>#N/A</v>
      </c>
      <c r="M52" s="332" t="e">
        <f>IF(ISNUMBER(Regressions!N62),ROUND(Regressions!N62, 1), NA())</f>
        <v>#N/A</v>
      </c>
      <c r="N52" s="231" t="e">
        <f>IF(ISNUMBER(Regressions!O62),ROUND(Regressions!O62, 1), NA())</f>
        <v>#N/A</v>
      </c>
      <c r="O52" s="333" t="e">
        <f>IF(ISNUMBER(Regressions!Q62),ROUND(Regressions!Q62, 1), NA())</f>
        <v>#N/A</v>
      </c>
      <c r="P52" s="331" t="e">
        <f>IF(ISNUMBER(Regressions!R62),ROUND(Regressions!R62, 1), NA())</f>
        <v>#N/A</v>
      </c>
      <c r="Q52" s="209" t="e">
        <f>IF(ISNUMBER(Regressions!S62),ROUND(Regressions!S62, 1), NA())</f>
        <v>#N/A</v>
      </c>
      <c r="R52" s="332" t="e">
        <f>IF(ISNUMBER(Regressions!T62),ROUND(Regressions!T62, 1), NA())</f>
        <v>#N/A</v>
      </c>
      <c r="S52" s="231" t="e">
        <f>IF(ISNUMBER(Regressions!U62),ROUND(Regressions!U62, 1), NA())</f>
        <v>#N/A</v>
      </c>
    </row>
    <row xmlns:x14ac="http://schemas.microsoft.com/office/spreadsheetml/2009/9/ac" r="53" x14ac:dyDescent="0.2">
      <c r="A53" s="328" t="str">
        <f>IF(ISBLANK(Regressions!A63), " ", Regressions!A63)</f>
        <v>Sierra Leone</v>
      </c>
      <c r="B53" s="329">
        <f>IF(ISBLANK(Regressions!B63), " ", Regressions!B63)</f>
        <v>2018</v>
      </c>
      <c r="C53" s="334" t="str">
        <f>IF(ISBLANK(Regressions!C63), " ", Regressions!C63)</f>
        <v>Urban</v>
      </c>
      <c r="D53" s="330">
        <f>IF(ISBLANK(Regressions!D63), " ", Regressions!D63)</f>
        <v>1329650.4213487245</v>
      </c>
      <c r="E53" s="208" t="e">
        <f>IF(ISNUMBER(Regressions!E63),ROUND(Regressions!E63, 1), NA())</f>
        <v>#N/A</v>
      </c>
      <c r="F53" s="331" t="e">
        <f>IF(ISNUMBER(Regressions!F63),ROUND(Regressions!F63, 1), NA())</f>
        <v>#N/A</v>
      </c>
      <c r="G53" s="230" t="e">
        <f>IF(ISNUMBER(Regressions!G63),ROUND(Regressions!G63, 1), NA())</f>
        <v>#N/A</v>
      </c>
      <c r="H53" s="332" t="e">
        <f>IF(ISNUMBER(Regressions!H63),ROUND(Regressions!H63, 1), NA())</f>
        <v>#N/A</v>
      </c>
      <c r="I53" s="231" t="e">
        <f>IF(ISNUMBER(Regressions!I63),ROUND(Regressions!I63, 1), NA())</f>
        <v>#N/A</v>
      </c>
      <c r="J53" s="333" t="e">
        <f>IF(ISNUMBER(Regressions!K63),ROUND(Regressions!K63, 1), NA())</f>
        <v>#N/A</v>
      </c>
      <c r="K53" s="331" t="e">
        <f>IF(ISNUMBER(Regressions!L63),ROUND(Regressions!L63, 1), NA())</f>
        <v>#N/A</v>
      </c>
      <c r="L53" s="232" t="e">
        <f>IF(ISNUMBER(Regressions!M63),ROUND(Regressions!M63, 1), NA())</f>
        <v>#N/A</v>
      </c>
      <c r="M53" s="332" t="e">
        <f>IF(ISNUMBER(Regressions!N63),ROUND(Regressions!N63, 1), NA())</f>
        <v>#N/A</v>
      </c>
      <c r="N53" s="231" t="e">
        <f>IF(ISNUMBER(Regressions!O63),ROUND(Regressions!O63, 1), NA())</f>
        <v>#N/A</v>
      </c>
      <c r="O53" s="333" t="e">
        <f>IF(ISNUMBER(Regressions!Q63),ROUND(Regressions!Q63, 1), NA())</f>
        <v>#N/A</v>
      </c>
      <c r="P53" s="331" t="e">
        <f>IF(ISNUMBER(Regressions!R63),ROUND(Regressions!R63, 1), NA())</f>
        <v>#N/A</v>
      </c>
      <c r="Q53" s="209" t="e">
        <f>IF(ISNUMBER(Regressions!S63),ROUND(Regressions!S63, 1), NA())</f>
        <v>#N/A</v>
      </c>
      <c r="R53" s="332" t="e">
        <f>IF(ISNUMBER(Regressions!T63),ROUND(Regressions!T63, 1), NA())</f>
        <v>#N/A</v>
      </c>
      <c r="S53" s="231" t="e">
        <f>IF(ISNUMBER(Regressions!U63),ROUND(Regressions!U63, 1), NA())</f>
        <v>#N/A</v>
      </c>
    </row>
    <row xmlns:x14ac="http://schemas.microsoft.com/office/spreadsheetml/2009/9/ac" r="54" x14ac:dyDescent="0.2">
      <c r="A54" s="328" t="str">
        <f>IF(ISBLANK(Regressions!A64), " ", Regressions!A64)</f>
        <v>Sierra Leone</v>
      </c>
      <c r="B54" s="329">
        <f>IF(ISBLANK(Regressions!B64), " ", Regressions!B64)</f>
        <v>2019</v>
      </c>
      <c r="C54" s="334" t="str">
        <f>IF(ISBLANK(Regressions!C64), " ", Regressions!C64)</f>
        <v>Urban</v>
      </c>
      <c r="D54" s="330">
        <f>IF(ISBLANK(Regressions!D64), " ", Regressions!D64)</f>
        <v>1364832.9492952728</v>
      </c>
      <c r="E54" s="208" t="e">
        <f>IF(ISNUMBER(Regressions!E64),ROUND(Regressions!E64, 1), NA())</f>
        <v>#N/A</v>
      </c>
      <c r="F54" s="331" t="e">
        <f>IF(ISNUMBER(Regressions!F64),ROUND(Regressions!F64, 1), NA())</f>
        <v>#N/A</v>
      </c>
      <c r="G54" s="230" t="e">
        <f>IF(ISNUMBER(Regressions!G64),ROUND(Regressions!G64, 1), NA())</f>
        <v>#N/A</v>
      </c>
      <c r="H54" s="332" t="e">
        <f>IF(ISNUMBER(Regressions!H64),ROUND(Regressions!H64, 1), NA())</f>
        <v>#N/A</v>
      </c>
      <c r="I54" s="231" t="e">
        <f>IF(ISNUMBER(Regressions!I64),ROUND(Regressions!I64, 1), NA())</f>
        <v>#N/A</v>
      </c>
      <c r="J54" s="333" t="e">
        <f>IF(ISNUMBER(Regressions!K64),ROUND(Regressions!K64, 1), NA())</f>
        <v>#N/A</v>
      </c>
      <c r="K54" s="331" t="e">
        <f>IF(ISNUMBER(Regressions!L64),ROUND(Regressions!L64, 1), NA())</f>
        <v>#N/A</v>
      </c>
      <c r="L54" s="232" t="e">
        <f>IF(ISNUMBER(Regressions!M64),ROUND(Regressions!M64, 1), NA())</f>
        <v>#N/A</v>
      </c>
      <c r="M54" s="332" t="e">
        <f>IF(ISNUMBER(Regressions!N64),ROUND(Regressions!N64, 1), NA())</f>
        <v>#N/A</v>
      </c>
      <c r="N54" s="231" t="e">
        <f>IF(ISNUMBER(Regressions!O64),ROUND(Regressions!O64, 1), NA())</f>
        <v>#N/A</v>
      </c>
      <c r="O54" s="333" t="e">
        <f>IF(ISNUMBER(Regressions!Q64),ROUND(Regressions!Q64, 1), NA())</f>
        <v>#N/A</v>
      </c>
      <c r="P54" s="331" t="e">
        <f>IF(ISNUMBER(Regressions!R64),ROUND(Regressions!R64, 1), NA())</f>
        <v>#N/A</v>
      </c>
      <c r="Q54" s="209" t="e">
        <f>IF(ISNUMBER(Regressions!S64),ROUND(Regressions!S64, 1), NA())</f>
        <v>#N/A</v>
      </c>
      <c r="R54" s="332" t="e">
        <f>IF(ISNUMBER(Regressions!T64),ROUND(Regressions!T64, 1), NA())</f>
        <v>#N/A</v>
      </c>
      <c r="S54" s="231" t="e">
        <f>IF(ISNUMBER(Regressions!U64),ROUND(Regressions!U64, 1), NA())</f>
        <v>#N/A</v>
      </c>
    </row>
    <row xmlns:x14ac="http://schemas.microsoft.com/office/spreadsheetml/2009/9/ac" r="55" ht="13.5" customHeight="true" x14ac:dyDescent="0.2">
      <c r="A55" s="328" t="str">
        <f>IF(ISBLANK(Regressions!A65), " ", Regressions!A65)</f>
        <v>Sierra Leone</v>
      </c>
      <c r="B55" s="329">
        <f>IF(ISBLANK(Regressions!B65), " ", Regressions!B65)</f>
        <v>2020</v>
      </c>
      <c r="C55" s="334" t="str">
        <f>IF(ISBLANK(Regressions!C65), " ", Regressions!C65)</f>
        <v>Urban</v>
      </c>
      <c r="D55" s="330">
        <f>IF(ISBLANK(Regressions!D65), " ", Regressions!D65)</f>
        <v>1400040.5342194748</v>
      </c>
      <c r="E55" s="208" t="e">
        <f>IF(ISNUMBER(Regressions!E65),ROUND(Regressions!E65, 1), NA())</f>
        <v>#N/A</v>
      </c>
      <c r="F55" s="331" t="e">
        <f>IF(ISNUMBER(Regressions!F65),ROUND(Regressions!F65, 1), NA())</f>
        <v>#N/A</v>
      </c>
      <c r="G55" s="230" t="e">
        <f>IF(ISNUMBER(Regressions!G65),ROUND(Regressions!G65, 1), NA())</f>
        <v>#N/A</v>
      </c>
      <c r="H55" s="332" t="e">
        <f>IF(ISNUMBER(Regressions!H65),ROUND(Regressions!H65, 1), NA())</f>
        <v>#N/A</v>
      </c>
      <c r="I55" s="231" t="e">
        <f>IF(ISNUMBER(Regressions!I65),ROUND(Regressions!I65, 1), NA())</f>
        <v>#N/A</v>
      </c>
      <c r="J55" s="333" t="e">
        <f>IF(ISNUMBER(Regressions!K65),ROUND(Regressions!K65, 1), NA())</f>
        <v>#N/A</v>
      </c>
      <c r="K55" s="331" t="e">
        <f>IF(ISNUMBER(Regressions!L65),ROUND(Regressions!L65, 1), NA())</f>
        <v>#N/A</v>
      </c>
      <c r="L55" s="232" t="e">
        <f>IF(ISNUMBER(Regressions!M65),ROUND(Regressions!M65, 1), NA())</f>
        <v>#N/A</v>
      </c>
      <c r="M55" s="332" t="e">
        <f>IF(ISNUMBER(Regressions!N65),ROUND(Regressions!N65, 1), NA())</f>
        <v>#N/A</v>
      </c>
      <c r="N55" s="231" t="e">
        <f>IF(ISNUMBER(Regressions!O65),ROUND(Regressions!O65, 1), NA())</f>
        <v>#N/A</v>
      </c>
      <c r="O55" s="333" t="e">
        <f>IF(ISNUMBER(Regressions!Q65),ROUND(Regressions!Q65, 1), NA())</f>
        <v>#N/A</v>
      </c>
      <c r="P55" s="331" t="e">
        <f>IF(ISNUMBER(Regressions!R65),ROUND(Regressions!R65, 1), NA())</f>
        <v>#N/A</v>
      </c>
      <c r="Q55" s="209" t="e">
        <f>IF(ISNUMBER(Regressions!S65),ROUND(Regressions!S65, 1), NA())</f>
        <v>#N/A</v>
      </c>
      <c r="R55" s="332" t="e">
        <f>IF(ISNUMBER(Regressions!T65),ROUND(Regressions!T65, 1), NA())</f>
        <v>#N/A</v>
      </c>
      <c r="S55" s="231" t="e">
        <f>IF(ISNUMBER(Regressions!U65),ROUND(Regressions!U65, 1), NA())</f>
        <v>#N/A</v>
      </c>
    </row>
    <row xmlns:x14ac="http://schemas.microsoft.com/office/spreadsheetml/2009/9/ac" r="56" x14ac:dyDescent="0.2">
      <c r="A56" s="382" t="str">
        <f>IF(ISBLANK(Regressions!A66), " ", Regressions!A66)</f>
        <v>Sierra Leone</v>
      </c>
      <c r="B56" s="383">
        <f>IF(ISBLANK(Regressions!B66), " ", Regressions!B66)</f>
        <v>2021</v>
      </c>
      <c r="C56" s="384" t="str">
        <f>IF(ISBLANK(Regressions!C66), " ", Regressions!C66)</f>
        <v>Urban</v>
      </c>
      <c r="D56" s="385">
        <f>IF(ISBLANK(Regressions!D66), " ", Regressions!D66)</f>
        <v>1436038.7338832857</v>
      </c>
      <c r="E56" s="388" t="e">
        <f>IF(ISNUMBER(Regressions!E66),ROUND(Regressions!E66, 1), NA())</f>
        <v>#N/A</v>
      </c>
      <c r="F56" s="386" t="e">
        <f>IF(ISNUMBER(Regressions!F66),ROUND(Regressions!F66, 1), NA())</f>
        <v>#N/A</v>
      </c>
      <c r="G56" s="389" t="e">
        <f>IF(ISNUMBER(Regressions!G66),ROUND(Regressions!G66, 1), NA())</f>
        <v>#N/A</v>
      </c>
      <c r="H56" s="387" t="e">
        <f>IF(ISNUMBER(Regressions!H66),ROUND(Regressions!H66, 1), NA())</f>
        <v>#N/A</v>
      </c>
      <c r="I56" s="390" t="e">
        <f>IF(ISNUMBER(Regressions!I66),ROUND(Regressions!I66, 1), NA())</f>
        <v>#N/A</v>
      </c>
      <c r="J56" s="388" t="e">
        <f>IF(ISNUMBER(Regressions!K66),ROUND(Regressions!K66, 1), NA())</f>
        <v>#N/A</v>
      </c>
      <c r="K56" s="386" t="e">
        <f>IF(ISNUMBER(Regressions!L66),ROUND(Regressions!L66, 1), NA())</f>
        <v>#N/A</v>
      </c>
      <c r="L56" s="391" t="e">
        <f>IF(ISNUMBER(Regressions!M66),ROUND(Regressions!M66, 1), NA())</f>
        <v>#N/A</v>
      </c>
      <c r="M56" s="387" t="e">
        <f>IF(ISNUMBER(Regressions!N66),ROUND(Regressions!N66, 1), NA())</f>
        <v>#N/A</v>
      </c>
      <c r="N56" s="390" t="e">
        <f>IF(ISNUMBER(Regressions!O66),ROUND(Regressions!O66, 1), NA())</f>
        <v>#N/A</v>
      </c>
      <c r="O56" s="388" t="e">
        <f>IF(ISNUMBER(Regressions!Q66),ROUND(Regressions!Q66, 1), NA())</f>
        <v>#N/A</v>
      </c>
      <c r="P56" s="386" t="e">
        <f>IF(ISNUMBER(Regressions!R66),ROUND(Regressions!R66, 1), NA())</f>
        <v>#N/A</v>
      </c>
      <c r="Q56" s="392" t="e">
        <f>IF(ISNUMBER(Regressions!S66),ROUND(Regressions!S66, 1), NA())</f>
        <v>#N/A</v>
      </c>
      <c r="R56" s="387" t="e">
        <f>IF(ISNUMBER(Regressions!T66),ROUND(Regressions!T66, 1), NA())</f>
        <v>#N/A</v>
      </c>
      <c r="S56" s="390" t="e">
        <f>IF(ISNUMBER(Regressions!U66),ROUND(Regressions!U66, 1), NA())</f>
        <v>#N/A</v>
      </c>
      <c r="T56" s="381"/>
      <c r="U56" s="381"/>
      <c r="V56" s="381"/>
      <c r="W56" s="381"/>
      <c r="X56" s="381"/>
      <c r="Y56" s="381"/>
      <c r="Z56" s="381"/>
      <c r="AA56" s="381"/>
      <c r="AB56" s="381"/>
      <c r="AC56" s="381"/>
    </row>
    <row xmlns:x14ac="http://schemas.microsoft.com/office/spreadsheetml/2009/9/ac" r="57" x14ac:dyDescent="0.2">
      <c r="A57" s="328" t="str">
        <f>IF(ISBLANK(Regressions!A67), " ", Regressions!A67)</f>
        <v>Sierra Leone</v>
      </c>
      <c r="B57" s="329">
        <f>IF(ISBLANK(Regressions!B67), " ", Regressions!B67)</f>
        <v>2022</v>
      </c>
      <c r="C57" s="334" t="str">
        <f>IF(ISBLANK(Regressions!C67), " ", Regressions!C67)</f>
        <v>Urban</v>
      </c>
      <c r="D57" s="330">
        <f>IF(ISBLANK(Regressions!D67), " ", Regressions!D67)</f>
        <v>1471649.098465042</v>
      </c>
      <c r="E57" s="208" t="e">
        <f>IF(ISNUMBER(Regressions!E67),ROUND(Regressions!E67, 1), NA())</f>
        <v>#N/A</v>
      </c>
      <c r="F57" s="331" t="e">
        <f>IF(ISNUMBER(Regressions!F67),ROUND(Regressions!F67, 1), NA())</f>
        <v>#N/A</v>
      </c>
      <c r="G57" s="230" t="e">
        <f>IF(ISNUMBER(Regressions!G67),ROUND(Regressions!G67, 1), NA())</f>
        <v>#N/A</v>
      </c>
      <c r="H57" s="332" t="e">
        <f>IF(ISNUMBER(Regressions!H67),ROUND(Regressions!H67, 1), NA())</f>
        <v>#N/A</v>
      </c>
      <c r="I57" s="231" t="e">
        <f>IF(ISNUMBER(Regressions!I67),ROUND(Regressions!I67, 1), NA())</f>
        <v>#N/A</v>
      </c>
      <c r="J57" s="333" t="e">
        <f>IF(ISNUMBER(Regressions!K67),ROUND(Regressions!K67, 1), NA())</f>
        <v>#N/A</v>
      </c>
      <c r="K57" s="331" t="e">
        <f>IF(ISNUMBER(Regressions!L67),ROUND(Regressions!L67, 1), NA())</f>
        <v>#N/A</v>
      </c>
      <c r="L57" s="232" t="e">
        <f>IF(ISNUMBER(Regressions!M67),ROUND(Regressions!M67, 1), NA())</f>
        <v>#N/A</v>
      </c>
      <c r="M57" s="332" t="e">
        <f>IF(ISNUMBER(Regressions!N67),ROUND(Regressions!N67, 1), NA())</f>
        <v>#N/A</v>
      </c>
      <c r="N57" s="231" t="e">
        <f>IF(ISNUMBER(Regressions!O67),ROUND(Regressions!O67, 1), NA())</f>
        <v>#N/A</v>
      </c>
      <c r="O57" s="333" t="e">
        <f>IF(ISNUMBER(Regressions!Q67),ROUND(Regressions!Q67, 1), NA())</f>
        <v>#N/A</v>
      </c>
      <c r="P57" s="331" t="e">
        <f>IF(ISNUMBER(Regressions!R67),ROUND(Regressions!R67, 1), NA())</f>
        <v>#N/A</v>
      </c>
      <c r="Q57" s="209" t="e">
        <f>IF(ISNUMBER(Regressions!S67),ROUND(Regressions!S67, 1), NA())</f>
        <v>#N/A</v>
      </c>
      <c r="R57" s="332" t="e">
        <f>IF(ISNUMBER(Regressions!T67),ROUND(Regressions!T67, 1), NA())</f>
        <v>#N/A</v>
      </c>
      <c r="S57" s="231" t="e">
        <f>IF(ISNUMBER(Regressions!U67),ROUND(Regressions!U67, 1), NA())</f>
        <v>#N/A</v>
      </c>
    </row>
    <row xmlns:x14ac="http://schemas.microsoft.com/office/spreadsheetml/2009/9/ac" r="58" x14ac:dyDescent="0.2">
      <c r="A58" s="335" t="str">
        <f>IF(ISBLANK(Regressions!A68), " ", Regressions!A68)</f>
        <v>Sierra Leone</v>
      </c>
      <c r="B58" s="336">
        <f>IF(ISBLANK(Regressions!B68), " ", Regressions!B68)</f>
        <v>2023</v>
      </c>
      <c r="C58" s="337" t="str">
        <f>IF(ISBLANK(Regressions!C68), " ", Regressions!C68)</f>
        <v>Urban</v>
      </c>
      <c r="D58" s="338">
        <f>IF(ISBLANK(Regressions!D68), " ", Regressions!D68)</f>
        <v>1554366.0342305372</v>
      </c>
      <c r="E58" s="339" t="e">
        <f>IF(ISNUMBER(Regressions!E68),ROUND(Regressions!E68, 1), NA())</f>
        <v>#N/A</v>
      </c>
      <c r="F58" s="340" t="e">
        <f>IF(ISNUMBER(Regressions!F68),ROUND(Regressions!F68, 1), NA())</f>
        <v>#N/A</v>
      </c>
      <c r="G58" s="341" t="e">
        <f>IF(ISNUMBER(Regressions!G68),ROUND(Regressions!G68, 1), NA())</f>
        <v>#N/A</v>
      </c>
      <c r="H58" s="342" t="e">
        <f>IF(ISNUMBER(Regressions!H68),ROUND(Regressions!H68, 1), NA())</f>
        <v>#N/A</v>
      </c>
      <c r="I58" s="343" t="e">
        <f>IF(ISNUMBER(Regressions!I68),ROUND(Regressions!I68, 1), NA())</f>
        <v>#N/A</v>
      </c>
      <c r="J58" s="344" t="e">
        <f>IF(ISNUMBER(Regressions!K68),ROUND(Regressions!K68, 1), NA())</f>
        <v>#N/A</v>
      </c>
      <c r="K58" s="340" t="e">
        <f>IF(ISNUMBER(Regressions!L68),ROUND(Regressions!L68, 1), NA())</f>
        <v>#N/A</v>
      </c>
      <c r="L58" s="345" t="e">
        <f>IF(ISNUMBER(Regressions!M68),ROUND(Regressions!M68, 1), NA())</f>
        <v>#N/A</v>
      </c>
      <c r="M58" s="342" t="e">
        <f>IF(ISNUMBER(Regressions!N68),ROUND(Regressions!N68, 1), NA())</f>
        <v>#N/A</v>
      </c>
      <c r="N58" s="343" t="e">
        <f>IF(ISNUMBER(Regressions!O68),ROUND(Regressions!O68, 1), NA())</f>
        <v>#N/A</v>
      </c>
      <c r="O58" s="344" t="e">
        <f>IF(ISNUMBER(Regressions!Q68),ROUND(Regressions!Q68, 1), NA())</f>
        <v>#N/A</v>
      </c>
      <c r="P58" s="340" t="e">
        <f>IF(ISNUMBER(Regressions!R68),ROUND(Regressions!R68, 1), NA())</f>
        <v>#N/A</v>
      </c>
      <c r="Q58" s="346" t="e">
        <f>IF(ISNUMBER(Regressions!S68),ROUND(Regressions!S68, 1), NA())</f>
        <v>#N/A</v>
      </c>
      <c r="R58" s="342" t="e">
        <f>IF(ISNUMBER(Regressions!T68),ROUND(Regressions!T68, 1), NA())</f>
        <v>#N/A</v>
      </c>
      <c r="S58" s="343" t="e">
        <f>IF(ISNUMBER(Regressions!U68),ROUND(Regressions!U68, 1), NA())</f>
        <v>#N/A</v>
      </c>
    </row>
    <row xmlns:x14ac="http://schemas.microsoft.com/office/spreadsheetml/2009/9/ac" r="59" hidden="true" x14ac:dyDescent="0.2">
      <c r="A59" s="328" t="str">
        <f>IF(ISBLANK(Regressions!A69), " ", Regressions!A69)</f>
        <v>Sierra Leone</v>
      </c>
      <c r="B59" s="329">
        <f>IF(ISBLANK(Regressions!B69), " ", Regressions!B69)</f>
        <v>2024</v>
      </c>
      <c r="C59" s="334" t="str">
        <f>IF(ISBLANK(Regressions!C69), " ", Regressions!C69)</f>
        <v>Urban</v>
      </c>
      <c r="D59" s="330" t="str">
        <f>IF(ISBLANK(Regressions!D69), " ", Regressions!D69)</f>
        <v> </v>
      </c>
      <c r="E59" s="208" t="e">
        <f>IF(ISNUMBER(Regressions!E69),ROUND(Regressions!E69, 1), NA())</f>
        <v>#N/A</v>
      </c>
      <c r="F59" s="331" t="e">
        <f>IF(ISNUMBER(Regressions!F69),ROUND(Regressions!F69, 1), NA())</f>
        <v>#N/A</v>
      </c>
      <c r="G59" s="230" t="e">
        <f>IF(ISNUMBER(Regressions!G69),ROUND(Regressions!G69, 1), NA())</f>
        <v>#N/A</v>
      </c>
      <c r="H59" s="332" t="e">
        <f>IF(ISNUMBER(Regressions!H69),ROUND(Regressions!H69, 1), NA())</f>
        <v>#N/A</v>
      </c>
      <c r="I59" s="231" t="e">
        <f>IF(ISNUMBER(Regressions!I69),ROUND(Regressions!I69, 1), NA())</f>
        <v>#N/A</v>
      </c>
      <c r="J59" s="333" t="e">
        <f>IF(ISNUMBER(Regressions!K69),ROUND(Regressions!K69, 1), NA())</f>
        <v>#N/A</v>
      </c>
      <c r="K59" s="331" t="e">
        <f>IF(ISNUMBER(Regressions!L69),ROUND(Regressions!L69, 1), NA())</f>
        <v>#N/A</v>
      </c>
      <c r="L59" s="232" t="e">
        <f>IF(ISNUMBER(Regressions!M69),ROUND(Regressions!M69, 1), NA())</f>
        <v>#N/A</v>
      </c>
      <c r="M59" s="332" t="e">
        <f>IF(ISNUMBER(Regressions!N69),ROUND(Regressions!N69, 1), NA())</f>
        <v>#N/A</v>
      </c>
      <c r="N59" s="231" t="e">
        <f>IF(ISNUMBER(Regressions!O69),ROUND(Regressions!O69, 1), NA())</f>
        <v>#N/A</v>
      </c>
      <c r="O59" s="333" t="e">
        <f>IF(ISNUMBER(Regressions!Q69),ROUND(Regressions!Q69, 1), NA())</f>
        <v>#N/A</v>
      </c>
      <c r="P59" s="331" t="e">
        <f>IF(ISNUMBER(Regressions!R69),ROUND(Regressions!R69, 1), NA())</f>
        <v>#N/A</v>
      </c>
      <c r="Q59" s="209" t="e">
        <f>IF(ISNUMBER(Regressions!S69),ROUND(Regressions!S69, 1), NA())</f>
        <v>#N/A</v>
      </c>
      <c r="R59" s="332" t="e">
        <f>IF(ISNUMBER(Regressions!T69),ROUND(Regressions!T69, 1), NA())</f>
        <v>#N/A</v>
      </c>
      <c r="S59" s="231" t="e">
        <f>IF(ISNUMBER(Regressions!U69),ROUND(Regressions!U69, 1), NA())</f>
        <v>#N/A</v>
      </c>
    </row>
    <row xmlns:x14ac="http://schemas.microsoft.com/office/spreadsheetml/2009/9/ac" r="60" hidden="true" x14ac:dyDescent="0.2">
      <c r="A60" s="328" t="str">
        <f>IF(ISBLANK(Regressions!A70), " ", Regressions!A70)</f>
        <v>Sierra Leone</v>
      </c>
      <c r="B60" s="329">
        <f>IF(ISBLANK(Regressions!B70), " ", Regressions!B70)</f>
        <v>2025</v>
      </c>
      <c r="C60" s="334" t="str">
        <f>IF(ISBLANK(Regressions!C70), " ", Regressions!C70)</f>
        <v>Urban</v>
      </c>
      <c r="D60" s="330" t="str">
        <f>IF(ISBLANK(Regressions!D70), " ", Regressions!D70)</f>
        <v> </v>
      </c>
      <c r="E60" s="208" t="e">
        <f>IF(ISNUMBER(Regressions!E70),ROUND(Regressions!E70, 1), NA())</f>
        <v>#N/A</v>
      </c>
      <c r="F60" s="331" t="e">
        <f>IF(ISNUMBER(Regressions!F70),ROUND(Regressions!F70, 1), NA())</f>
        <v>#N/A</v>
      </c>
      <c r="G60" s="230" t="e">
        <f>IF(ISNUMBER(Regressions!G70),ROUND(Regressions!G70, 1), NA())</f>
        <v>#N/A</v>
      </c>
      <c r="H60" s="332" t="e">
        <f>IF(ISNUMBER(Regressions!H70),ROUND(Regressions!H70, 1), NA())</f>
        <v>#N/A</v>
      </c>
      <c r="I60" s="231" t="e">
        <f>IF(ISNUMBER(Regressions!I70),ROUND(Regressions!I70, 1), NA())</f>
        <v>#N/A</v>
      </c>
      <c r="J60" s="333" t="e">
        <f>IF(ISNUMBER(Regressions!K70),ROUND(Regressions!K70, 1), NA())</f>
        <v>#N/A</v>
      </c>
      <c r="K60" s="331" t="e">
        <f>IF(ISNUMBER(Regressions!L70),ROUND(Regressions!L70, 1), NA())</f>
        <v>#N/A</v>
      </c>
      <c r="L60" s="232" t="e">
        <f>IF(ISNUMBER(Regressions!M70),ROUND(Regressions!M70, 1), NA())</f>
        <v>#N/A</v>
      </c>
      <c r="M60" s="332" t="e">
        <f>IF(ISNUMBER(Regressions!N70),ROUND(Regressions!N70, 1), NA())</f>
        <v>#N/A</v>
      </c>
      <c r="N60" s="231" t="e">
        <f>IF(ISNUMBER(Regressions!O70),ROUND(Regressions!O70, 1), NA())</f>
        <v>#N/A</v>
      </c>
      <c r="O60" s="333" t="e">
        <f>IF(ISNUMBER(Regressions!Q70),ROUND(Regressions!Q70, 1), NA())</f>
        <v>#N/A</v>
      </c>
      <c r="P60" s="331" t="e">
        <f>IF(ISNUMBER(Regressions!R70),ROUND(Regressions!R70, 1), NA())</f>
        <v>#N/A</v>
      </c>
      <c r="Q60" s="209" t="e">
        <f>IF(ISNUMBER(Regressions!S70),ROUND(Regressions!S70, 1), NA())</f>
        <v>#N/A</v>
      </c>
      <c r="R60" s="332" t="e">
        <f>IF(ISNUMBER(Regressions!T70),ROUND(Regressions!T70, 1), NA())</f>
        <v>#N/A</v>
      </c>
      <c r="S60" s="231" t="e">
        <f>IF(ISNUMBER(Regressions!U70),ROUND(Regressions!U70, 1), NA())</f>
        <v>#N/A</v>
      </c>
    </row>
    <row xmlns:x14ac="http://schemas.microsoft.com/office/spreadsheetml/2009/9/ac" r="61" hidden="true" x14ac:dyDescent="0.2">
      <c r="A61" s="328" t="str">
        <f>IF(ISBLANK(Regressions!A71), " ", Regressions!A71)</f>
        <v>Sierra Leone</v>
      </c>
      <c r="B61" s="329">
        <f>IF(ISBLANK(Regressions!B71), " ", Regressions!B71)</f>
        <v>2026</v>
      </c>
      <c r="C61" s="334" t="str">
        <f>IF(ISBLANK(Regressions!C71), " ", Regressions!C71)</f>
        <v>Urban</v>
      </c>
      <c r="D61" s="330" t="str">
        <f>IF(ISBLANK(Regressions!D71), " ", Regressions!D71)</f>
        <v> </v>
      </c>
      <c r="E61" s="208" t="e">
        <f>IF(ISNUMBER(Regressions!E71),ROUND(Regressions!E71, 1), NA())</f>
        <v>#N/A</v>
      </c>
      <c r="F61" s="331" t="e">
        <f>IF(ISNUMBER(Regressions!F71),ROUND(Regressions!F71, 1), NA())</f>
        <v>#N/A</v>
      </c>
      <c r="G61" s="230" t="e">
        <f>IF(ISNUMBER(Regressions!G71),ROUND(Regressions!G71, 1), NA())</f>
        <v>#N/A</v>
      </c>
      <c r="H61" s="332" t="e">
        <f>IF(ISNUMBER(Regressions!H71),ROUND(Regressions!H71, 1), NA())</f>
        <v>#N/A</v>
      </c>
      <c r="I61" s="231" t="e">
        <f>IF(ISNUMBER(Regressions!I71),ROUND(Regressions!I71, 1), NA())</f>
        <v>#N/A</v>
      </c>
      <c r="J61" s="333" t="e">
        <f>IF(ISNUMBER(Regressions!K71),ROUND(Regressions!K71, 1), NA())</f>
        <v>#N/A</v>
      </c>
      <c r="K61" s="331" t="e">
        <f>IF(ISNUMBER(Regressions!L71),ROUND(Regressions!L71, 1), NA())</f>
        <v>#N/A</v>
      </c>
      <c r="L61" s="232" t="e">
        <f>IF(ISNUMBER(Regressions!M71),ROUND(Regressions!M71, 1), NA())</f>
        <v>#N/A</v>
      </c>
      <c r="M61" s="332" t="e">
        <f>IF(ISNUMBER(Regressions!N71),ROUND(Regressions!N71, 1), NA())</f>
        <v>#N/A</v>
      </c>
      <c r="N61" s="231" t="e">
        <f>IF(ISNUMBER(Regressions!O71),ROUND(Regressions!O71, 1), NA())</f>
        <v>#N/A</v>
      </c>
      <c r="O61" s="333" t="e">
        <f>IF(ISNUMBER(Regressions!Q71),ROUND(Regressions!Q71, 1), NA())</f>
        <v>#N/A</v>
      </c>
      <c r="P61" s="331" t="e">
        <f>IF(ISNUMBER(Regressions!R71),ROUND(Regressions!R71, 1), NA())</f>
        <v>#N/A</v>
      </c>
      <c r="Q61" s="209" t="e">
        <f>IF(ISNUMBER(Regressions!S71),ROUND(Regressions!S71, 1), NA())</f>
        <v>#N/A</v>
      </c>
      <c r="R61" s="332" t="e">
        <f>IF(ISNUMBER(Regressions!T71),ROUND(Regressions!T71, 1), NA())</f>
        <v>#N/A</v>
      </c>
      <c r="S61" s="231" t="e">
        <f>IF(ISNUMBER(Regressions!U71),ROUND(Regressions!U71, 1), NA())</f>
        <v>#N/A</v>
      </c>
    </row>
    <row xmlns:x14ac="http://schemas.microsoft.com/office/spreadsheetml/2009/9/ac" r="62" hidden="true" x14ac:dyDescent="0.2">
      <c r="A62" s="328" t="str">
        <f>IF(ISBLANK(Regressions!A72), " ", Regressions!A72)</f>
        <v>Sierra Leone</v>
      </c>
      <c r="B62" s="329">
        <f>IF(ISBLANK(Regressions!B72), " ", Regressions!B72)</f>
        <v>2027</v>
      </c>
      <c r="C62" s="334" t="str">
        <f>IF(ISBLANK(Regressions!C72), " ", Regressions!C72)</f>
        <v>Urban</v>
      </c>
      <c r="D62" s="330" t="str">
        <f>IF(ISBLANK(Regressions!D72), " ", Regressions!D72)</f>
        <v> </v>
      </c>
      <c r="E62" s="208" t="e">
        <f>IF(ISNUMBER(Regressions!E72),ROUND(Regressions!E72, 1), NA())</f>
        <v>#N/A</v>
      </c>
      <c r="F62" s="331" t="e">
        <f>IF(ISNUMBER(Regressions!F72),ROUND(Regressions!F72, 1), NA())</f>
        <v>#N/A</v>
      </c>
      <c r="G62" s="230" t="e">
        <f>IF(ISNUMBER(Regressions!G72),ROUND(Regressions!G72, 1), NA())</f>
        <v>#N/A</v>
      </c>
      <c r="H62" s="332" t="e">
        <f>IF(ISNUMBER(Regressions!H72),ROUND(Regressions!H72, 1), NA())</f>
        <v>#N/A</v>
      </c>
      <c r="I62" s="231" t="e">
        <f>IF(ISNUMBER(Regressions!I72),ROUND(Regressions!I72, 1), NA())</f>
        <v>#N/A</v>
      </c>
      <c r="J62" s="333" t="e">
        <f>IF(ISNUMBER(Regressions!K72),ROUND(Regressions!K72, 1), NA())</f>
        <v>#N/A</v>
      </c>
      <c r="K62" s="331" t="e">
        <f>IF(ISNUMBER(Regressions!L72),ROUND(Regressions!L72, 1), NA())</f>
        <v>#N/A</v>
      </c>
      <c r="L62" s="232" t="e">
        <f>IF(ISNUMBER(Regressions!M72),ROUND(Regressions!M72, 1), NA())</f>
        <v>#N/A</v>
      </c>
      <c r="M62" s="332" t="e">
        <f>IF(ISNUMBER(Regressions!N72),ROUND(Regressions!N72, 1), NA())</f>
        <v>#N/A</v>
      </c>
      <c r="N62" s="231" t="e">
        <f>IF(ISNUMBER(Regressions!O72),ROUND(Regressions!O72, 1), NA())</f>
        <v>#N/A</v>
      </c>
      <c r="O62" s="333" t="e">
        <f>IF(ISNUMBER(Regressions!Q72),ROUND(Regressions!Q72, 1), NA())</f>
        <v>#N/A</v>
      </c>
      <c r="P62" s="331" t="e">
        <f>IF(ISNUMBER(Regressions!R72),ROUND(Regressions!R72, 1), NA())</f>
        <v>#N/A</v>
      </c>
      <c r="Q62" s="209" t="e">
        <f>IF(ISNUMBER(Regressions!S72),ROUND(Regressions!S72, 1), NA())</f>
        <v>#N/A</v>
      </c>
      <c r="R62" s="332" t="e">
        <f>IF(ISNUMBER(Regressions!T72),ROUND(Regressions!T72, 1), NA())</f>
        <v>#N/A</v>
      </c>
      <c r="S62" s="231" t="e">
        <f>IF(ISNUMBER(Regressions!U72),ROUND(Regressions!U72, 1), NA())</f>
        <v>#N/A</v>
      </c>
    </row>
    <row xmlns:x14ac="http://schemas.microsoft.com/office/spreadsheetml/2009/9/ac" r="63" hidden="true" x14ac:dyDescent="0.2">
      <c r="A63" s="328" t="str">
        <f>IF(ISBLANK(Regressions!A73), " ", Regressions!A73)</f>
        <v>Sierra Leone</v>
      </c>
      <c r="B63" s="329">
        <f>IF(ISBLANK(Regressions!B73), " ", Regressions!B73)</f>
        <v>2028</v>
      </c>
      <c r="C63" s="334" t="str">
        <f>IF(ISBLANK(Regressions!C73), " ", Regressions!C73)</f>
        <v>Urban</v>
      </c>
      <c r="D63" s="330" t="str">
        <f>IF(ISBLANK(Regressions!D73), " ", Regressions!D73)</f>
        <v> </v>
      </c>
      <c r="E63" s="208" t="e">
        <f>IF(ISNUMBER(Regressions!E73),ROUND(Regressions!E73, 1), NA())</f>
        <v>#N/A</v>
      </c>
      <c r="F63" s="331" t="e">
        <f>IF(ISNUMBER(Regressions!F73),ROUND(Regressions!F73, 1), NA())</f>
        <v>#N/A</v>
      </c>
      <c r="G63" s="230" t="e">
        <f>IF(ISNUMBER(Regressions!G73),ROUND(Regressions!G73, 1), NA())</f>
        <v>#N/A</v>
      </c>
      <c r="H63" s="332" t="e">
        <f>IF(ISNUMBER(Regressions!H73),ROUND(Regressions!H73, 1), NA())</f>
        <v>#N/A</v>
      </c>
      <c r="I63" s="231" t="e">
        <f>IF(ISNUMBER(Regressions!I73),ROUND(Regressions!I73, 1), NA())</f>
        <v>#N/A</v>
      </c>
      <c r="J63" s="333" t="e">
        <f>IF(ISNUMBER(Regressions!K73),ROUND(Regressions!K73, 1), NA())</f>
        <v>#N/A</v>
      </c>
      <c r="K63" s="331" t="e">
        <f>IF(ISNUMBER(Regressions!L73),ROUND(Regressions!L73, 1), NA())</f>
        <v>#N/A</v>
      </c>
      <c r="L63" s="232" t="e">
        <f>IF(ISNUMBER(Regressions!M73),ROUND(Regressions!M73, 1), NA())</f>
        <v>#N/A</v>
      </c>
      <c r="M63" s="332" t="e">
        <f>IF(ISNUMBER(Regressions!N73),ROUND(Regressions!N73, 1), NA())</f>
        <v>#N/A</v>
      </c>
      <c r="N63" s="231" t="e">
        <f>IF(ISNUMBER(Regressions!O73),ROUND(Regressions!O73, 1), NA())</f>
        <v>#N/A</v>
      </c>
      <c r="O63" s="333" t="e">
        <f>IF(ISNUMBER(Regressions!Q73),ROUND(Regressions!Q73, 1), NA())</f>
        <v>#N/A</v>
      </c>
      <c r="P63" s="331" t="e">
        <f>IF(ISNUMBER(Regressions!R73),ROUND(Regressions!R73, 1), NA())</f>
        <v>#N/A</v>
      </c>
      <c r="Q63" s="209" t="e">
        <f>IF(ISNUMBER(Regressions!S73),ROUND(Regressions!S73, 1), NA())</f>
        <v>#N/A</v>
      </c>
      <c r="R63" s="332" t="e">
        <f>IF(ISNUMBER(Regressions!T73),ROUND(Regressions!T73, 1), NA())</f>
        <v>#N/A</v>
      </c>
      <c r="S63" s="231" t="e">
        <f>IF(ISNUMBER(Regressions!U73),ROUND(Regressions!U73, 1), NA())</f>
        <v>#N/A</v>
      </c>
    </row>
    <row xmlns:x14ac="http://schemas.microsoft.com/office/spreadsheetml/2009/9/ac" r="64" hidden="true" x14ac:dyDescent="0.2">
      <c r="A64" s="328" t="str">
        <f>IF(ISBLANK(Regressions!A74), " ", Regressions!A74)</f>
        <v>Sierra Leone</v>
      </c>
      <c r="B64" s="329">
        <f>IF(ISBLANK(Regressions!B74), " ", Regressions!B74)</f>
        <v>2029</v>
      </c>
      <c r="C64" s="334" t="str">
        <f>IF(ISBLANK(Regressions!C74), " ", Regressions!C74)</f>
        <v>Urban</v>
      </c>
      <c r="D64" s="330" t="str">
        <f>IF(ISBLANK(Regressions!D74), " ", Regressions!D74)</f>
        <v> </v>
      </c>
      <c r="E64" s="208" t="e">
        <f>IF(ISNUMBER(Regressions!E74),ROUND(Regressions!E74, 1), NA())</f>
        <v>#N/A</v>
      </c>
      <c r="F64" s="331" t="e">
        <f>IF(ISNUMBER(Regressions!F74),ROUND(Regressions!F74, 1), NA())</f>
        <v>#N/A</v>
      </c>
      <c r="G64" s="230" t="e">
        <f>IF(ISNUMBER(Regressions!G74),ROUND(Regressions!G74, 1), NA())</f>
        <v>#N/A</v>
      </c>
      <c r="H64" s="332" t="e">
        <f>IF(ISNUMBER(Regressions!H74),ROUND(Regressions!H74, 1), NA())</f>
        <v>#N/A</v>
      </c>
      <c r="I64" s="231" t="e">
        <f>IF(ISNUMBER(Regressions!I74),ROUND(Regressions!I74, 1), NA())</f>
        <v>#N/A</v>
      </c>
      <c r="J64" s="333" t="e">
        <f>IF(ISNUMBER(Regressions!K74),ROUND(Regressions!K74, 1), NA())</f>
        <v>#N/A</v>
      </c>
      <c r="K64" s="331" t="e">
        <f>IF(ISNUMBER(Regressions!L74),ROUND(Regressions!L74, 1), NA())</f>
        <v>#N/A</v>
      </c>
      <c r="L64" s="232" t="e">
        <f>IF(ISNUMBER(Regressions!M74),ROUND(Regressions!M74, 1), NA())</f>
        <v>#N/A</v>
      </c>
      <c r="M64" s="332" t="e">
        <f>IF(ISNUMBER(Regressions!N74),ROUND(Regressions!N74, 1), NA())</f>
        <v>#N/A</v>
      </c>
      <c r="N64" s="231" t="e">
        <f>IF(ISNUMBER(Regressions!O74),ROUND(Regressions!O74, 1), NA())</f>
        <v>#N/A</v>
      </c>
      <c r="O64" s="333" t="e">
        <f>IF(ISNUMBER(Regressions!Q74),ROUND(Regressions!Q74, 1), NA())</f>
        <v>#N/A</v>
      </c>
      <c r="P64" s="331" t="e">
        <f>IF(ISNUMBER(Regressions!R74),ROUND(Regressions!R74, 1), NA())</f>
        <v>#N/A</v>
      </c>
      <c r="Q64" s="209" t="e">
        <f>IF(ISNUMBER(Regressions!S74),ROUND(Regressions!S74, 1), NA())</f>
        <v>#N/A</v>
      </c>
      <c r="R64" s="332" t="e">
        <f>IF(ISNUMBER(Regressions!T74),ROUND(Regressions!T74, 1), NA())</f>
        <v>#N/A</v>
      </c>
      <c r="S64" s="231" t="e">
        <f>IF(ISNUMBER(Regressions!U74),ROUND(Regressions!U74, 1), NA())</f>
        <v>#N/A</v>
      </c>
    </row>
    <row xmlns:x14ac="http://schemas.microsoft.com/office/spreadsheetml/2009/9/ac" r="65" hidden="true" x14ac:dyDescent="0.2">
      <c r="A65" s="328" t="str">
        <f>IF(ISBLANK(Regressions!A75), " ", Regressions!A75)</f>
        <v>Sierra Leone</v>
      </c>
      <c r="B65" s="329">
        <f>IF(ISBLANK(Regressions!B75), " ", Regressions!B75)</f>
        <v>2030</v>
      </c>
      <c r="C65" s="334" t="str">
        <f>IF(ISBLANK(Regressions!C75), " ", Regressions!C75)</f>
        <v>Urban</v>
      </c>
      <c r="D65" s="330" t="str">
        <f>IF(ISBLANK(Regressions!D75), " ", Regressions!D75)</f>
        <v> </v>
      </c>
      <c r="E65" s="208" t="e">
        <f>IF(ISNUMBER(Regressions!E75),ROUND(Regressions!E75, 1), NA())</f>
        <v>#N/A</v>
      </c>
      <c r="F65" s="331" t="e">
        <f>IF(ISNUMBER(Regressions!F75),ROUND(Regressions!F75, 1), NA())</f>
        <v>#N/A</v>
      </c>
      <c r="G65" s="230" t="e">
        <f>IF(ISNUMBER(Regressions!G75),ROUND(Regressions!G75, 1), NA())</f>
        <v>#N/A</v>
      </c>
      <c r="H65" s="332" t="e">
        <f>IF(ISNUMBER(Regressions!H75),ROUND(Regressions!H75, 1), NA())</f>
        <v>#N/A</v>
      </c>
      <c r="I65" s="231" t="e">
        <f>IF(ISNUMBER(Regressions!I75),ROUND(Regressions!I75, 1), NA())</f>
        <v>#N/A</v>
      </c>
      <c r="J65" s="333" t="e">
        <f>IF(ISNUMBER(Regressions!K75),ROUND(Regressions!K75, 1), NA())</f>
        <v>#N/A</v>
      </c>
      <c r="K65" s="331" t="e">
        <f>IF(ISNUMBER(Regressions!L75),ROUND(Regressions!L75, 1), NA())</f>
        <v>#N/A</v>
      </c>
      <c r="L65" s="232" t="e">
        <f>IF(ISNUMBER(Regressions!M75),ROUND(Regressions!M75, 1), NA())</f>
        <v>#N/A</v>
      </c>
      <c r="M65" s="332" t="e">
        <f>IF(ISNUMBER(Regressions!N75),ROUND(Regressions!N75, 1), NA())</f>
        <v>#N/A</v>
      </c>
      <c r="N65" s="231" t="e">
        <f>IF(ISNUMBER(Regressions!O75),ROUND(Regressions!O75, 1), NA())</f>
        <v>#N/A</v>
      </c>
      <c r="O65" s="333" t="e">
        <f>IF(ISNUMBER(Regressions!Q75),ROUND(Regressions!Q75, 1), NA())</f>
        <v>#N/A</v>
      </c>
      <c r="P65" s="331" t="e">
        <f>IF(ISNUMBER(Regressions!R75),ROUND(Regressions!R75, 1), NA())</f>
        <v>#N/A</v>
      </c>
      <c r="Q65" s="209" t="e">
        <f>IF(ISNUMBER(Regressions!S75),ROUND(Regressions!S75, 1), NA())</f>
        <v>#N/A</v>
      </c>
      <c r="R65" s="332" t="e">
        <f>IF(ISNUMBER(Regressions!T75),ROUND(Regressions!T75, 1), NA())</f>
        <v>#N/A</v>
      </c>
      <c r="S65" s="231" t="e">
        <f>IF(ISNUMBER(Regressions!U75),ROUND(Regressions!U75, 1), NA())</f>
        <v>#N/A</v>
      </c>
    </row>
    <row xmlns:x14ac="http://schemas.microsoft.com/office/spreadsheetml/2009/9/ac" r="66" x14ac:dyDescent="0.2">
      <c r="A66" s="328" t="str">
        <f>IF(ISBLANK(Regressions!A76), " ", Regressions!A76)</f>
        <v>Sierra Leone</v>
      </c>
      <c r="B66" s="329">
        <f>IF(ISBLANK(Regressions!B76), " ", Regressions!B76)</f>
        <v>2000</v>
      </c>
      <c r="C66" s="334" t="str">
        <f>IF(ISBLANK(Regressions!C76), " ", Regressions!C76)</f>
        <v>Rural</v>
      </c>
      <c r="D66" s="330">
        <f>IF(ISBLANK(Regressions!D76), " ", Regressions!D76)</f>
        <v>1128909.4666532134</v>
      </c>
      <c r="E66" s="208" t="e">
        <f>IF(ISNUMBER(Regressions!E76),ROUND(Regressions!E76, 1), NA())</f>
        <v>#N/A</v>
      </c>
      <c r="F66" s="331" t="e">
        <f>IF(ISNUMBER(Regressions!F76),ROUND(Regressions!F76, 1), NA())</f>
        <v>#N/A</v>
      </c>
      <c r="G66" s="230" t="e">
        <f>IF(ISNUMBER(Regressions!G76),ROUND(Regressions!G76, 1), NA())</f>
        <v>#N/A</v>
      </c>
      <c r="H66" s="332" t="e">
        <f>IF(ISNUMBER(Regressions!H76),ROUND(Regressions!H76, 1), NA())</f>
        <v>#N/A</v>
      </c>
      <c r="I66" s="231" t="e">
        <f>IF(ISNUMBER(Regressions!I76),ROUND(Regressions!I76, 1), NA())</f>
        <v>#N/A</v>
      </c>
      <c r="J66" s="333" t="e">
        <f>IF(ISNUMBER(Regressions!K76),ROUND(Regressions!K76, 1), NA())</f>
        <v>#N/A</v>
      </c>
      <c r="K66" s="331" t="e">
        <f>IF(ISNUMBER(Regressions!L76),ROUND(Regressions!L76, 1), NA())</f>
        <v>#N/A</v>
      </c>
      <c r="L66" s="232" t="e">
        <f>IF(ISNUMBER(Regressions!M76),ROUND(Regressions!M76, 1), NA())</f>
        <v>#N/A</v>
      </c>
      <c r="M66" s="332" t="e">
        <f>IF(ISNUMBER(Regressions!N76),ROUND(Regressions!N76, 1), NA())</f>
        <v>#N/A</v>
      </c>
      <c r="N66" s="231" t="e">
        <f>IF(ISNUMBER(Regressions!O76),ROUND(Regressions!O76, 1), NA())</f>
        <v>#N/A</v>
      </c>
      <c r="O66" s="333" t="e">
        <f>IF(ISNUMBER(Regressions!Q76),ROUND(Regressions!Q76, 1), NA())</f>
        <v>#N/A</v>
      </c>
      <c r="P66" s="331" t="e">
        <f>IF(ISNUMBER(Regressions!R76),ROUND(Regressions!R76, 1), NA())</f>
        <v>#N/A</v>
      </c>
      <c r="Q66" s="209" t="e">
        <f>IF(ISNUMBER(Regressions!S76),ROUND(Regressions!S76, 1), NA())</f>
        <v>#N/A</v>
      </c>
      <c r="R66" s="332" t="e">
        <f>IF(ISNUMBER(Regressions!T76),ROUND(Regressions!T76, 1), NA())</f>
        <v>#N/A</v>
      </c>
      <c r="S66" s="231" t="e">
        <f>IF(ISNUMBER(Regressions!U76),ROUND(Regressions!U76, 1), NA())</f>
        <v>#N/A</v>
      </c>
    </row>
    <row xmlns:x14ac="http://schemas.microsoft.com/office/spreadsheetml/2009/9/ac" r="67" x14ac:dyDescent="0.2">
      <c r="A67" s="328" t="str">
        <f>IF(ISBLANK(Regressions!A77), " ", Regressions!A77)</f>
        <v>Sierra Leone</v>
      </c>
      <c r="B67" s="329">
        <f>IF(ISBLANK(Regressions!B77), " ", Regressions!B77)</f>
        <v>2001</v>
      </c>
      <c r="C67" s="334" t="str">
        <f>IF(ISBLANK(Regressions!C77), " ", Regressions!C77)</f>
        <v>Rural</v>
      </c>
      <c r="D67" s="330">
        <f>IF(ISBLANK(Regressions!D77), " ", Regressions!D77)</f>
        <v>1176412.7722539138</v>
      </c>
      <c r="E67" s="208" t="e">
        <f>IF(ISNUMBER(Regressions!E77),ROUND(Regressions!E77, 1), NA())</f>
        <v>#N/A</v>
      </c>
      <c r="F67" s="331" t="e">
        <f>IF(ISNUMBER(Regressions!F77),ROUND(Regressions!F77, 1), NA())</f>
        <v>#N/A</v>
      </c>
      <c r="G67" s="230" t="e">
        <f>IF(ISNUMBER(Regressions!G77),ROUND(Regressions!G77, 1), NA())</f>
        <v>#N/A</v>
      </c>
      <c r="H67" s="332" t="e">
        <f>IF(ISNUMBER(Regressions!H77),ROUND(Regressions!H77, 1), NA())</f>
        <v>#N/A</v>
      </c>
      <c r="I67" s="231" t="e">
        <f>IF(ISNUMBER(Regressions!I77),ROUND(Regressions!I77, 1), NA())</f>
        <v>#N/A</v>
      </c>
      <c r="J67" s="333" t="e">
        <f>IF(ISNUMBER(Regressions!K77),ROUND(Regressions!K77, 1), NA())</f>
        <v>#N/A</v>
      </c>
      <c r="K67" s="331" t="e">
        <f>IF(ISNUMBER(Regressions!L77),ROUND(Regressions!L77, 1), NA())</f>
        <v>#N/A</v>
      </c>
      <c r="L67" s="232" t="e">
        <f>IF(ISNUMBER(Regressions!M77),ROUND(Regressions!M77, 1), NA())</f>
        <v>#N/A</v>
      </c>
      <c r="M67" s="332" t="e">
        <f>IF(ISNUMBER(Regressions!N77),ROUND(Regressions!N77, 1), NA())</f>
        <v>#N/A</v>
      </c>
      <c r="N67" s="231" t="e">
        <f>IF(ISNUMBER(Regressions!O77),ROUND(Regressions!O77, 1), NA())</f>
        <v>#N/A</v>
      </c>
      <c r="O67" s="333" t="e">
        <f>IF(ISNUMBER(Regressions!Q77),ROUND(Regressions!Q77, 1), NA())</f>
        <v>#N/A</v>
      </c>
      <c r="P67" s="331" t="e">
        <f>IF(ISNUMBER(Regressions!R77),ROUND(Regressions!R77, 1), NA())</f>
        <v>#N/A</v>
      </c>
      <c r="Q67" s="209" t="e">
        <f>IF(ISNUMBER(Regressions!S77),ROUND(Regressions!S77, 1), NA())</f>
        <v>#N/A</v>
      </c>
      <c r="R67" s="332" t="e">
        <f>IF(ISNUMBER(Regressions!T77),ROUND(Regressions!T77, 1), NA())</f>
        <v>#N/A</v>
      </c>
      <c r="S67" s="231" t="e">
        <f>IF(ISNUMBER(Regressions!U77),ROUND(Regressions!U77, 1), NA())</f>
        <v>#N/A</v>
      </c>
    </row>
    <row xmlns:x14ac="http://schemas.microsoft.com/office/spreadsheetml/2009/9/ac" r="68" x14ac:dyDescent="0.2">
      <c r="A68" s="328" t="str">
        <f>IF(ISBLANK(Regressions!A78), " ", Regressions!A78)</f>
        <v>Sierra Leone</v>
      </c>
      <c r="B68" s="329">
        <f>IF(ISBLANK(Regressions!B78), " ", Regressions!B78)</f>
        <v>2002</v>
      </c>
      <c r="C68" s="334" t="str">
        <f>IF(ISBLANK(Regressions!C78), " ", Regressions!C78)</f>
        <v>Rural</v>
      </c>
      <c r="D68" s="330">
        <f>IF(ISBLANK(Regressions!D78), " ", Regressions!D78)</f>
        <v>1261428.1021441652</v>
      </c>
      <c r="E68" s="208" t="e">
        <f>IF(ISNUMBER(Regressions!E78),ROUND(Regressions!E78, 1), NA())</f>
        <v>#N/A</v>
      </c>
      <c r="F68" s="331" t="e">
        <f>IF(ISNUMBER(Regressions!F78),ROUND(Regressions!F78, 1), NA())</f>
        <v>#N/A</v>
      </c>
      <c r="G68" s="230" t="e">
        <f>IF(ISNUMBER(Regressions!G78),ROUND(Regressions!G78, 1), NA())</f>
        <v>#N/A</v>
      </c>
      <c r="H68" s="332" t="e">
        <f>IF(ISNUMBER(Regressions!H78),ROUND(Regressions!H78, 1), NA())</f>
        <v>#N/A</v>
      </c>
      <c r="I68" s="231" t="e">
        <f>IF(ISNUMBER(Regressions!I78),ROUND(Regressions!I78, 1), NA())</f>
        <v>#N/A</v>
      </c>
      <c r="J68" s="333" t="e">
        <f>IF(ISNUMBER(Regressions!K78),ROUND(Regressions!K78, 1), NA())</f>
        <v>#N/A</v>
      </c>
      <c r="K68" s="331" t="e">
        <f>IF(ISNUMBER(Regressions!L78),ROUND(Regressions!L78, 1), NA())</f>
        <v>#N/A</v>
      </c>
      <c r="L68" s="232" t="e">
        <f>IF(ISNUMBER(Regressions!M78),ROUND(Regressions!M78, 1), NA())</f>
        <v>#N/A</v>
      </c>
      <c r="M68" s="332" t="e">
        <f>IF(ISNUMBER(Regressions!N78),ROUND(Regressions!N78, 1), NA())</f>
        <v>#N/A</v>
      </c>
      <c r="N68" s="231" t="e">
        <f>IF(ISNUMBER(Regressions!O78),ROUND(Regressions!O78, 1), NA())</f>
        <v>#N/A</v>
      </c>
      <c r="O68" s="333" t="e">
        <f>IF(ISNUMBER(Regressions!Q78),ROUND(Regressions!Q78, 1), NA())</f>
        <v>#N/A</v>
      </c>
      <c r="P68" s="331" t="e">
        <f>IF(ISNUMBER(Regressions!R78),ROUND(Regressions!R78, 1), NA())</f>
        <v>#N/A</v>
      </c>
      <c r="Q68" s="209" t="e">
        <f>IF(ISNUMBER(Regressions!S78),ROUND(Regressions!S78, 1), NA())</f>
        <v>#N/A</v>
      </c>
      <c r="R68" s="332" t="e">
        <f>IF(ISNUMBER(Regressions!T78),ROUND(Regressions!T78, 1), NA())</f>
        <v>#N/A</v>
      </c>
      <c r="S68" s="231" t="e">
        <f>IF(ISNUMBER(Regressions!U78),ROUND(Regressions!U78, 1), NA())</f>
        <v>#N/A</v>
      </c>
    </row>
    <row xmlns:x14ac="http://schemas.microsoft.com/office/spreadsheetml/2009/9/ac" r="69" x14ac:dyDescent="0.2">
      <c r="A69" s="328" t="str">
        <f>IF(ISBLANK(Regressions!A79), " ", Regressions!A79)</f>
        <v>Sierra Leone</v>
      </c>
      <c r="B69" s="329">
        <f>IF(ISBLANK(Regressions!B79), " ", Regressions!B79)</f>
        <v>2003</v>
      </c>
      <c r="C69" s="334" t="str">
        <f>IF(ISBLANK(Regressions!C79), " ", Regressions!C79)</f>
        <v>Rural</v>
      </c>
      <c r="D69" s="330">
        <f>IF(ISBLANK(Regressions!D79), " ", Regressions!D79)</f>
        <v>1313037.848086853</v>
      </c>
      <c r="E69" s="208" t="e">
        <f>IF(ISNUMBER(Regressions!E79),ROUND(Regressions!E79, 1), NA())</f>
        <v>#N/A</v>
      </c>
      <c r="F69" s="331" t="e">
        <f>IF(ISNUMBER(Regressions!F79),ROUND(Regressions!F79, 1), NA())</f>
        <v>#N/A</v>
      </c>
      <c r="G69" s="230" t="e">
        <f>IF(ISNUMBER(Regressions!G79),ROUND(Regressions!G79, 1), NA())</f>
        <v>#N/A</v>
      </c>
      <c r="H69" s="332" t="e">
        <f>IF(ISNUMBER(Regressions!H79),ROUND(Regressions!H79, 1), NA())</f>
        <v>#N/A</v>
      </c>
      <c r="I69" s="231" t="e">
        <f>IF(ISNUMBER(Regressions!I79),ROUND(Regressions!I79, 1), NA())</f>
        <v>#N/A</v>
      </c>
      <c r="J69" s="333" t="e">
        <f>IF(ISNUMBER(Regressions!K79),ROUND(Regressions!K79, 1), NA())</f>
        <v>#N/A</v>
      </c>
      <c r="K69" s="331" t="e">
        <f>IF(ISNUMBER(Regressions!L79),ROUND(Regressions!L79, 1), NA())</f>
        <v>#N/A</v>
      </c>
      <c r="L69" s="232" t="e">
        <f>IF(ISNUMBER(Regressions!M79),ROUND(Regressions!M79, 1), NA())</f>
        <v>#N/A</v>
      </c>
      <c r="M69" s="332" t="e">
        <f>IF(ISNUMBER(Regressions!N79),ROUND(Regressions!N79, 1), NA())</f>
        <v>#N/A</v>
      </c>
      <c r="N69" s="231" t="e">
        <f>IF(ISNUMBER(Regressions!O79),ROUND(Regressions!O79, 1), NA())</f>
        <v>#N/A</v>
      </c>
      <c r="O69" s="333" t="e">
        <f>IF(ISNUMBER(Regressions!Q79),ROUND(Regressions!Q79, 1), NA())</f>
        <v>#N/A</v>
      </c>
      <c r="P69" s="331" t="e">
        <f>IF(ISNUMBER(Regressions!R79),ROUND(Regressions!R79, 1), NA())</f>
        <v>#N/A</v>
      </c>
      <c r="Q69" s="209" t="e">
        <f>IF(ISNUMBER(Regressions!S79),ROUND(Regressions!S79, 1), NA())</f>
        <v>#N/A</v>
      </c>
      <c r="R69" s="332" t="e">
        <f>IF(ISNUMBER(Regressions!T79),ROUND(Regressions!T79, 1), NA())</f>
        <v>#N/A</v>
      </c>
      <c r="S69" s="231" t="e">
        <f>IF(ISNUMBER(Regressions!U79),ROUND(Regressions!U79, 1), NA())</f>
        <v>#N/A</v>
      </c>
    </row>
    <row xmlns:x14ac="http://schemas.microsoft.com/office/spreadsheetml/2009/9/ac" r="70" x14ac:dyDescent="0.2">
      <c r="A70" s="328" t="str">
        <f>IF(ISBLANK(Regressions!A80), " ", Regressions!A80)</f>
        <v>Sierra Leone</v>
      </c>
      <c r="B70" s="329">
        <f>IF(ISBLANK(Regressions!B80), " ", Regressions!B80)</f>
        <v>2004</v>
      </c>
      <c r="C70" s="334" t="str">
        <f>IF(ISBLANK(Regressions!C80), " ", Regressions!C80)</f>
        <v>Rural</v>
      </c>
      <c r="D70" s="330">
        <f>IF(ISBLANK(Regressions!D80), " ", Regressions!D80)</f>
        <v>1361619.9067817689</v>
      </c>
      <c r="E70" s="208" t="e">
        <f>IF(ISNUMBER(Regressions!E80),ROUND(Regressions!E80, 1), NA())</f>
        <v>#N/A</v>
      </c>
      <c r="F70" s="331" t="e">
        <f>IF(ISNUMBER(Regressions!F80),ROUND(Regressions!F80, 1), NA())</f>
        <v>#N/A</v>
      </c>
      <c r="G70" s="230" t="e">
        <f>IF(ISNUMBER(Regressions!G80),ROUND(Regressions!G80, 1), NA())</f>
        <v>#N/A</v>
      </c>
      <c r="H70" s="332" t="e">
        <f>IF(ISNUMBER(Regressions!H80),ROUND(Regressions!H80, 1), NA())</f>
        <v>#N/A</v>
      </c>
      <c r="I70" s="231" t="e">
        <f>IF(ISNUMBER(Regressions!I80),ROUND(Regressions!I80, 1), NA())</f>
        <v>#N/A</v>
      </c>
      <c r="J70" s="333" t="e">
        <f>IF(ISNUMBER(Regressions!K80),ROUND(Regressions!K80, 1), NA())</f>
        <v>#N/A</v>
      </c>
      <c r="K70" s="331" t="e">
        <f>IF(ISNUMBER(Regressions!L80),ROUND(Regressions!L80, 1), NA())</f>
        <v>#N/A</v>
      </c>
      <c r="L70" s="232" t="e">
        <f>IF(ISNUMBER(Regressions!M80),ROUND(Regressions!M80, 1), NA())</f>
        <v>#N/A</v>
      </c>
      <c r="M70" s="332" t="e">
        <f>IF(ISNUMBER(Regressions!N80),ROUND(Regressions!N80, 1), NA())</f>
        <v>#N/A</v>
      </c>
      <c r="N70" s="231" t="e">
        <f>IF(ISNUMBER(Regressions!O80),ROUND(Regressions!O80, 1), NA())</f>
        <v>#N/A</v>
      </c>
      <c r="O70" s="333" t="e">
        <f>IF(ISNUMBER(Regressions!Q80),ROUND(Regressions!Q80, 1), NA())</f>
        <v>#N/A</v>
      </c>
      <c r="P70" s="331" t="e">
        <f>IF(ISNUMBER(Regressions!R80),ROUND(Regressions!R80, 1), NA())</f>
        <v>#N/A</v>
      </c>
      <c r="Q70" s="209" t="e">
        <f>IF(ISNUMBER(Regressions!S80),ROUND(Regressions!S80, 1), NA())</f>
        <v>#N/A</v>
      </c>
      <c r="R70" s="332" t="e">
        <f>IF(ISNUMBER(Regressions!T80),ROUND(Regressions!T80, 1), NA())</f>
        <v>#N/A</v>
      </c>
      <c r="S70" s="231" t="e">
        <f>IF(ISNUMBER(Regressions!U80),ROUND(Regressions!U80, 1), NA())</f>
        <v>#N/A</v>
      </c>
    </row>
    <row xmlns:x14ac="http://schemas.microsoft.com/office/spreadsheetml/2009/9/ac" r="71" x14ac:dyDescent="0.2">
      <c r="A71" s="328" t="str">
        <f>IF(ISBLANK(Regressions!A81), " ", Regressions!A81)</f>
        <v>Sierra Leone</v>
      </c>
      <c r="B71" s="329">
        <f>IF(ISBLANK(Regressions!B81), " ", Regressions!B81)</f>
        <v>2005</v>
      </c>
      <c r="C71" s="334" t="str">
        <f>IF(ISBLANK(Regressions!C81), " ", Regressions!C81)</f>
        <v>Rural</v>
      </c>
      <c r="D71" s="330">
        <f>IF(ISBLANK(Regressions!D81), " ", Regressions!D81)</f>
        <v>1398260.4133211516</v>
      </c>
      <c r="E71" s="208" t="e">
        <f>IF(ISNUMBER(Regressions!E81),ROUND(Regressions!E81, 1), NA())</f>
        <v>#N/A</v>
      </c>
      <c r="F71" s="331" t="e">
        <f>IF(ISNUMBER(Regressions!F81),ROUND(Regressions!F81, 1), NA())</f>
        <v>#N/A</v>
      </c>
      <c r="G71" s="230" t="e">
        <f>IF(ISNUMBER(Regressions!G81),ROUND(Regressions!G81, 1), NA())</f>
        <v>#N/A</v>
      </c>
      <c r="H71" s="332" t="e">
        <f>IF(ISNUMBER(Regressions!H81),ROUND(Regressions!H81, 1), NA())</f>
        <v>#N/A</v>
      </c>
      <c r="I71" s="231" t="e">
        <f>IF(ISNUMBER(Regressions!I81),ROUND(Regressions!I81, 1), NA())</f>
        <v>#N/A</v>
      </c>
      <c r="J71" s="333" t="e">
        <f>IF(ISNUMBER(Regressions!K81),ROUND(Regressions!K81, 1), NA())</f>
        <v>#N/A</v>
      </c>
      <c r="K71" s="331" t="e">
        <f>IF(ISNUMBER(Regressions!L81),ROUND(Regressions!L81, 1), NA())</f>
        <v>#N/A</v>
      </c>
      <c r="L71" s="232" t="e">
        <f>IF(ISNUMBER(Regressions!M81),ROUND(Regressions!M81, 1), NA())</f>
        <v>#N/A</v>
      </c>
      <c r="M71" s="332" t="e">
        <f>IF(ISNUMBER(Regressions!N81),ROUND(Regressions!N81, 1), NA())</f>
        <v>#N/A</v>
      </c>
      <c r="N71" s="231" t="e">
        <f>IF(ISNUMBER(Regressions!O81),ROUND(Regressions!O81, 1), NA())</f>
        <v>#N/A</v>
      </c>
      <c r="O71" s="333" t="e">
        <f>IF(ISNUMBER(Regressions!Q81),ROUND(Regressions!Q81, 1), NA())</f>
        <v>#N/A</v>
      </c>
      <c r="P71" s="331" t="e">
        <f>IF(ISNUMBER(Regressions!R81),ROUND(Regressions!R81, 1), NA())</f>
        <v>#N/A</v>
      </c>
      <c r="Q71" s="209" t="e">
        <f>IF(ISNUMBER(Regressions!S81),ROUND(Regressions!S81, 1), NA())</f>
        <v>#N/A</v>
      </c>
      <c r="R71" s="332" t="e">
        <f>IF(ISNUMBER(Regressions!T81),ROUND(Regressions!T81, 1), NA())</f>
        <v>#N/A</v>
      </c>
      <c r="S71" s="231" t="e">
        <f>IF(ISNUMBER(Regressions!U81),ROUND(Regressions!U81, 1), NA())</f>
        <v>#N/A</v>
      </c>
    </row>
    <row xmlns:x14ac="http://schemas.microsoft.com/office/spreadsheetml/2009/9/ac" r="72" x14ac:dyDescent="0.2">
      <c r="A72" s="328" t="str">
        <f>IF(ISBLANK(Regressions!A82), " ", Regressions!A82)</f>
        <v>Sierra Leone</v>
      </c>
      <c r="B72" s="329">
        <f>IF(ISBLANK(Regressions!B82), " ", Regressions!B82)</f>
        <v>2006</v>
      </c>
      <c r="C72" s="334" t="str">
        <f>IF(ISBLANK(Regressions!C82), " ", Regressions!C82)</f>
        <v>Rural</v>
      </c>
      <c r="D72" s="330">
        <f>IF(ISBLANK(Regressions!D82), " ", Regressions!D82)</f>
        <v>1427742.3217323304</v>
      </c>
      <c r="E72" s="208" t="e">
        <f>IF(ISNUMBER(Regressions!E82),ROUND(Regressions!E82, 1), NA())</f>
        <v>#N/A</v>
      </c>
      <c r="F72" s="331" t="e">
        <f>IF(ISNUMBER(Regressions!F82),ROUND(Regressions!F82, 1), NA())</f>
        <v>#N/A</v>
      </c>
      <c r="G72" s="230" t="e">
        <f>IF(ISNUMBER(Regressions!G82),ROUND(Regressions!G82, 1), NA())</f>
        <v>#N/A</v>
      </c>
      <c r="H72" s="332" t="e">
        <f>IF(ISNUMBER(Regressions!H82),ROUND(Regressions!H82, 1), NA())</f>
        <v>#N/A</v>
      </c>
      <c r="I72" s="231" t="e">
        <f>IF(ISNUMBER(Regressions!I82),ROUND(Regressions!I82, 1), NA())</f>
        <v>#N/A</v>
      </c>
      <c r="J72" s="333" t="e">
        <f>IF(ISNUMBER(Regressions!K82),ROUND(Regressions!K82, 1), NA())</f>
        <v>#N/A</v>
      </c>
      <c r="K72" s="331" t="e">
        <f>IF(ISNUMBER(Regressions!L82),ROUND(Regressions!L82, 1), NA())</f>
        <v>#N/A</v>
      </c>
      <c r="L72" s="232" t="e">
        <f>IF(ISNUMBER(Regressions!M82),ROUND(Regressions!M82, 1), NA())</f>
        <v>#N/A</v>
      </c>
      <c r="M72" s="332" t="e">
        <f>IF(ISNUMBER(Regressions!N82),ROUND(Regressions!N82, 1), NA())</f>
        <v>#N/A</v>
      </c>
      <c r="N72" s="231" t="e">
        <f>IF(ISNUMBER(Regressions!O82),ROUND(Regressions!O82, 1), NA())</f>
        <v>#N/A</v>
      </c>
      <c r="O72" s="333" t="e">
        <f>IF(ISNUMBER(Regressions!Q82),ROUND(Regressions!Q82, 1), NA())</f>
        <v>#N/A</v>
      </c>
      <c r="P72" s="331" t="e">
        <f>IF(ISNUMBER(Regressions!R82),ROUND(Regressions!R82, 1), NA())</f>
        <v>#N/A</v>
      </c>
      <c r="Q72" s="209" t="e">
        <f>IF(ISNUMBER(Regressions!S82),ROUND(Regressions!S82, 1), NA())</f>
        <v>#N/A</v>
      </c>
      <c r="R72" s="332" t="e">
        <f>IF(ISNUMBER(Regressions!T82),ROUND(Regressions!T82, 1), NA())</f>
        <v>#N/A</v>
      </c>
      <c r="S72" s="231" t="e">
        <f>IF(ISNUMBER(Regressions!U82),ROUND(Regressions!U82, 1), NA())</f>
        <v>#N/A</v>
      </c>
    </row>
    <row xmlns:x14ac="http://schemas.microsoft.com/office/spreadsheetml/2009/9/ac" r="73" x14ac:dyDescent="0.2">
      <c r="A73" s="328" t="str">
        <f>IF(ISBLANK(Regressions!A83), " ", Regressions!A83)</f>
        <v>Sierra Leone</v>
      </c>
      <c r="B73" s="329">
        <f>IF(ISBLANK(Regressions!B83), " ", Regressions!B83)</f>
        <v>2007</v>
      </c>
      <c r="C73" s="334" t="str">
        <f>IF(ISBLANK(Regressions!C83), " ", Regressions!C83)</f>
        <v>Rural</v>
      </c>
      <c r="D73" s="330">
        <f>IF(ISBLANK(Regressions!D83), " ", Regressions!D83)</f>
        <v>1448927.0488100052</v>
      </c>
      <c r="E73" s="208" t="e">
        <f>IF(ISNUMBER(Regressions!E83),ROUND(Regressions!E83, 1), NA())</f>
        <v>#N/A</v>
      </c>
      <c r="F73" s="331" t="e">
        <f>IF(ISNUMBER(Regressions!F83),ROUND(Regressions!F83, 1), NA())</f>
        <v>#N/A</v>
      </c>
      <c r="G73" s="230" t="e">
        <f>IF(ISNUMBER(Regressions!G83),ROUND(Regressions!G83, 1), NA())</f>
        <v>#N/A</v>
      </c>
      <c r="H73" s="332" t="e">
        <f>IF(ISNUMBER(Regressions!H83),ROUND(Regressions!H83, 1), NA())</f>
        <v>#N/A</v>
      </c>
      <c r="I73" s="231" t="e">
        <f>IF(ISNUMBER(Regressions!I83),ROUND(Regressions!I83, 1), NA())</f>
        <v>#N/A</v>
      </c>
      <c r="J73" s="333" t="e">
        <f>IF(ISNUMBER(Regressions!K83),ROUND(Regressions!K83, 1), NA())</f>
        <v>#N/A</v>
      </c>
      <c r="K73" s="331" t="e">
        <f>IF(ISNUMBER(Regressions!L83),ROUND(Regressions!L83, 1), NA())</f>
        <v>#N/A</v>
      </c>
      <c r="L73" s="232" t="e">
        <f>IF(ISNUMBER(Regressions!M83),ROUND(Regressions!M83, 1), NA())</f>
        <v>#N/A</v>
      </c>
      <c r="M73" s="332" t="e">
        <f>IF(ISNUMBER(Regressions!N83),ROUND(Regressions!N83, 1), NA())</f>
        <v>#N/A</v>
      </c>
      <c r="N73" s="231" t="e">
        <f>IF(ISNUMBER(Regressions!O83),ROUND(Regressions!O83, 1), NA())</f>
        <v>#N/A</v>
      </c>
      <c r="O73" s="333" t="e">
        <f>IF(ISNUMBER(Regressions!Q83),ROUND(Regressions!Q83, 1), NA())</f>
        <v>#N/A</v>
      </c>
      <c r="P73" s="331" t="e">
        <f>IF(ISNUMBER(Regressions!R83),ROUND(Regressions!R83, 1), NA())</f>
        <v>#N/A</v>
      </c>
      <c r="Q73" s="209" t="e">
        <f>IF(ISNUMBER(Regressions!S83),ROUND(Regressions!S83, 1), NA())</f>
        <v>#N/A</v>
      </c>
      <c r="R73" s="332" t="e">
        <f>IF(ISNUMBER(Regressions!T83),ROUND(Regressions!T83, 1), NA())</f>
        <v>#N/A</v>
      </c>
      <c r="S73" s="231" t="e">
        <f>IF(ISNUMBER(Regressions!U83),ROUND(Regressions!U83, 1), NA())</f>
        <v>#N/A</v>
      </c>
    </row>
    <row xmlns:x14ac="http://schemas.microsoft.com/office/spreadsheetml/2009/9/ac" r="74" x14ac:dyDescent="0.2">
      <c r="A74" s="328" t="str">
        <f>IF(ISBLANK(Regressions!A84), " ", Regressions!A84)</f>
        <v>Sierra Leone</v>
      </c>
      <c r="B74" s="329">
        <f>IF(ISBLANK(Regressions!B84), " ", Regressions!B84)</f>
        <v>2008</v>
      </c>
      <c r="C74" s="334" t="str">
        <f>IF(ISBLANK(Regressions!C84), " ", Regressions!C84)</f>
        <v>Rural</v>
      </c>
      <c r="D74" s="330">
        <f>IF(ISBLANK(Regressions!D84), " ", Regressions!D84)</f>
        <v>1475354.4944881056</v>
      </c>
      <c r="E74" s="208" t="e">
        <f>IF(ISNUMBER(Regressions!E84),ROUND(Regressions!E84, 1), NA())</f>
        <v>#N/A</v>
      </c>
      <c r="F74" s="331" t="e">
        <f>IF(ISNUMBER(Regressions!F84),ROUND(Regressions!F84, 1), NA())</f>
        <v>#N/A</v>
      </c>
      <c r="G74" s="230" t="e">
        <f>IF(ISNUMBER(Regressions!G84),ROUND(Regressions!G84, 1), NA())</f>
        <v>#N/A</v>
      </c>
      <c r="H74" s="332" t="e">
        <f>IF(ISNUMBER(Regressions!H84),ROUND(Regressions!H84, 1), NA())</f>
        <v>#N/A</v>
      </c>
      <c r="I74" s="231" t="e">
        <f>IF(ISNUMBER(Regressions!I84),ROUND(Regressions!I84, 1), NA())</f>
        <v>#N/A</v>
      </c>
      <c r="J74" s="333" t="e">
        <f>IF(ISNUMBER(Regressions!K84),ROUND(Regressions!K84, 1), NA())</f>
        <v>#N/A</v>
      </c>
      <c r="K74" s="331" t="e">
        <f>IF(ISNUMBER(Regressions!L84),ROUND(Regressions!L84, 1), NA())</f>
        <v>#N/A</v>
      </c>
      <c r="L74" s="232" t="e">
        <f>IF(ISNUMBER(Regressions!M84),ROUND(Regressions!M84, 1), NA())</f>
        <v>#N/A</v>
      </c>
      <c r="M74" s="332" t="e">
        <f>IF(ISNUMBER(Regressions!N84),ROUND(Regressions!N84, 1), NA())</f>
        <v>#N/A</v>
      </c>
      <c r="N74" s="231" t="e">
        <f>IF(ISNUMBER(Regressions!O84),ROUND(Regressions!O84, 1), NA())</f>
        <v>#N/A</v>
      </c>
      <c r="O74" s="333" t="e">
        <f>IF(ISNUMBER(Regressions!Q84),ROUND(Regressions!Q84, 1), NA())</f>
        <v>#N/A</v>
      </c>
      <c r="P74" s="331" t="e">
        <f>IF(ISNUMBER(Regressions!R84),ROUND(Regressions!R84, 1), NA())</f>
        <v>#N/A</v>
      </c>
      <c r="Q74" s="209" t="e">
        <f>IF(ISNUMBER(Regressions!S84),ROUND(Regressions!S84, 1), NA())</f>
        <v>#N/A</v>
      </c>
      <c r="R74" s="332" t="e">
        <f>IF(ISNUMBER(Regressions!T84),ROUND(Regressions!T84, 1), NA())</f>
        <v>#N/A</v>
      </c>
      <c r="S74" s="231" t="e">
        <f>IF(ISNUMBER(Regressions!U84),ROUND(Regressions!U84, 1), NA())</f>
        <v>#N/A</v>
      </c>
    </row>
    <row xmlns:x14ac="http://schemas.microsoft.com/office/spreadsheetml/2009/9/ac" r="75" x14ac:dyDescent="0.2">
      <c r="A75" s="328" t="str">
        <f>IF(ISBLANK(Regressions!A85), " ", Regressions!A85)</f>
        <v>Sierra Leone</v>
      </c>
      <c r="B75" s="329">
        <f>IF(ISBLANK(Regressions!B85), " ", Regressions!B85)</f>
        <v>2009</v>
      </c>
      <c r="C75" s="334" t="str">
        <f>IF(ISBLANK(Regressions!C85), " ", Regressions!C85)</f>
        <v>Rural</v>
      </c>
      <c r="D75" s="330">
        <f>IF(ISBLANK(Regressions!D85), " ", Regressions!D85)</f>
        <v>1503485.4606334309</v>
      </c>
      <c r="E75" s="208" t="e">
        <f>IF(ISNUMBER(Regressions!E85),ROUND(Regressions!E85, 1), NA())</f>
        <v>#N/A</v>
      </c>
      <c r="F75" s="331" t="e">
        <f>IF(ISNUMBER(Regressions!F85),ROUND(Regressions!F85, 1), NA())</f>
        <v>#N/A</v>
      </c>
      <c r="G75" s="230" t="e">
        <f>IF(ISNUMBER(Regressions!G85),ROUND(Regressions!G85, 1), NA())</f>
        <v>#N/A</v>
      </c>
      <c r="H75" s="332" t="e">
        <f>IF(ISNUMBER(Regressions!H85),ROUND(Regressions!H85, 1), NA())</f>
        <v>#N/A</v>
      </c>
      <c r="I75" s="231" t="e">
        <f>IF(ISNUMBER(Regressions!I85),ROUND(Regressions!I85, 1), NA())</f>
        <v>#N/A</v>
      </c>
      <c r="J75" s="333" t="e">
        <f>IF(ISNUMBER(Regressions!K85),ROUND(Regressions!K85, 1), NA())</f>
        <v>#N/A</v>
      </c>
      <c r="K75" s="331" t="e">
        <f>IF(ISNUMBER(Regressions!L85),ROUND(Regressions!L85, 1), NA())</f>
        <v>#N/A</v>
      </c>
      <c r="L75" s="232" t="e">
        <f>IF(ISNUMBER(Regressions!M85),ROUND(Regressions!M85, 1), NA())</f>
        <v>#N/A</v>
      </c>
      <c r="M75" s="332" t="e">
        <f>IF(ISNUMBER(Regressions!N85),ROUND(Regressions!N85, 1), NA())</f>
        <v>#N/A</v>
      </c>
      <c r="N75" s="231" t="e">
        <f>IF(ISNUMBER(Regressions!O85),ROUND(Regressions!O85, 1), NA())</f>
        <v>#N/A</v>
      </c>
      <c r="O75" s="333" t="e">
        <f>IF(ISNUMBER(Regressions!Q85),ROUND(Regressions!Q85, 1), NA())</f>
        <v>#N/A</v>
      </c>
      <c r="P75" s="331" t="e">
        <f>IF(ISNUMBER(Regressions!R85),ROUND(Regressions!R85, 1), NA())</f>
        <v>#N/A</v>
      </c>
      <c r="Q75" s="209" t="e">
        <f>IF(ISNUMBER(Regressions!S85),ROUND(Regressions!S85, 1), NA())</f>
        <v>#N/A</v>
      </c>
      <c r="R75" s="332" t="e">
        <f>IF(ISNUMBER(Regressions!T85),ROUND(Regressions!T85, 1), NA())</f>
        <v>#N/A</v>
      </c>
      <c r="S75" s="231" t="e">
        <f>IF(ISNUMBER(Regressions!U85),ROUND(Regressions!U85, 1), NA())</f>
        <v>#N/A</v>
      </c>
    </row>
    <row xmlns:x14ac="http://schemas.microsoft.com/office/spreadsheetml/2009/9/ac" r="76" x14ac:dyDescent="0.2">
      <c r="A76" s="328" t="str">
        <f>IF(ISBLANK(Regressions!A86), " ", Regressions!A86)</f>
        <v>Sierra Leone</v>
      </c>
      <c r="B76" s="329">
        <f>IF(ISBLANK(Regressions!B86), " ", Regressions!B86)</f>
        <v>2010</v>
      </c>
      <c r="C76" s="334" t="str">
        <f>IF(ISBLANK(Regressions!C86), " ", Regressions!C86)</f>
        <v>Rural</v>
      </c>
      <c r="D76" s="330">
        <f>IF(ISBLANK(Regressions!D86), " ", Regressions!D86)</f>
        <v>1536356.7531447599</v>
      </c>
      <c r="E76" s="208" t="e">
        <f>IF(ISNUMBER(Regressions!E86),ROUND(Regressions!E86, 1), NA())</f>
        <v>#N/A</v>
      </c>
      <c r="F76" s="331" t="e">
        <f>IF(ISNUMBER(Regressions!F86),ROUND(Regressions!F86, 1), NA())</f>
        <v>#N/A</v>
      </c>
      <c r="G76" s="230" t="e">
        <f>IF(ISNUMBER(Regressions!G86),ROUND(Regressions!G86, 1), NA())</f>
        <v>#N/A</v>
      </c>
      <c r="H76" s="332" t="e">
        <f>IF(ISNUMBER(Regressions!H86),ROUND(Regressions!H86, 1), NA())</f>
        <v>#N/A</v>
      </c>
      <c r="I76" s="231" t="e">
        <f>IF(ISNUMBER(Regressions!I86),ROUND(Regressions!I86, 1), NA())</f>
        <v>#N/A</v>
      </c>
      <c r="J76" s="333" t="e">
        <f>IF(ISNUMBER(Regressions!K86),ROUND(Regressions!K86, 1), NA())</f>
        <v>#N/A</v>
      </c>
      <c r="K76" s="331" t="e">
        <f>IF(ISNUMBER(Regressions!L86),ROUND(Regressions!L86, 1), NA())</f>
        <v>#N/A</v>
      </c>
      <c r="L76" s="232" t="e">
        <f>IF(ISNUMBER(Regressions!M86),ROUND(Regressions!M86, 1), NA())</f>
        <v>#N/A</v>
      </c>
      <c r="M76" s="332" t="e">
        <f>IF(ISNUMBER(Regressions!N86),ROUND(Regressions!N86, 1), NA())</f>
        <v>#N/A</v>
      </c>
      <c r="N76" s="231" t="e">
        <f>IF(ISNUMBER(Regressions!O86),ROUND(Regressions!O86, 1), NA())</f>
        <v>#N/A</v>
      </c>
      <c r="O76" s="333" t="e">
        <f>IF(ISNUMBER(Regressions!Q86),ROUND(Regressions!Q86, 1), NA())</f>
        <v>#N/A</v>
      </c>
      <c r="P76" s="331" t="e">
        <f>IF(ISNUMBER(Regressions!R86),ROUND(Regressions!R86, 1), NA())</f>
        <v>#N/A</v>
      </c>
      <c r="Q76" s="209" t="e">
        <f>IF(ISNUMBER(Regressions!S86),ROUND(Regressions!S86, 1), NA())</f>
        <v>#N/A</v>
      </c>
      <c r="R76" s="332" t="e">
        <f>IF(ISNUMBER(Regressions!T86),ROUND(Regressions!T86, 1), NA())</f>
        <v>#N/A</v>
      </c>
      <c r="S76" s="231" t="e">
        <f>IF(ISNUMBER(Regressions!U86),ROUND(Regressions!U86, 1), NA())</f>
        <v>#N/A</v>
      </c>
    </row>
    <row xmlns:x14ac="http://schemas.microsoft.com/office/spreadsheetml/2009/9/ac" r="77" x14ac:dyDescent="0.2">
      <c r="A77" s="328" t="str">
        <f>IF(ISBLANK(Regressions!A87), " ", Regressions!A87)</f>
        <v>Sierra Leone</v>
      </c>
      <c r="B77" s="329">
        <f>IF(ISBLANK(Regressions!B87), " ", Regressions!B87)</f>
        <v>2011</v>
      </c>
      <c r="C77" s="334" t="str">
        <f>IF(ISBLANK(Regressions!C87), " ", Regressions!C87)</f>
        <v>Rural</v>
      </c>
      <c r="D77" s="330">
        <f>IF(ISBLANK(Regressions!D87), " ", Regressions!D87)</f>
        <v>1566219.9452766418</v>
      </c>
      <c r="E77" s="208" t="e">
        <f>IF(ISNUMBER(Regressions!E87),ROUND(Regressions!E87, 1), NA())</f>
        <v>#N/A</v>
      </c>
      <c r="F77" s="331" t="e">
        <f>IF(ISNUMBER(Regressions!F87),ROUND(Regressions!F87, 1), NA())</f>
        <v>#N/A</v>
      </c>
      <c r="G77" s="230" t="e">
        <f>IF(ISNUMBER(Regressions!G87),ROUND(Regressions!G87, 1), NA())</f>
        <v>#N/A</v>
      </c>
      <c r="H77" s="332" t="e">
        <f>IF(ISNUMBER(Regressions!H87),ROUND(Regressions!H87, 1), NA())</f>
        <v>#N/A</v>
      </c>
      <c r="I77" s="231" t="e">
        <f>IF(ISNUMBER(Regressions!I87),ROUND(Regressions!I87, 1), NA())</f>
        <v>#N/A</v>
      </c>
      <c r="J77" s="333" t="e">
        <f>IF(ISNUMBER(Regressions!K87),ROUND(Regressions!K87, 1), NA())</f>
        <v>#N/A</v>
      </c>
      <c r="K77" s="331" t="e">
        <f>IF(ISNUMBER(Regressions!L87),ROUND(Regressions!L87, 1), NA())</f>
        <v>#N/A</v>
      </c>
      <c r="L77" s="232" t="e">
        <f>IF(ISNUMBER(Regressions!M87),ROUND(Regressions!M87, 1), NA())</f>
        <v>#N/A</v>
      </c>
      <c r="M77" s="332" t="e">
        <f>IF(ISNUMBER(Regressions!N87),ROUND(Regressions!N87, 1), NA())</f>
        <v>#N/A</v>
      </c>
      <c r="N77" s="231" t="e">
        <f>IF(ISNUMBER(Regressions!O87),ROUND(Regressions!O87, 1), NA())</f>
        <v>#N/A</v>
      </c>
      <c r="O77" s="333" t="e">
        <f>IF(ISNUMBER(Regressions!Q87),ROUND(Regressions!Q87, 1), NA())</f>
        <v>#N/A</v>
      </c>
      <c r="P77" s="331" t="e">
        <f>IF(ISNUMBER(Regressions!R87),ROUND(Regressions!R87, 1), NA())</f>
        <v>#N/A</v>
      </c>
      <c r="Q77" s="209" t="e">
        <f>IF(ISNUMBER(Regressions!S87),ROUND(Regressions!S87, 1), NA())</f>
        <v>#N/A</v>
      </c>
      <c r="R77" s="332" t="e">
        <f>IF(ISNUMBER(Regressions!T87),ROUND(Regressions!T87, 1), NA())</f>
        <v>#N/A</v>
      </c>
      <c r="S77" s="231" t="e">
        <f>IF(ISNUMBER(Regressions!U87),ROUND(Regressions!U87, 1), NA())</f>
        <v>#N/A</v>
      </c>
    </row>
    <row xmlns:x14ac="http://schemas.microsoft.com/office/spreadsheetml/2009/9/ac" r="78" x14ac:dyDescent="0.2">
      <c r="A78" s="328" t="str">
        <f>IF(ISBLANK(Regressions!A88), " ", Regressions!A88)</f>
        <v>Sierra Leone</v>
      </c>
      <c r="B78" s="329">
        <f>IF(ISBLANK(Regressions!B88), " ", Regressions!B88)</f>
        <v>2012</v>
      </c>
      <c r="C78" s="334" t="str">
        <f>IF(ISBLANK(Regressions!C88), " ", Regressions!C88)</f>
        <v>Rural</v>
      </c>
      <c r="D78" s="330">
        <f>IF(ISBLANK(Regressions!D88), " ", Regressions!D88)</f>
        <v>1595576.4503573605</v>
      </c>
      <c r="E78" s="208" t="e">
        <f>IF(ISNUMBER(Regressions!E88),ROUND(Regressions!E88, 1), NA())</f>
        <v>#N/A</v>
      </c>
      <c r="F78" s="331" t="e">
        <f>IF(ISNUMBER(Regressions!F88),ROUND(Regressions!F88, 1), NA())</f>
        <v>#N/A</v>
      </c>
      <c r="G78" s="230" t="e">
        <f>IF(ISNUMBER(Regressions!G88),ROUND(Regressions!G88, 1), NA())</f>
        <v>#N/A</v>
      </c>
      <c r="H78" s="332" t="e">
        <f>IF(ISNUMBER(Regressions!H88),ROUND(Regressions!H88, 1), NA())</f>
        <v>#N/A</v>
      </c>
      <c r="I78" s="231" t="e">
        <f>IF(ISNUMBER(Regressions!I88),ROUND(Regressions!I88, 1), NA())</f>
        <v>#N/A</v>
      </c>
      <c r="J78" s="333" t="e">
        <f>IF(ISNUMBER(Regressions!K88),ROUND(Regressions!K88, 1), NA())</f>
        <v>#N/A</v>
      </c>
      <c r="K78" s="331" t="e">
        <f>IF(ISNUMBER(Regressions!L88),ROUND(Regressions!L88, 1), NA())</f>
        <v>#N/A</v>
      </c>
      <c r="L78" s="232" t="e">
        <f>IF(ISNUMBER(Regressions!M88),ROUND(Regressions!M88, 1), NA())</f>
        <v>#N/A</v>
      </c>
      <c r="M78" s="332" t="e">
        <f>IF(ISNUMBER(Regressions!N88),ROUND(Regressions!N88, 1), NA())</f>
        <v>#N/A</v>
      </c>
      <c r="N78" s="231" t="e">
        <f>IF(ISNUMBER(Regressions!O88),ROUND(Regressions!O88, 1), NA())</f>
        <v>#N/A</v>
      </c>
      <c r="O78" s="333" t="e">
        <f>IF(ISNUMBER(Regressions!Q88),ROUND(Regressions!Q88, 1), NA())</f>
        <v>#N/A</v>
      </c>
      <c r="P78" s="331" t="e">
        <f>IF(ISNUMBER(Regressions!R88),ROUND(Regressions!R88, 1), NA())</f>
        <v>#N/A</v>
      </c>
      <c r="Q78" s="209" t="e">
        <f>IF(ISNUMBER(Regressions!S88),ROUND(Regressions!S88, 1), NA())</f>
        <v>#N/A</v>
      </c>
      <c r="R78" s="332" t="e">
        <f>IF(ISNUMBER(Regressions!T88),ROUND(Regressions!T88, 1), NA())</f>
        <v>#N/A</v>
      </c>
      <c r="S78" s="231" t="e">
        <f>IF(ISNUMBER(Regressions!U88),ROUND(Regressions!U88, 1), NA())</f>
        <v>#N/A</v>
      </c>
    </row>
    <row xmlns:x14ac="http://schemas.microsoft.com/office/spreadsheetml/2009/9/ac" r="79" x14ac:dyDescent="0.2">
      <c r="A79" s="328" t="str">
        <f>IF(ISBLANK(Regressions!A89), " ", Regressions!A89)</f>
        <v>Sierra Leone</v>
      </c>
      <c r="B79" s="329">
        <f>IF(ISBLANK(Regressions!B89), " ", Regressions!B89)</f>
        <v>2013</v>
      </c>
      <c r="C79" s="334" t="str">
        <f>IF(ISBLANK(Regressions!C89), " ", Regressions!C89)</f>
        <v>Rural</v>
      </c>
      <c r="D79" s="330">
        <f>IF(ISBLANK(Regressions!D89), " ", Regressions!D89)</f>
        <v>1708114.7358742142</v>
      </c>
      <c r="E79" s="208" t="e">
        <f>IF(ISNUMBER(Regressions!E89),ROUND(Regressions!E89, 1), NA())</f>
        <v>#N/A</v>
      </c>
      <c r="F79" s="331" t="e">
        <f>IF(ISNUMBER(Regressions!F89),ROUND(Regressions!F89, 1), NA())</f>
        <v>#N/A</v>
      </c>
      <c r="G79" s="230" t="e">
        <f>IF(ISNUMBER(Regressions!G89),ROUND(Regressions!G89, 1), NA())</f>
        <v>#N/A</v>
      </c>
      <c r="H79" s="332" t="e">
        <f>IF(ISNUMBER(Regressions!H89),ROUND(Regressions!H89, 1), NA())</f>
        <v>#N/A</v>
      </c>
      <c r="I79" s="231" t="e">
        <f>IF(ISNUMBER(Regressions!I89),ROUND(Regressions!I89, 1), NA())</f>
        <v>#N/A</v>
      </c>
      <c r="J79" s="333" t="e">
        <f>IF(ISNUMBER(Regressions!K89),ROUND(Regressions!K89, 1), NA())</f>
        <v>#N/A</v>
      </c>
      <c r="K79" s="331" t="e">
        <f>IF(ISNUMBER(Regressions!L89),ROUND(Regressions!L89, 1), NA())</f>
        <v>#N/A</v>
      </c>
      <c r="L79" s="232" t="e">
        <f>IF(ISNUMBER(Regressions!M89),ROUND(Regressions!M89, 1), NA())</f>
        <v>#N/A</v>
      </c>
      <c r="M79" s="332" t="e">
        <f>IF(ISNUMBER(Regressions!N89),ROUND(Regressions!N89, 1), NA())</f>
        <v>#N/A</v>
      </c>
      <c r="N79" s="231" t="e">
        <f>IF(ISNUMBER(Regressions!O89),ROUND(Regressions!O89, 1), NA())</f>
        <v>#N/A</v>
      </c>
      <c r="O79" s="333" t="e">
        <f>IF(ISNUMBER(Regressions!Q89),ROUND(Regressions!Q89, 1), NA())</f>
        <v>#N/A</v>
      </c>
      <c r="P79" s="331" t="e">
        <f>IF(ISNUMBER(Regressions!R89),ROUND(Regressions!R89, 1), NA())</f>
        <v>#N/A</v>
      </c>
      <c r="Q79" s="209" t="e">
        <f>IF(ISNUMBER(Regressions!S89),ROUND(Regressions!S89, 1), NA())</f>
        <v>#N/A</v>
      </c>
      <c r="R79" s="332" t="e">
        <f>IF(ISNUMBER(Regressions!T89),ROUND(Regressions!T89, 1), NA())</f>
        <v>#N/A</v>
      </c>
      <c r="S79" s="231" t="e">
        <f>IF(ISNUMBER(Regressions!U89),ROUND(Regressions!U89, 1), NA())</f>
        <v>#N/A</v>
      </c>
    </row>
    <row xmlns:x14ac="http://schemas.microsoft.com/office/spreadsheetml/2009/9/ac" r="80" x14ac:dyDescent="0.2">
      <c r="A80" s="328" t="str">
        <f>IF(ISBLANK(Regressions!A90), " ", Regressions!A90)</f>
        <v>Sierra Leone</v>
      </c>
      <c r="B80" s="329">
        <f>IF(ISBLANK(Regressions!B90), " ", Regressions!B90)</f>
        <v>2014</v>
      </c>
      <c r="C80" s="334" t="str">
        <f>IF(ISBLANK(Regressions!C90), " ", Regressions!C90)</f>
        <v>Rural</v>
      </c>
      <c r="D80" s="330">
        <f>IF(ISBLANK(Regressions!D90), " ", Regressions!D90)</f>
        <v>1736624.6463321687</v>
      </c>
      <c r="E80" s="208" t="e">
        <f>IF(ISNUMBER(Regressions!E90),ROUND(Regressions!E90, 1), NA())</f>
        <v>#N/A</v>
      </c>
      <c r="F80" s="331" t="e">
        <f>IF(ISNUMBER(Regressions!F90),ROUND(Regressions!F90, 1), NA())</f>
        <v>#N/A</v>
      </c>
      <c r="G80" s="230" t="e">
        <f>IF(ISNUMBER(Regressions!G90),ROUND(Regressions!G90, 1), NA())</f>
        <v>#N/A</v>
      </c>
      <c r="H80" s="332" t="e">
        <f>IF(ISNUMBER(Regressions!H90),ROUND(Regressions!H90, 1), NA())</f>
        <v>#N/A</v>
      </c>
      <c r="I80" s="231" t="e">
        <f>IF(ISNUMBER(Regressions!I90),ROUND(Regressions!I90, 1), NA())</f>
        <v>#N/A</v>
      </c>
      <c r="J80" s="333" t="e">
        <f>IF(ISNUMBER(Regressions!K90),ROUND(Regressions!K90, 1), NA())</f>
        <v>#N/A</v>
      </c>
      <c r="K80" s="331" t="e">
        <f>IF(ISNUMBER(Regressions!L90),ROUND(Regressions!L90, 1), NA())</f>
        <v>#N/A</v>
      </c>
      <c r="L80" s="232" t="e">
        <f>IF(ISNUMBER(Regressions!M90),ROUND(Regressions!M90, 1), NA())</f>
        <v>#N/A</v>
      </c>
      <c r="M80" s="332" t="e">
        <f>IF(ISNUMBER(Regressions!N90),ROUND(Regressions!N90, 1), NA())</f>
        <v>#N/A</v>
      </c>
      <c r="N80" s="231" t="e">
        <f>IF(ISNUMBER(Regressions!O90),ROUND(Regressions!O90, 1), NA())</f>
        <v>#N/A</v>
      </c>
      <c r="O80" s="333" t="e">
        <f>IF(ISNUMBER(Regressions!Q90),ROUND(Regressions!Q90, 1), NA())</f>
        <v>#N/A</v>
      </c>
      <c r="P80" s="331" t="e">
        <f>IF(ISNUMBER(Regressions!R90),ROUND(Regressions!R90, 1), NA())</f>
        <v>#N/A</v>
      </c>
      <c r="Q80" s="209" t="e">
        <f>IF(ISNUMBER(Regressions!S90),ROUND(Regressions!S90, 1), NA())</f>
        <v>#N/A</v>
      </c>
      <c r="R80" s="332" t="e">
        <f>IF(ISNUMBER(Regressions!T90),ROUND(Regressions!T90, 1), NA())</f>
        <v>#N/A</v>
      </c>
      <c r="S80" s="231" t="e">
        <f>IF(ISNUMBER(Regressions!U90),ROUND(Regressions!U90, 1), NA())</f>
        <v>#N/A</v>
      </c>
    </row>
    <row xmlns:x14ac="http://schemas.microsoft.com/office/spreadsheetml/2009/9/ac" r="81" x14ac:dyDescent="0.2">
      <c r="A81" s="328" t="str">
        <f>IF(ISBLANK(Regressions!A91), " ", Regressions!A91)</f>
        <v>Sierra Leone</v>
      </c>
      <c r="B81" s="329">
        <f>IF(ISBLANK(Regressions!B91), " ", Regressions!B91)</f>
        <v>2015</v>
      </c>
      <c r="C81" s="334" t="str">
        <f>IF(ISBLANK(Regressions!C91), " ", Regressions!C91)</f>
        <v>Rural</v>
      </c>
      <c r="D81" s="330">
        <f>IF(ISBLANK(Regressions!D91), " ", Regressions!D91)</f>
        <v>1763691.6967425158</v>
      </c>
      <c r="E81" s="208" t="e">
        <f>IF(ISNUMBER(Regressions!E91),ROUND(Regressions!E91, 1), NA())</f>
        <v>#N/A</v>
      </c>
      <c r="F81" s="331" t="e">
        <f>IF(ISNUMBER(Regressions!F91),ROUND(Regressions!F91, 1), NA())</f>
        <v>#N/A</v>
      </c>
      <c r="G81" s="230" t="e">
        <f>IF(ISNUMBER(Regressions!G91),ROUND(Regressions!G91, 1), NA())</f>
        <v>#N/A</v>
      </c>
      <c r="H81" s="332" t="e">
        <f>IF(ISNUMBER(Regressions!H91),ROUND(Regressions!H91, 1), NA())</f>
        <v>#N/A</v>
      </c>
      <c r="I81" s="231" t="e">
        <f>IF(ISNUMBER(Regressions!I91),ROUND(Regressions!I91, 1), NA())</f>
        <v>#N/A</v>
      </c>
      <c r="J81" s="333" t="e">
        <f>IF(ISNUMBER(Regressions!K91),ROUND(Regressions!K91, 1), NA())</f>
        <v>#N/A</v>
      </c>
      <c r="K81" s="331" t="e">
        <f>IF(ISNUMBER(Regressions!L91),ROUND(Regressions!L91, 1), NA())</f>
        <v>#N/A</v>
      </c>
      <c r="L81" s="232" t="e">
        <f>IF(ISNUMBER(Regressions!M91),ROUND(Regressions!M91, 1), NA())</f>
        <v>#N/A</v>
      </c>
      <c r="M81" s="332" t="e">
        <f>IF(ISNUMBER(Regressions!N91),ROUND(Regressions!N91, 1), NA())</f>
        <v>#N/A</v>
      </c>
      <c r="N81" s="231" t="e">
        <f>IF(ISNUMBER(Regressions!O91),ROUND(Regressions!O91, 1), NA())</f>
        <v>#N/A</v>
      </c>
      <c r="O81" s="333" t="e">
        <f>IF(ISNUMBER(Regressions!Q91),ROUND(Regressions!Q91, 1), NA())</f>
        <v>#N/A</v>
      </c>
      <c r="P81" s="331" t="e">
        <f>IF(ISNUMBER(Regressions!R91),ROUND(Regressions!R91, 1), NA())</f>
        <v>#N/A</v>
      </c>
      <c r="Q81" s="209" t="e">
        <f>IF(ISNUMBER(Regressions!S91),ROUND(Regressions!S91, 1), NA())</f>
        <v>#N/A</v>
      </c>
      <c r="R81" s="332" t="e">
        <f>IF(ISNUMBER(Regressions!T91),ROUND(Regressions!T91, 1), NA())</f>
        <v>#N/A</v>
      </c>
      <c r="S81" s="231" t="e">
        <f>IF(ISNUMBER(Regressions!U91),ROUND(Regressions!U91, 1), NA())</f>
        <v>#N/A</v>
      </c>
    </row>
    <row xmlns:x14ac="http://schemas.microsoft.com/office/spreadsheetml/2009/9/ac" r="82" x14ac:dyDescent="0.2">
      <c r="A82" s="328" t="str">
        <f>IF(ISBLANK(Regressions!A92), " ", Regressions!A92)</f>
        <v>Sierra Leone</v>
      </c>
      <c r="B82" s="329">
        <f>IF(ISBLANK(Regressions!B92), " ", Regressions!B92)</f>
        <v>2016</v>
      </c>
      <c r="C82" s="334" t="str">
        <f>IF(ISBLANK(Regressions!C92), " ", Regressions!C92)</f>
        <v>Rural</v>
      </c>
      <c r="D82" s="330">
        <f>IF(ISBLANK(Regressions!D92), " ", Regressions!D92)</f>
        <v>1788783.9847745132</v>
      </c>
      <c r="E82" s="208" t="e">
        <f>IF(ISNUMBER(Regressions!E92),ROUND(Regressions!E92, 1), NA())</f>
        <v>#N/A</v>
      </c>
      <c r="F82" s="331" t="e">
        <f>IF(ISNUMBER(Regressions!F92),ROUND(Regressions!F92, 1), NA())</f>
        <v>#N/A</v>
      </c>
      <c r="G82" s="230" t="e">
        <f>IF(ISNUMBER(Regressions!G92),ROUND(Regressions!G92, 1), NA())</f>
        <v>#N/A</v>
      </c>
      <c r="H82" s="332" t="e">
        <f>IF(ISNUMBER(Regressions!H92),ROUND(Regressions!H92, 1), NA())</f>
        <v>#N/A</v>
      </c>
      <c r="I82" s="231" t="e">
        <f>IF(ISNUMBER(Regressions!I92),ROUND(Regressions!I92, 1), NA())</f>
        <v>#N/A</v>
      </c>
      <c r="J82" s="333" t="e">
        <f>IF(ISNUMBER(Regressions!K92),ROUND(Regressions!K92, 1), NA())</f>
        <v>#N/A</v>
      </c>
      <c r="K82" s="331" t="e">
        <f>IF(ISNUMBER(Regressions!L92),ROUND(Regressions!L92, 1), NA())</f>
        <v>#N/A</v>
      </c>
      <c r="L82" s="232" t="e">
        <f>IF(ISNUMBER(Regressions!M92),ROUND(Regressions!M92, 1), NA())</f>
        <v>#N/A</v>
      </c>
      <c r="M82" s="332" t="e">
        <f>IF(ISNUMBER(Regressions!N92),ROUND(Regressions!N92, 1), NA())</f>
        <v>#N/A</v>
      </c>
      <c r="N82" s="231" t="e">
        <f>IF(ISNUMBER(Regressions!O92),ROUND(Regressions!O92, 1), NA())</f>
        <v>#N/A</v>
      </c>
      <c r="O82" s="333" t="e">
        <f>IF(ISNUMBER(Regressions!Q92),ROUND(Regressions!Q92, 1), NA())</f>
        <v>#N/A</v>
      </c>
      <c r="P82" s="331" t="e">
        <f>IF(ISNUMBER(Regressions!R92),ROUND(Regressions!R92, 1), NA())</f>
        <v>#N/A</v>
      </c>
      <c r="Q82" s="209" t="e">
        <f>IF(ISNUMBER(Regressions!S92),ROUND(Regressions!S92, 1), NA())</f>
        <v>#N/A</v>
      </c>
      <c r="R82" s="332" t="e">
        <f>IF(ISNUMBER(Regressions!T92),ROUND(Regressions!T92, 1), NA())</f>
        <v>#N/A</v>
      </c>
      <c r="S82" s="231" t="e">
        <f>IF(ISNUMBER(Regressions!U92),ROUND(Regressions!U92, 1), NA())</f>
        <v>#N/A</v>
      </c>
    </row>
    <row xmlns:x14ac="http://schemas.microsoft.com/office/spreadsheetml/2009/9/ac" r="83" x14ac:dyDescent="0.2">
      <c r="A83" s="328" t="str">
        <f>IF(ISBLANK(Regressions!A93), " ", Regressions!A93)</f>
        <v>Sierra Leone</v>
      </c>
      <c r="B83" s="329">
        <f>IF(ISBLANK(Regressions!B93), " ", Regressions!B93)</f>
        <v>2017</v>
      </c>
      <c r="C83" s="334" t="str">
        <f>IF(ISBLANK(Regressions!C93), " ", Regressions!C93)</f>
        <v>Rural</v>
      </c>
      <c r="D83" s="330">
        <f>IF(ISBLANK(Regressions!D93), " ", Regressions!D93)</f>
        <v>1812468.8741990661</v>
      </c>
      <c r="E83" s="208" t="e">
        <f>IF(ISNUMBER(Regressions!E93),ROUND(Regressions!E93, 1), NA())</f>
        <v>#N/A</v>
      </c>
      <c r="F83" s="331" t="e">
        <f>IF(ISNUMBER(Regressions!F93),ROUND(Regressions!F93, 1), NA())</f>
        <v>#N/A</v>
      </c>
      <c r="G83" s="230" t="e">
        <f>IF(ISNUMBER(Regressions!G93),ROUND(Regressions!G93, 1), NA())</f>
        <v>#N/A</v>
      </c>
      <c r="H83" s="332" t="e">
        <f>IF(ISNUMBER(Regressions!H93),ROUND(Regressions!H93, 1), NA())</f>
        <v>#N/A</v>
      </c>
      <c r="I83" s="231" t="e">
        <f>IF(ISNUMBER(Regressions!I93),ROUND(Regressions!I93, 1), NA())</f>
        <v>#N/A</v>
      </c>
      <c r="J83" s="333" t="e">
        <f>IF(ISNUMBER(Regressions!K93),ROUND(Regressions!K93, 1), NA())</f>
        <v>#N/A</v>
      </c>
      <c r="K83" s="331" t="e">
        <f>IF(ISNUMBER(Regressions!L93),ROUND(Regressions!L93, 1), NA())</f>
        <v>#N/A</v>
      </c>
      <c r="L83" s="232" t="e">
        <f>IF(ISNUMBER(Regressions!M93),ROUND(Regressions!M93, 1), NA())</f>
        <v>#N/A</v>
      </c>
      <c r="M83" s="332" t="e">
        <f>IF(ISNUMBER(Regressions!N93),ROUND(Regressions!N93, 1), NA())</f>
        <v>#N/A</v>
      </c>
      <c r="N83" s="231" t="e">
        <f>IF(ISNUMBER(Regressions!O93),ROUND(Regressions!O93, 1), NA())</f>
        <v>#N/A</v>
      </c>
      <c r="O83" s="333" t="e">
        <f>IF(ISNUMBER(Regressions!Q93),ROUND(Regressions!Q93, 1), NA())</f>
        <v>#N/A</v>
      </c>
      <c r="P83" s="331" t="e">
        <f>IF(ISNUMBER(Regressions!R93),ROUND(Regressions!R93, 1), NA())</f>
        <v>#N/A</v>
      </c>
      <c r="Q83" s="209" t="e">
        <f>IF(ISNUMBER(Regressions!S93),ROUND(Regressions!S93, 1), NA())</f>
        <v>#N/A</v>
      </c>
      <c r="R83" s="332" t="e">
        <f>IF(ISNUMBER(Regressions!T93),ROUND(Regressions!T93, 1), NA())</f>
        <v>#N/A</v>
      </c>
      <c r="S83" s="231" t="e">
        <f>IF(ISNUMBER(Regressions!U93),ROUND(Regressions!U93, 1), NA())</f>
        <v>#N/A</v>
      </c>
    </row>
    <row xmlns:x14ac="http://schemas.microsoft.com/office/spreadsheetml/2009/9/ac" r="84" x14ac:dyDescent="0.2">
      <c r="A84" s="328" t="str">
        <f>IF(ISBLANK(Regressions!A94), " ", Regressions!A94)</f>
        <v>Sierra Leone</v>
      </c>
      <c r="B84" s="329">
        <f>IF(ISBLANK(Regressions!B94), " ", Regressions!B94)</f>
        <v>2018</v>
      </c>
      <c r="C84" s="334" t="str">
        <f>IF(ISBLANK(Regressions!C94), " ", Regressions!C94)</f>
        <v>Rural</v>
      </c>
      <c r="D84" s="330">
        <f>IF(ISBLANK(Regressions!D94), " ", Regressions!D94)</f>
        <v>1832043.5786512755</v>
      </c>
      <c r="E84" s="208" t="e">
        <f>IF(ISNUMBER(Regressions!E94),ROUND(Regressions!E94, 1), NA())</f>
        <v>#N/A</v>
      </c>
      <c r="F84" s="331" t="e">
        <f>IF(ISNUMBER(Regressions!F94),ROUND(Regressions!F94, 1), NA())</f>
        <v>#N/A</v>
      </c>
      <c r="G84" s="230" t="e">
        <f>IF(ISNUMBER(Regressions!G94),ROUND(Regressions!G94, 1), NA())</f>
        <v>#N/A</v>
      </c>
      <c r="H84" s="332" t="e">
        <f>IF(ISNUMBER(Regressions!H94),ROUND(Regressions!H94, 1), NA())</f>
        <v>#N/A</v>
      </c>
      <c r="I84" s="231" t="e">
        <f>IF(ISNUMBER(Regressions!I94),ROUND(Regressions!I94, 1), NA())</f>
        <v>#N/A</v>
      </c>
      <c r="J84" s="333" t="e">
        <f>IF(ISNUMBER(Regressions!K94),ROUND(Regressions!K94, 1), NA())</f>
        <v>#N/A</v>
      </c>
      <c r="K84" s="331" t="e">
        <f>IF(ISNUMBER(Regressions!L94),ROUND(Regressions!L94, 1), NA())</f>
        <v>#N/A</v>
      </c>
      <c r="L84" s="232" t="e">
        <f>IF(ISNUMBER(Regressions!M94),ROUND(Regressions!M94, 1), NA())</f>
        <v>#N/A</v>
      </c>
      <c r="M84" s="332" t="e">
        <f>IF(ISNUMBER(Regressions!N94),ROUND(Regressions!N94, 1), NA())</f>
        <v>#N/A</v>
      </c>
      <c r="N84" s="231" t="e">
        <f>IF(ISNUMBER(Regressions!O94),ROUND(Regressions!O94, 1), NA())</f>
        <v>#N/A</v>
      </c>
      <c r="O84" s="333" t="e">
        <f>IF(ISNUMBER(Regressions!Q94),ROUND(Regressions!Q94, 1), NA())</f>
        <v>#N/A</v>
      </c>
      <c r="P84" s="331" t="e">
        <f>IF(ISNUMBER(Regressions!R94),ROUND(Regressions!R94, 1), NA())</f>
        <v>#N/A</v>
      </c>
      <c r="Q84" s="209" t="e">
        <f>IF(ISNUMBER(Regressions!S94),ROUND(Regressions!S94, 1), NA())</f>
        <v>#N/A</v>
      </c>
      <c r="R84" s="332" t="e">
        <f>IF(ISNUMBER(Regressions!T94),ROUND(Regressions!T94, 1), NA())</f>
        <v>#N/A</v>
      </c>
      <c r="S84" s="231" t="e">
        <f>IF(ISNUMBER(Regressions!U94),ROUND(Regressions!U94, 1), NA())</f>
        <v>#N/A</v>
      </c>
    </row>
    <row xmlns:x14ac="http://schemas.microsoft.com/office/spreadsheetml/2009/9/ac" r="85" x14ac:dyDescent="0.2">
      <c r="A85" s="328" t="str">
        <f>IF(ISBLANK(Regressions!A95), " ", Regressions!A95)</f>
        <v>Sierra Leone</v>
      </c>
      <c r="B85" s="329">
        <f>IF(ISBLANK(Regressions!B95), " ", Regressions!B95)</f>
        <v>2019</v>
      </c>
      <c r="C85" s="334" t="str">
        <f>IF(ISBLANK(Regressions!C95), " ", Regressions!C95)</f>
        <v>Rural</v>
      </c>
      <c r="D85" s="330">
        <f>IF(ISBLANK(Regressions!D95), " ", Regressions!D95)</f>
        <v>1847748.0507047269</v>
      </c>
      <c r="E85" s="208" t="e">
        <f>IF(ISNUMBER(Regressions!E95),ROUND(Regressions!E95, 1), NA())</f>
        <v>#N/A</v>
      </c>
      <c r="F85" s="331" t="e">
        <f>IF(ISNUMBER(Regressions!F95),ROUND(Regressions!F95, 1), NA())</f>
        <v>#N/A</v>
      </c>
      <c r="G85" s="230" t="e">
        <f>IF(ISNUMBER(Regressions!G95),ROUND(Regressions!G95, 1), NA())</f>
        <v>#N/A</v>
      </c>
      <c r="H85" s="332" t="e">
        <f>IF(ISNUMBER(Regressions!H95),ROUND(Regressions!H95, 1), NA())</f>
        <v>#N/A</v>
      </c>
      <c r="I85" s="231" t="e">
        <f>IF(ISNUMBER(Regressions!I95),ROUND(Regressions!I95, 1), NA())</f>
        <v>#N/A</v>
      </c>
      <c r="J85" s="333" t="e">
        <f>IF(ISNUMBER(Regressions!K95),ROUND(Regressions!K95, 1), NA())</f>
        <v>#N/A</v>
      </c>
      <c r="K85" s="331" t="e">
        <f>IF(ISNUMBER(Regressions!L95),ROUND(Regressions!L95, 1), NA())</f>
        <v>#N/A</v>
      </c>
      <c r="L85" s="232" t="e">
        <f>IF(ISNUMBER(Regressions!M95),ROUND(Regressions!M95, 1), NA())</f>
        <v>#N/A</v>
      </c>
      <c r="M85" s="332" t="e">
        <f>IF(ISNUMBER(Regressions!N95),ROUND(Regressions!N95, 1), NA())</f>
        <v>#N/A</v>
      </c>
      <c r="N85" s="231" t="e">
        <f>IF(ISNUMBER(Regressions!O95),ROUND(Regressions!O95, 1), NA())</f>
        <v>#N/A</v>
      </c>
      <c r="O85" s="333" t="e">
        <f>IF(ISNUMBER(Regressions!Q95),ROUND(Regressions!Q95, 1), NA())</f>
        <v>#N/A</v>
      </c>
      <c r="P85" s="331" t="e">
        <f>IF(ISNUMBER(Regressions!R95),ROUND(Regressions!R95, 1), NA())</f>
        <v>#N/A</v>
      </c>
      <c r="Q85" s="209" t="e">
        <f>IF(ISNUMBER(Regressions!S95),ROUND(Regressions!S95, 1), NA())</f>
        <v>#N/A</v>
      </c>
      <c r="R85" s="332" t="e">
        <f>IF(ISNUMBER(Regressions!T95),ROUND(Regressions!T95, 1), NA())</f>
        <v>#N/A</v>
      </c>
      <c r="S85" s="231" t="e">
        <f>IF(ISNUMBER(Regressions!U95),ROUND(Regressions!U95, 1), NA())</f>
        <v>#N/A</v>
      </c>
    </row>
    <row xmlns:x14ac="http://schemas.microsoft.com/office/spreadsheetml/2009/9/ac" r="86" x14ac:dyDescent="0.2">
      <c r="A86" s="328" t="str">
        <f>IF(ISBLANK(Regressions!A96), " ", Regressions!A96)</f>
        <v>Sierra Leone</v>
      </c>
      <c r="B86" s="329">
        <f>IF(ISBLANK(Regressions!B96), " ", Regressions!B96)</f>
        <v>2020</v>
      </c>
      <c r="C86" s="334" t="str">
        <f>IF(ISBLANK(Regressions!C96), " ", Regressions!C96)</f>
        <v>Rural</v>
      </c>
      <c r="D86" s="330">
        <f>IF(ISBLANK(Regressions!D96), " ", Regressions!D96)</f>
        <v>1861708.4657805252</v>
      </c>
      <c r="E86" s="208" t="e">
        <f>IF(ISNUMBER(Regressions!E96),ROUND(Regressions!E96, 1), NA())</f>
        <v>#N/A</v>
      </c>
      <c r="F86" s="331" t="e">
        <f>IF(ISNUMBER(Regressions!F96),ROUND(Regressions!F96, 1), NA())</f>
        <v>#N/A</v>
      </c>
      <c r="G86" s="230" t="e">
        <f>IF(ISNUMBER(Regressions!G96),ROUND(Regressions!G96, 1), NA())</f>
        <v>#N/A</v>
      </c>
      <c r="H86" s="332" t="e">
        <f>IF(ISNUMBER(Regressions!H96),ROUND(Regressions!H96, 1), NA())</f>
        <v>#N/A</v>
      </c>
      <c r="I86" s="231" t="e">
        <f>IF(ISNUMBER(Regressions!I96),ROUND(Regressions!I96, 1), NA())</f>
        <v>#N/A</v>
      </c>
      <c r="J86" s="333" t="e">
        <f>IF(ISNUMBER(Regressions!K96),ROUND(Regressions!K96, 1), NA())</f>
        <v>#N/A</v>
      </c>
      <c r="K86" s="331" t="e">
        <f>IF(ISNUMBER(Regressions!L96),ROUND(Regressions!L96, 1), NA())</f>
        <v>#N/A</v>
      </c>
      <c r="L86" s="232" t="e">
        <f>IF(ISNUMBER(Regressions!M96),ROUND(Regressions!M96, 1), NA())</f>
        <v>#N/A</v>
      </c>
      <c r="M86" s="332" t="e">
        <f>IF(ISNUMBER(Regressions!N96),ROUND(Regressions!N96, 1), NA())</f>
        <v>#N/A</v>
      </c>
      <c r="N86" s="231" t="e">
        <f>IF(ISNUMBER(Regressions!O96),ROUND(Regressions!O96, 1), NA())</f>
        <v>#N/A</v>
      </c>
      <c r="O86" s="333" t="e">
        <f>IF(ISNUMBER(Regressions!Q96),ROUND(Regressions!Q96, 1), NA())</f>
        <v>#N/A</v>
      </c>
      <c r="P86" s="331" t="e">
        <f>IF(ISNUMBER(Regressions!R96),ROUND(Regressions!R96, 1), NA())</f>
        <v>#N/A</v>
      </c>
      <c r="Q86" s="209" t="e">
        <f>IF(ISNUMBER(Regressions!S96),ROUND(Regressions!S96, 1), NA())</f>
        <v>#N/A</v>
      </c>
      <c r="R86" s="332" t="e">
        <f>IF(ISNUMBER(Regressions!T96),ROUND(Regressions!T96, 1), NA())</f>
        <v>#N/A</v>
      </c>
      <c r="S86" s="231" t="e">
        <f>IF(ISNUMBER(Regressions!U96),ROUND(Regressions!U96, 1), NA())</f>
        <v>#N/A</v>
      </c>
    </row>
    <row xmlns:x14ac="http://schemas.microsoft.com/office/spreadsheetml/2009/9/ac" r="87" x14ac:dyDescent="0.2">
      <c r="A87" s="382" t="str">
        <f>IF(ISBLANK(Regressions!A97), " ", Regressions!A97)</f>
        <v>Sierra Leone</v>
      </c>
      <c r="B87" s="383">
        <f>IF(ISBLANK(Regressions!B97), " ", Regressions!B97)</f>
        <v>2021</v>
      </c>
      <c r="C87" s="384" t="str">
        <f>IF(ISBLANK(Regressions!C97), " ", Regressions!C97)</f>
        <v>Rural</v>
      </c>
      <c r="D87" s="385">
        <f>IF(ISBLANK(Regressions!D97), " ", Regressions!D97)</f>
        <v>1874942.2661167143</v>
      </c>
      <c r="E87" s="388" t="e">
        <f>IF(ISNUMBER(Regressions!E97),ROUND(Regressions!E97, 1), NA())</f>
        <v>#N/A</v>
      </c>
      <c r="F87" s="386" t="e">
        <f>IF(ISNUMBER(Regressions!F97),ROUND(Regressions!F97, 1), NA())</f>
        <v>#N/A</v>
      </c>
      <c r="G87" s="389" t="e">
        <f>IF(ISNUMBER(Regressions!G97),ROUND(Regressions!G97, 1), NA())</f>
        <v>#N/A</v>
      </c>
      <c r="H87" s="387" t="e">
        <f>IF(ISNUMBER(Regressions!H97),ROUND(Regressions!H97, 1), NA())</f>
        <v>#N/A</v>
      </c>
      <c r="I87" s="390" t="e">
        <f>IF(ISNUMBER(Regressions!I97),ROUND(Regressions!I97, 1), NA())</f>
        <v>#N/A</v>
      </c>
      <c r="J87" s="388" t="e">
        <f>IF(ISNUMBER(Regressions!K97),ROUND(Regressions!K97, 1), NA())</f>
        <v>#N/A</v>
      </c>
      <c r="K87" s="386" t="e">
        <f>IF(ISNUMBER(Regressions!L97),ROUND(Regressions!L97, 1), NA())</f>
        <v>#N/A</v>
      </c>
      <c r="L87" s="391" t="e">
        <f>IF(ISNUMBER(Regressions!M97),ROUND(Regressions!M97, 1), NA())</f>
        <v>#N/A</v>
      </c>
      <c r="M87" s="387" t="e">
        <f>IF(ISNUMBER(Regressions!N97),ROUND(Regressions!N97, 1), NA())</f>
        <v>#N/A</v>
      </c>
      <c r="N87" s="390" t="e">
        <f>IF(ISNUMBER(Regressions!O97),ROUND(Regressions!O97, 1), NA())</f>
        <v>#N/A</v>
      </c>
      <c r="O87" s="388" t="e">
        <f>IF(ISNUMBER(Regressions!Q97),ROUND(Regressions!Q97, 1), NA())</f>
        <v>#N/A</v>
      </c>
      <c r="P87" s="386" t="e">
        <f>IF(ISNUMBER(Regressions!R97),ROUND(Regressions!R97, 1), NA())</f>
        <v>#N/A</v>
      </c>
      <c r="Q87" s="392" t="e">
        <f>IF(ISNUMBER(Regressions!S97),ROUND(Regressions!S97, 1), NA())</f>
        <v>#N/A</v>
      </c>
      <c r="R87" s="387" t="e">
        <f>IF(ISNUMBER(Regressions!T97),ROUND(Regressions!T97, 1), NA())</f>
        <v>#N/A</v>
      </c>
      <c r="S87" s="390" t="e">
        <f>IF(ISNUMBER(Regressions!U97),ROUND(Regressions!U97, 1), NA())</f>
        <v>#N/A</v>
      </c>
      <c r="T87" s="381"/>
      <c r="U87" s="381"/>
      <c r="V87" s="381"/>
      <c r="W87" s="381"/>
      <c r="X87" s="381"/>
      <c r="Y87" s="381"/>
      <c r="Z87" s="381"/>
      <c r="AA87" s="381"/>
      <c r="AB87" s="381"/>
      <c r="AC87" s="381"/>
    </row>
    <row xmlns:x14ac="http://schemas.microsoft.com/office/spreadsheetml/2009/9/ac" r="88" x14ac:dyDescent="0.2">
      <c r="A88" s="328" t="str">
        <f>IF(ISBLANK(Regressions!A98), " ", Regressions!A98)</f>
        <v>Sierra Leone</v>
      </c>
      <c r="B88" s="329">
        <f>IF(ISBLANK(Regressions!B98), " ", Regressions!B98)</f>
        <v>2022</v>
      </c>
      <c r="C88" s="334" t="str">
        <f>IF(ISBLANK(Regressions!C98), " ", Regressions!C98)</f>
        <v>Rural</v>
      </c>
      <c r="D88" s="330">
        <f>IF(ISBLANK(Regressions!D98), " ", Regressions!D98)</f>
        <v>1885903.901534958</v>
      </c>
      <c r="E88" s="208" t="e">
        <f>IF(ISNUMBER(Regressions!E98),ROUND(Regressions!E98, 1), NA())</f>
        <v>#N/A</v>
      </c>
      <c r="F88" s="331" t="e">
        <f>IF(ISNUMBER(Regressions!F98),ROUND(Regressions!F98, 1), NA())</f>
        <v>#N/A</v>
      </c>
      <c r="G88" s="230" t="e">
        <f>IF(ISNUMBER(Regressions!G98),ROUND(Regressions!G98, 1), NA())</f>
        <v>#N/A</v>
      </c>
      <c r="H88" s="332" t="e">
        <f>IF(ISNUMBER(Regressions!H98),ROUND(Regressions!H98, 1), NA())</f>
        <v>#N/A</v>
      </c>
      <c r="I88" s="231" t="e">
        <f>IF(ISNUMBER(Regressions!I98),ROUND(Regressions!I98, 1), NA())</f>
        <v>#N/A</v>
      </c>
      <c r="J88" s="333" t="e">
        <f>IF(ISNUMBER(Regressions!K98),ROUND(Regressions!K98, 1), NA())</f>
        <v>#N/A</v>
      </c>
      <c r="K88" s="331" t="e">
        <f>IF(ISNUMBER(Regressions!L98),ROUND(Regressions!L98, 1), NA())</f>
        <v>#N/A</v>
      </c>
      <c r="L88" s="232" t="e">
        <f>IF(ISNUMBER(Regressions!M98),ROUND(Regressions!M98, 1), NA())</f>
        <v>#N/A</v>
      </c>
      <c r="M88" s="332" t="e">
        <f>IF(ISNUMBER(Regressions!N98),ROUND(Regressions!N98, 1), NA())</f>
        <v>#N/A</v>
      </c>
      <c r="N88" s="231" t="e">
        <f>IF(ISNUMBER(Regressions!O98),ROUND(Regressions!O98, 1), NA())</f>
        <v>#N/A</v>
      </c>
      <c r="O88" s="333" t="e">
        <f>IF(ISNUMBER(Regressions!Q98),ROUND(Regressions!Q98, 1), NA())</f>
        <v>#N/A</v>
      </c>
      <c r="P88" s="331" t="e">
        <f>IF(ISNUMBER(Regressions!R98),ROUND(Regressions!R98, 1), NA())</f>
        <v>#N/A</v>
      </c>
      <c r="Q88" s="209" t="e">
        <f>IF(ISNUMBER(Regressions!S98),ROUND(Regressions!S98, 1), NA())</f>
        <v>#N/A</v>
      </c>
      <c r="R88" s="332" t="e">
        <f>IF(ISNUMBER(Regressions!T98),ROUND(Regressions!T98, 1), NA())</f>
        <v>#N/A</v>
      </c>
      <c r="S88" s="231" t="e">
        <f>IF(ISNUMBER(Regressions!U98),ROUND(Regressions!U98, 1), NA())</f>
        <v>#N/A</v>
      </c>
    </row>
    <row xmlns:x14ac="http://schemas.microsoft.com/office/spreadsheetml/2009/9/ac" r="89" x14ac:dyDescent="0.2">
      <c r="A89" s="335" t="str">
        <f>IF(ISBLANK(Regressions!A99), " ", Regressions!A99)</f>
        <v>Sierra Leone</v>
      </c>
      <c r="B89" s="336">
        <f>IF(ISBLANK(Regressions!B99), " ", Regressions!B99)</f>
        <v>2023</v>
      </c>
      <c r="C89" s="337" t="str">
        <f>IF(ISBLANK(Regressions!C99), " ", Regressions!C99)</f>
        <v>Rural</v>
      </c>
      <c r="D89" s="338">
        <f>IF(ISBLANK(Regressions!D99), " ", Regressions!D99)</f>
        <v>1954360.9657694625</v>
      </c>
      <c r="E89" s="339" t="e">
        <f>IF(ISNUMBER(Regressions!E99),ROUND(Regressions!E99, 1), NA())</f>
        <v>#N/A</v>
      </c>
      <c r="F89" s="340" t="e">
        <f>IF(ISNUMBER(Regressions!F99),ROUND(Regressions!F99, 1), NA())</f>
        <v>#N/A</v>
      </c>
      <c r="G89" s="341" t="e">
        <f>IF(ISNUMBER(Regressions!G99),ROUND(Regressions!G99, 1), NA())</f>
        <v>#N/A</v>
      </c>
      <c r="H89" s="342" t="e">
        <f>IF(ISNUMBER(Regressions!H99),ROUND(Regressions!H99, 1), NA())</f>
        <v>#N/A</v>
      </c>
      <c r="I89" s="343" t="e">
        <f>IF(ISNUMBER(Regressions!I99),ROUND(Regressions!I99, 1), NA())</f>
        <v>#N/A</v>
      </c>
      <c r="J89" s="344" t="e">
        <f>IF(ISNUMBER(Regressions!K99),ROUND(Regressions!K99, 1), NA())</f>
        <v>#N/A</v>
      </c>
      <c r="K89" s="340" t="e">
        <f>IF(ISNUMBER(Regressions!L99),ROUND(Regressions!L99, 1), NA())</f>
        <v>#N/A</v>
      </c>
      <c r="L89" s="345" t="e">
        <f>IF(ISNUMBER(Regressions!M99),ROUND(Regressions!M99, 1), NA())</f>
        <v>#N/A</v>
      </c>
      <c r="M89" s="342" t="e">
        <f>IF(ISNUMBER(Regressions!N99),ROUND(Regressions!N99, 1), NA())</f>
        <v>#N/A</v>
      </c>
      <c r="N89" s="343" t="e">
        <f>IF(ISNUMBER(Regressions!O99),ROUND(Regressions!O99, 1), NA())</f>
        <v>#N/A</v>
      </c>
      <c r="O89" s="344" t="e">
        <f>IF(ISNUMBER(Regressions!Q99),ROUND(Regressions!Q99, 1), NA())</f>
        <v>#N/A</v>
      </c>
      <c r="P89" s="340" t="e">
        <f>IF(ISNUMBER(Regressions!R99),ROUND(Regressions!R99, 1), NA())</f>
        <v>#N/A</v>
      </c>
      <c r="Q89" s="346" t="e">
        <f>IF(ISNUMBER(Regressions!S99),ROUND(Regressions!S99, 1), NA())</f>
        <v>#N/A</v>
      </c>
      <c r="R89" s="342" t="e">
        <f>IF(ISNUMBER(Regressions!T99),ROUND(Regressions!T99, 1), NA())</f>
        <v>#N/A</v>
      </c>
      <c r="S89" s="343" t="e">
        <f>IF(ISNUMBER(Regressions!U99),ROUND(Regressions!U99, 1), NA())</f>
        <v>#N/A</v>
      </c>
    </row>
    <row xmlns:x14ac="http://schemas.microsoft.com/office/spreadsheetml/2009/9/ac" r="90" hidden="true" x14ac:dyDescent="0.2">
      <c r="A90" s="328" t="str">
        <f>IF(ISBLANK(Regressions!A100), " ", Regressions!A100)</f>
        <v>Sierra Leone</v>
      </c>
      <c r="B90" s="329">
        <f>IF(ISBLANK(Regressions!B100), " ", Regressions!B100)</f>
        <v>2024</v>
      </c>
      <c r="C90" s="334" t="str">
        <f>IF(ISBLANK(Regressions!C100), " ", Regressions!C100)</f>
        <v>Rural</v>
      </c>
      <c r="D90" s="330" t="str">
        <f>IF(ISBLANK(Regressions!D100), " ", Regressions!D100)</f>
        <v> </v>
      </c>
      <c r="E90" s="208" t="e">
        <f>IF(ISNUMBER(Regressions!E100),ROUND(Regressions!E100, 1), NA())</f>
        <v>#N/A</v>
      </c>
      <c r="F90" s="331" t="e">
        <f>IF(ISNUMBER(Regressions!F100),ROUND(Regressions!F100, 1), NA())</f>
        <v>#N/A</v>
      </c>
      <c r="G90" s="230" t="e">
        <f>IF(ISNUMBER(Regressions!G100),ROUND(Regressions!G100, 1), NA())</f>
        <v>#N/A</v>
      </c>
      <c r="H90" s="332" t="e">
        <f>IF(ISNUMBER(Regressions!H100),ROUND(Regressions!H100, 1), NA())</f>
        <v>#N/A</v>
      </c>
      <c r="I90" s="231" t="e">
        <f>IF(ISNUMBER(Regressions!I100),ROUND(Regressions!I100, 1), NA())</f>
        <v>#N/A</v>
      </c>
      <c r="J90" s="333" t="e">
        <f>IF(ISNUMBER(Regressions!K100),ROUND(Regressions!K100, 1), NA())</f>
        <v>#N/A</v>
      </c>
      <c r="K90" s="331" t="e">
        <f>IF(ISNUMBER(Regressions!L100),ROUND(Regressions!L100, 1), NA())</f>
        <v>#N/A</v>
      </c>
      <c r="L90" s="232" t="e">
        <f>IF(ISNUMBER(Regressions!M100),ROUND(Regressions!M100, 1), NA())</f>
        <v>#N/A</v>
      </c>
      <c r="M90" s="332" t="e">
        <f>IF(ISNUMBER(Regressions!N100),ROUND(Regressions!N100, 1), NA())</f>
        <v>#N/A</v>
      </c>
      <c r="N90" s="231" t="e">
        <f>IF(ISNUMBER(Regressions!O100),ROUND(Regressions!O100, 1), NA())</f>
        <v>#N/A</v>
      </c>
      <c r="O90" s="333" t="e">
        <f>IF(ISNUMBER(Regressions!Q100),ROUND(Regressions!Q100, 1), NA())</f>
        <v>#N/A</v>
      </c>
      <c r="P90" s="331" t="e">
        <f>IF(ISNUMBER(Regressions!R100),ROUND(Regressions!R100, 1), NA())</f>
        <v>#N/A</v>
      </c>
      <c r="Q90" s="209" t="e">
        <f>IF(ISNUMBER(Regressions!S100),ROUND(Regressions!S100, 1), NA())</f>
        <v>#N/A</v>
      </c>
      <c r="R90" s="332" t="e">
        <f>IF(ISNUMBER(Regressions!T100),ROUND(Regressions!T100, 1), NA())</f>
        <v>#N/A</v>
      </c>
      <c r="S90" s="231" t="e">
        <f>IF(ISNUMBER(Regressions!U100),ROUND(Regressions!U100, 1), NA())</f>
        <v>#N/A</v>
      </c>
    </row>
    <row xmlns:x14ac="http://schemas.microsoft.com/office/spreadsheetml/2009/9/ac" r="91" hidden="true" x14ac:dyDescent="0.2">
      <c r="A91" s="328" t="str">
        <f>IF(ISBLANK(Regressions!A101), " ", Regressions!A101)</f>
        <v>Sierra Leone</v>
      </c>
      <c r="B91" s="329">
        <f>IF(ISBLANK(Regressions!B101), " ", Regressions!B101)</f>
        <v>2025</v>
      </c>
      <c r="C91" s="334" t="str">
        <f>IF(ISBLANK(Regressions!C101), " ", Regressions!C101)</f>
        <v>Rural</v>
      </c>
      <c r="D91" s="330" t="str">
        <f>IF(ISBLANK(Regressions!D101), " ", Regressions!D101)</f>
        <v> </v>
      </c>
      <c r="E91" s="208" t="e">
        <f>IF(ISNUMBER(Regressions!E101),ROUND(Regressions!E101, 1), NA())</f>
        <v>#N/A</v>
      </c>
      <c r="F91" s="331" t="e">
        <f>IF(ISNUMBER(Regressions!F101),ROUND(Regressions!F101, 1), NA())</f>
        <v>#N/A</v>
      </c>
      <c r="G91" s="230" t="e">
        <f>IF(ISNUMBER(Regressions!G101),ROUND(Regressions!G101, 1), NA())</f>
        <v>#N/A</v>
      </c>
      <c r="H91" s="332" t="e">
        <f>IF(ISNUMBER(Regressions!H101),ROUND(Regressions!H101, 1), NA())</f>
        <v>#N/A</v>
      </c>
      <c r="I91" s="231" t="e">
        <f>IF(ISNUMBER(Regressions!I101),ROUND(Regressions!I101, 1), NA())</f>
        <v>#N/A</v>
      </c>
      <c r="J91" s="333" t="e">
        <f>IF(ISNUMBER(Regressions!K101),ROUND(Regressions!K101, 1), NA())</f>
        <v>#N/A</v>
      </c>
      <c r="K91" s="331" t="e">
        <f>IF(ISNUMBER(Regressions!L101),ROUND(Regressions!L101, 1), NA())</f>
        <v>#N/A</v>
      </c>
      <c r="L91" s="232" t="e">
        <f>IF(ISNUMBER(Regressions!M101),ROUND(Regressions!M101, 1), NA())</f>
        <v>#N/A</v>
      </c>
      <c r="M91" s="332" t="e">
        <f>IF(ISNUMBER(Regressions!N101),ROUND(Regressions!N101, 1), NA())</f>
        <v>#N/A</v>
      </c>
      <c r="N91" s="231" t="e">
        <f>IF(ISNUMBER(Regressions!O101),ROUND(Regressions!O101, 1), NA())</f>
        <v>#N/A</v>
      </c>
      <c r="O91" s="333" t="e">
        <f>IF(ISNUMBER(Regressions!Q101),ROUND(Regressions!Q101, 1), NA())</f>
        <v>#N/A</v>
      </c>
      <c r="P91" s="331" t="e">
        <f>IF(ISNUMBER(Regressions!R101),ROUND(Regressions!R101, 1), NA())</f>
        <v>#N/A</v>
      </c>
      <c r="Q91" s="209" t="e">
        <f>IF(ISNUMBER(Regressions!S101),ROUND(Regressions!S101, 1), NA())</f>
        <v>#N/A</v>
      </c>
      <c r="R91" s="332" t="e">
        <f>IF(ISNUMBER(Regressions!T101),ROUND(Regressions!T101, 1), NA())</f>
        <v>#N/A</v>
      </c>
      <c r="S91" s="231" t="e">
        <f>IF(ISNUMBER(Regressions!U101),ROUND(Regressions!U101, 1), NA())</f>
        <v>#N/A</v>
      </c>
    </row>
    <row xmlns:x14ac="http://schemas.microsoft.com/office/spreadsheetml/2009/9/ac" r="92" hidden="true" x14ac:dyDescent="0.2">
      <c r="A92" s="328" t="str">
        <f>IF(ISBLANK(Regressions!A102), " ", Regressions!A102)</f>
        <v>Sierra Leone</v>
      </c>
      <c r="B92" s="329">
        <f>IF(ISBLANK(Regressions!B102), " ", Regressions!B102)</f>
        <v>2026</v>
      </c>
      <c r="C92" s="334" t="str">
        <f>IF(ISBLANK(Regressions!C102), " ", Regressions!C102)</f>
        <v>Rural</v>
      </c>
      <c r="D92" s="330" t="str">
        <f>IF(ISBLANK(Regressions!D102), " ", Regressions!D102)</f>
        <v> </v>
      </c>
      <c r="E92" s="208" t="e">
        <f>IF(ISNUMBER(Regressions!E102),ROUND(Regressions!E102, 1), NA())</f>
        <v>#N/A</v>
      </c>
      <c r="F92" s="331" t="e">
        <f>IF(ISNUMBER(Regressions!F102),ROUND(Regressions!F102, 1), NA())</f>
        <v>#N/A</v>
      </c>
      <c r="G92" s="230" t="e">
        <f>IF(ISNUMBER(Regressions!G102),ROUND(Regressions!G102, 1), NA())</f>
        <v>#N/A</v>
      </c>
      <c r="H92" s="332" t="e">
        <f>IF(ISNUMBER(Regressions!H102),ROUND(Regressions!H102, 1), NA())</f>
        <v>#N/A</v>
      </c>
      <c r="I92" s="231" t="e">
        <f>IF(ISNUMBER(Regressions!I102),ROUND(Regressions!I102, 1), NA())</f>
        <v>#N/A</v>
      </c>
      <c r="J92" s="333" t="e">
        <f>IF(ISNUMBER(Regressions!K102),ROUND(Regressions!K102, 1), NA())</f>
        <v>#N/A</v>
      </c>
      <c r="K92" s="331" t="e">
        <f>IF(ISNUMBER(Regressions!L102),ROUND(Regressions!L102, 1), NA())</f>
        <v>#N/A</v>
      </c>
      <c r="L92" s="232" t="e">
        <f>IF(ISNUMBER(Regressions!M102),ROUND(Regressions!M102, 1), NA())</f>
        <v>#N/A</v>
      </c>
      <c r="M92" s="332" t="e">
        <f>IF(ISNUMBER(Regressions!N102),ROUND(Regressions!N102, 1), NA())</f>
        <v>#N/A</v>
      </c>
      <c r="N92" s="231" t="e">
        <f>IF(ISNUMBER(Regressions!O102),ROUND(Regressions!O102, 1), NA())</f>
        <v>#N/A</v>
      </c>
      <c r="O92" s="333" t="e">
        <f>IF(ISNUMBER(Regressions!Q102),ROUND(Regressions!Q102, 1), NA())</f>
        <v>#N/A</v>
      </c>
      <c r="P92" s="331" t="e">
        <f>IF(ISNUMBER(Regressions!R102),ROUND(Regressions!R102, 1), NA())</f>
        <v>#N/A</v>
      </c>
      <c r="Q92" s="209" t="e">
        <f>IF(ISNUMBER(Regressions!S102),ROUND(Regressions!S102, 1), NA())</f>
        <v>#N/A</v>
      </c>
      <c r="R92" s="332" t="e">
        <f>IF(ISNUMBER(Regressions!T102),ROUND(Regressions!T102, 1), NA())</f>
        <v>#N/A</v>
      </c>
      <c r="S92" s="231" t="e">
        <f>IF(ISNUMBER(Regressions!U102),ROUND(Regressions!U102, 1), NA())</f>
        <v>#N/A</v>
      </c>
    </row>
    <row xmlns:x14ac="http://schemas.microsoft.com/office/spreadsheetml/2009/9/ac" r="93" hidden="true" x14ac:dyDescent="0.2">
      <c r="A93" s="328" t="str">
        <f>IF(ISBLANK(Regressions!A103), " ", Regressions!A103)</f>
        <v>Sierra Leone</v>
      </c>
      <c r="B93" s="329">
        <f>IF(ISBLANK(Regressions!B103), " ", Regressions!B103)</f>
        <v>2027</v>
      </c>
      <c r="C93" s="334" t="str">
        <f>IF(ISBLANK(Regressions!C103), " ", Regressions!C103)</f>
        <v>Rural</v>
      </c>
      <c r="D93" s="330" t="str">
        <f>IF(ISBLANK(Regressions!D103), " ", Regressions!D103)</f>
        <v> </v>
      </c>
      <c r="E93" s="208" t="e">
        <f>IF(ISNUMBER(Regressions!E103),ROUND(Regressions!E103, 1), NA())</f>
        <v>#N/A</v>
      </c>
      <c r="F93" s="331" t="e">
        <f>IF(ISNUMBER(Regressions!F103),ROUND(Regressions!F103, 1), NA())</f>
        <v>#N/A</v>
      </c>
      <c r="G93" s="230" t="e">
        <f>IF(ISNUMBER(Regressions!G103),ROUND(Regressions!G103, 1), NA())</f>
        <v>#N/A</v>
      </c>
      <c r="H93" s="332" t="e">
        <f>IF(ISNUMBER(Regressions!H103),ROUND(Regressions!H103, 1), NA())</f>
        <v>#N/A</v>
      </c>
      <c r="I93" s="231" t="e">
        <f>IF(ISNUMBER(Regressions!I103),ROUND(Regressions!I103, 1), NA())</f>
        <v>#N/A</v>
      </c>
      <c r="J93" s="333" t="e">
        <f>IF(ISNUMBER(Regressions!K103),ROUND(Regressions!K103, 1), NA())</f>
        <v>#N/A</v>
      </c>
      <c r="K93" s="331" t="e">
        <f>IF(ISNUMBER(Regressions!L103),ROUND(Regressions!L103, 1), NA())</f>
        <v>#N/A</v>
      </c>
      <c r="L93" s="232" t="e">
        <f>IF(ISNUMBER(Regressions!M103),ROUND(Regressions!M103, 1), NA())</f>
        <v>#N/A</v>
      </c>
      <c r="M93" s="332" t="e">
        <f>IF(ISNUMBER(Regressions!N103),ROUND(Regressions!N103, 1), NA())</f>
        <v>#N/A</v>
      </c>
      <c r="N93" s="231" t="e">
        <f>IF(ISNUMBER(Regressions!O103),ROUND(Regressions!O103, 1), NA())</f>
        <v>#N/A</v>
      </c>
      <c r="O93" s="333" t="e">
        <f>IF(ISNUMBER(Regressions!Q103),ROUND(Regressions!Q103, 1), NA())</f>
        <v>#N/A</v>
      </c>
      <c r="P93" s="331" t="e">
        <f>IF(ISNUMBER(Regressions!R103),ROUND(Regressions!R103, 1), NA())</f>
        <v>#N/A</v>
      </c>
      <c r="Q93" s="209" t="e">
        <f>IF(ISNUMBER(Regressions!S103),ROUND(Regressions!S103, 1), NA())</f>
        <v>#N/A</v>
      </c>
      <c r="R93" s="332" t="e">
        <f>IF(ISNUMBER(Regressions!T103),ROUND(Regressions!T103, 1), NA())</f>
        <v>#N/A</v>
      </c>
      <c r="S93" s="231" t="e">
        <f>IF(ISNUMBER(Regressions!U103),ROUND(Regressions!U103, 1), NA())</f>
        <v>#N/A</v>
      </c>
    </row>
    <row xmlns:x14ac="http://schemas.microsoft.com/office/spreadsheetml/2009/9/ac" r="94" hidden="true" x14ac:dyDescent="0.2">
      <c r="A94" s="328" t="str">
        <f>IF(ISBLANK(Regressions!A104), " ", Regressions!A104)</f>
        <v>Sierra Leone</v>
      </c>
      <c r="B94" s="329">
        <f>IF(ISBLANK(Regressions!B104), " ", Regressions!B104)</f>
        <v>2028</v>
      </c>
      <c r="C94" s="334" t="str">
        <f>IF(ISBLANK(Regressions!C104), " ", Regressions!C104)</f>
        <v>Rural</v>
      </c>
      <c r="D94" s="330" t="str">
        <f>IF(ISBLANK(Regressions!D104), " ", Regressions!D104)</f>
        <v> </v>
      </c>
      <c r="E94" s="208" t="e">
        <f>IF(ISNUMBER(Regressions!E104),ROUND(Regressions!E104, 1), NA())</f>
        <v>#N/A</v>
      </c>
      <c r="F94" s="331" t="e">
        <f>IF(ISNUMBER(Regressions!F104),ROUND(Regressions!F104, 1), NA())</f>
        <v>#N/A</v>
      </c>
      <c r="G94" s="230" t="e">
        <f>IF(ISNUMBER(Regressions!G104),ROUND(Regressions!G104, 1), NA())</f>
        <v>#N/A</v>
      </c>
      <c r="H94" s="332" t="e">
        <f>IF(ISNUMBER(Regressions!H104),ROUND(Regressions!H104, 1), NA())</f>
        <v>#N/A</v>
      </c>
      <c r="I94" s="231" t="e">
        <f>IF(ISNUMBER(Regressions!I104),ROUND(Regressions!I104, 1), NA())</f>
        <v>#N/A</v>
      </c>
      <c r="J94" s="333" t="e">
        <f>IF(ISNUMBER(Regressions!K104),ROUND(Regressions!K104, 1), NA())</f>
        <v>#N/A</v>
      </c>
      <c r="K94" s="331" t="e">
        <f>IF(ISNUMBER(Regressions!L104),ROUND(Regressions!L104, 1), NA())</f>
        <v>#N/A</v>
      </c>
      <c r="L94" s="232" t="e">
        <f>IF(ISNUMBER(Regressions!M104),ROUND(Regressions!M104, 1), NA())</f>
        <v>#N/A</v>
      </c>
      <c r="M94" s="332" t="e">
        <f>IF(ISNUMBER(Regressions!N104),ROUND(Regressions!N104, 1), NA())</f>
        <v>#N/A</v>
      </c>
      <c r="N94" s="231" t="e">
        <f>IF(ISNUMBER(Regressions!O104),ROUND(Regressions!O104, 1), NA())</f>
        <v>#N/A</v>
      </c>
      <c r="O94" s="333" t="e">
        <f>IF(ISNUMBER(Regressions!Q104),ROUND(Regressions!Q104, 1), NA())</f>
        <v>#N/A</v>
      </c>
      <c r="P94" s="331" t="e">
        <f>IF(ISNUMBER(Regressions!R104),ROUND(Regressions!R104, 1), NA())</f>
        <v>#N/A</v>
      </c>
      <c r="Q94" s="209" t="e">
        <f>IF(ISNUMBER(Regressions!S104),ROUND(Regressions!S104, 1), NA())</f>
        <v>#N/A</v>
      </c>
      <c r="R94" s="332" t="e">
        <f>IF(ISNUMBER(Regressions!T104),ROUND(Regressions!T104, 1), NA())</f>
        <v>#N/A</v>
      </c>
      <c r="S94" s="231" t="e">
        <f>IF(ISNUMBER(Regressions!U104),ROUND(Regressions!U104, 1), NA())</f>
        <v>#N/A</v>
      </c>
    </row>
    <row xmlns:x14ac="http://schemas.microsoft.com/office/spreadsheetml/2009/9/ac" r="95" hidden="true" x14ac:dyDescent="0.2">
      <c r="A95" s="328" t="str">
        <f>IF(ISBLANK(Regressions!A105), " ", Regressions!A105)</f>
        <v>Sierra Leone</v>
      </c>
      <c r="B95" s="329">
        <f>IF(ISBLANK(Regressions!B105), " ", Regressions!B105)</f>
        <v>2029</v>
      </c>
      <c r="C95" s="334" t="str">
        <f>IF(ISBLANK(Regressions!C105), " ", Regressions!C105)</f>
        <v>Rural</v>
      </c>
      <c r="D95" s="330" t="str">
        <f>IF(ISBLANK(Regressions!D105), " ", Regressions!D105)</f>
        <v> </v>
      </c>
      <c r="E95" s="208" t="e">
        <f>IF(ISNUMBER(Regressions!E105),ROUND(Regressions!E105, 1), NA())</f>
        <v>#N/A</v>
      </c>
      <c r="F95" s="331" t="e">
        <f>IF(ISNUMBER(Regressions!F105),ROUND(Regressions!F105, 1), NA())</f>
        <v>#N/A</v>
      </c>
      <c r="G95" s="230" t="e">
        <f>IF(ISNUMBER(Regressions!G105),ROUND(Regressions!G105, 1), NA())</f>
        <v>#N/A</v>
      </c>
      <c r="H95" s="332" t="e">
        <f>IF(ISNUMBER(Regressions!H105),ROUND(Regressions!H105, 1), NA())</f>
        <v>#N/A</v>
      </c>
      <c r="I95" s="231" t="e">
        <f>IF(ISNUMBER(Regressions!I105),ROUND(Regressions!I105, 1), NA())</f>
        <v>#N/A</v>
      </c>
      <c r="J95" s="333" t="e">
        <f>IF(ISNUMBER(Regressions!K105),ROUND(Regressions!K105, 1), NA())</f>
        <v>#N/A</v>
      </c>
      <c r="K95" s="331" t="e">
        <f>IF(ISNUMBER(Regressions!L105),ROUND(Regressions!L105, 1), NA())</f>
        <v>#N/A</v>
      </c>
      <c r="L95" s="232" t="e">
        <f>IF(ISNUMBER(Regressions!M105),ROUND(Regressions!M105, 1), NA())</f>
        <v>#N/A</v>
      </c>
      <c r="M95" s="332" t="e">
        <f>IF(ISNUMBER(Regressions!N105),ROUND(Regressions!N105, 1), NA())</f>
        <v>#N/A</v>
      </c>
      <c r="N95" s="231" t="e">
        <f>IF(ISNUMBER(Regressions!O105),ROUND(Regressions!O105, 1), NA())</f>
        <v>#N/A</v>
      </c>
      <c r="O95" s="333" t="e">
        <f>IF(ISNUMBER(Regressions!Q105),ROUND(Regressions!Q105, 1), NA())</f>
        <v>#N/A</v>
      </c>
      <c r="P95" s="331" t="e">
        <f>IF(ISNUMBER(Regressions!R105),ROUND(Regressions!R105, 1), NA())</f>
        <v>#N/A</v>
      </c>
      <c r="Q95" s="209" t="e">
        <f>IF(ISNUMBER(Regressions!S105),ROUND(Regressions!S105, 1), NA())</f>
        <v>#N/A</v>
      </c>
      <c r="R95" s="332" t="e">
        <f>IF(ISNUMBER(Regressions!T105),ROUND(Regressions!T105, 1), NA())</f>
        <v>#N/A</v>
      </c>
      <c r="S95" s="231" t="e">
        <f>IF(ISNUMBER(Regressions!U105),ROUND(Regressions!U105, 1), NA())</f>
        <v>#N/A</v>
      </c>
    </row>
    <row xmlns:x14ac="http://schemas.microsoft.com/office/spreadsheetml/2009/9/ac" r="96" hidden="true" x14ac:dyDescent="0.2">
      <c r="A96" s="328" t="str">
        <f>IF(ISBLANK(Regressions!A106), " ", Regressions!A106)</f>
        <v>Sierra Leone</v>
      </c>
      <c r="B96" s="329">
        <f>IF(ISBLANK(Regressions!B106), " ", Regressions!B106)</f>
        <v>2030</v>
      </c>
      <c r="C96" s="334" t="str">
        <f>IF(ISBLANK(Regressions!C106), " ", Regressions!C106)</f>
        <v>Rural</v>
      </c>
      <c r="D96" s="330" t="str">
        <f>IF(ISBLANK(Regressions!D106), " ", Regressions!D106)</f>
        <v> </v>
      </c>
      <c r="E96" s="208" t="e">
        <f>IF(ISNUMBER(Regressions!E106),ROUND(Regressions!E106, 1), NA())</f>
        <v>#N/A</v>
      </c>
      <c r="F96" s="331" t="e">
        <f>IF(ISNUMBER(Regressions!F106),ROUND(Regressions!F106, 1), NA())</f>
        <v>#N/A</v>
      </c>
      <c r="G96" s="230" t="e">
        <f>IF(ISNUMBER(Regressions!G106),ROUND(Regressions!G106, 1), NA())</f>
        <v>#N/A</v>
      </c>
      <c r="H96" s="332" t="e">
        <f>IF(ISNUMBER(Regressions!H106),ROUND(Regressions!H106, 1), NA())</f>
        <v>#N/A</v>
      </c>
      <c r="I96" s="231" t="e">
        <f>IF(ISNUMBER(Regressions!I106),ROUND(Regressions!I106, 1), NA())</f>
        <v>#N/A</v>
      </c>
      <c r="J96" s="333" t="e">
        <f>IF(ISNUMBER(Regressions!K106),ROUND(Regressions!K106, 1), NA())</f>
        <v>#N/A</v>
      </c>
      <c r="K96" s="331" t="e">
        <f>IF(ISNUMBER(Regressions!L106),ROUND(Regressions!L106, 1), NA())</f>
        <v>#N/A</v>
      </c>
      <c r="L96" s="232" t="e">
        <f>IF(ISNUMBER(Regressions!M106),ROUND(Regressions!M106, 1), NA())</f>
        <v>#N/A</v>
      </c>
      <c r="M96" s="332" t="e">
        <f>IF(ISNUMBER(Regressions!N106),ROUND(Regressions!N106, 1), NA())</f>
        <v>#N/A</v>
      </c>
      <c r="N96" s="231" t="e">
        <f>IF(ISNUMBER(Regressions!O106),ROUND(Regressions!O106, 1), NA())</f>
        <v>#N/A</v>
      </c>
      <c r="O96" s="333" t="e">
        <f>IF(ISNUMBER(Regressions!Q106),ROUND(Regressions!Q106, 1), NA())</f>
        <v>#N/A</v>
      </c>
      <c r="P96" s="331" t="e">
        <f>IF(ISNUMBER(Regressions!R106),ROUND(Regressions!R106, 1), NA())</f>
        <v>#N/A</v>
      </c>
      <c r="Q96" s="209" t="e">
        <f>IF(ISNUMBER(Regressions!S106),ROUND(Regressions!S106, 1), NA())</f>
        <v>#N/A</v>
      </c>
      <c r="R96" s="332" t="e">
        <f>IF(ISNUMBER(Regressions!T106),ROUND(Regressions!T106, 1), NA())</f>
        <v>#N/A</v>
      </c>
      <c r="S96" s="231" t="e">
        <f>IF(ISNUMBER(Regressions!U106),ROUND(Regressions!U106, 1), NA())</f>
        <v>#N/A</v>
      </c>
    </row>
    <row xmlns:x14ac="http://schemas.microsoft.com/office/spreadsheetml/2009/9/ac" r="97" x14ac:dyDescent="0.2">
      <c r="A97" s="328" t="str">
        <f>IF(ISBLANK(Regressions!A107), " ", Regressions!A107)</f>
        <v>Sierra Leone</v>
      </c>
      <c r="B97" s="329">
        <f>IF(ISBLANK(Regressions!B107), " ", Regressions!B107)</f>
        <v>2000</v>
      </c>
      <c r="C97" s="334" t="str">
        <f>IF(ISBLANK(Regressions!C107), " ", Regressions!C107)</f>
        <v>Pre-primary</v>
      </c>
      <c r="D97" s="330">
        <f>IF(ISBLANK(Regressions!D107), " ", Regressions!D107)</f>
        <v>425350</v>
      </c>
      <c r="E97" s="208" t="e">
        <f>IF(ISNUMBER(Regressions!E107),ROUND(Regressions!E107, 1), NA())</f>
        <v>#N/A</v>
      </c>
      <c r="F97" s="331" t="e">
        <f>IF(ISNUMBER(Regressions!F107),ROUND(Regressions!F107, 1), NA())</f>
        <v>#N/A</v>
      </c>
      <c r="G97" s="230" t="e">
        <f>IF(ISNUMBER(Regressions!G107),ROUND(Regressions!G107, 1), NA())</f>
        <v>#N/A</v>
      </c>
      <c r="H97" s="332" t="e">
        <f>IF(ISNUMBER(Regressions!H107),ROUND(Regressions!H107, 1), NA())</f>
        <v>#N/A</v>
      </c>
      <c r="I97" s="231" t="e">
        <f>IF(ISNUMBER(Regressions!I107),ROUND(Regressions!I107, 1), NA())</f>
        <v>#N/A</v>
      </c>
      <c r="J97" s="333" t="e">
        <f>IF(ISNUMBER(Regressions!K107),ROUND(Regressions!K107, 1), NA())</f>
        <v>#N/A</v>
      </c>
      <c r="K97" s="331" t="e">
        <f>IF(ISNUMBER(Regressions!L107),ROUND(Regressions!L107, 1), NA())</f>
        <v>#N/A</v>
      </c>
      <c r="L97" s="232" t="e">
        <f>IF(ISNUMBER(Regressions!M107),ROUND(Regressions!M107, 1), NA())</f>
        <v>#N/A</v>
      </c>
      <c r="M97" s="332" t="e">
        <f>IF(ISNUMBER(Regressions!N107),ROUND(Regressions!N107, 1), NA())</f>
        <v>#N/A</v>
      </c>
      <c r="N97" s="231" t="e">
        <f>IF(ISNUMBER(Regressions!O107),ROUND(Regressions!O107, 1), NA())</f>
        <v>#N/A</v>
      </c>
      <c r="O97" s="333" t="e">
        <f>IF(ISNUMBER(Regressions!Q107),ROUND(Regressions!Q107, 1), NA())</f>
        <v>#N/A</v>
      </c>
      <c r="P97" s="331" t="e">
        <f>IF(ISNUMBER(Regressions!R107),ROUND(Regressions!R107, 1), NA())</f>
        <v>#N/A</v>
      </c>
      <c r="Q97" s="209" t="e">
        <f>IF(ISNUMBER(Regressions!S107),ROUND(Regressions!S107, 1), NA())</f>
        <v>#N/A</v>
      </c>
      <c r="R97" s="332" t="e">
        <f>IF(ISNUMBER(Regressions!T107),ROUND(Regressions!T107, 1), NA())</f>
        <v>#N/A</v>
      </c>
      <c r="S97" s="231" t="e">
        <f>IF(ISNUMBER(Regressions!U107),ROUND(Regressions!U107, 1), NA())</f>
        <v>#N/A</v>
      </c>
    </row>
    <row xmlns:x14ac="http://schemas.microsoft.com/office/spreadsheetml/2009/9/ac" r="98" x14ac:dyDescent="0.2">
      <c r="A98" s="328" t="str">
        <f>IF(ISBLANK(Regressions!A108), " ", Regressions!A108)</f>
        <v>Sierra Leone</v>
      </c>
      <c r="B98" s="329">
        <f>IF(ISBLANK(Regressions!B108), " ", Regressions!B108)</f>
        <v>2001</v>
      </c>
      <c r="C98" s="334" t="str">
        <f>IF(ISBLANK(Regressions!C108), " ", Regressions!C108)</f>
        <v>Pre-primary</v>
      </c>
      <c r="D98" s="330">
        <f>IF(ISBLANK(Regressions!D108), " ", Regressions!D108)</f>
        <v>444727</v>
      </c>
      <c r="E98" s="208" t="e">
        <f>IF(ISNUMBER(Regressions!E108),ROUND(Regressions!E108, 1), NA())</f>
        <v>#N/A</v>
      </c>
      <c r="F98" s="331" t="e">
        <f>IF(ISNUMBER(Regressions!F108),ROUND(Regressions!F108, 1), NA())</f>
        <v>#N/A</v>
      </c>
      <c r="G98" s="230" t="e">
        <f>IF(ISNUMBER(Regressions!G108),ROUND(Regressions!G108, 1), NA())</f>
        <v>#N/A</v>
      </c>
      <c r="H98" s="332" t="e">
        <f>IF(ISNUMBER(Regressions!H108),ROUND(Regressions!H108, 1), NA())</f>
        <v>#N/A</v>
      </c>
      <c r="I98" s="231" t="e">
        <f>IF(ISNUMBER(Regressions!I108),ROUND(Regressions!I108, 1), NA())</f>
        <v>#N/A</v>
      </c>
      <c r="J98" s="333" t="e">
        <f>IF(ISNUMBER(Regressions!K108),ROUND(Regressions!K108, 1), NA())</f>
        <v>#N/A</v>
      </c>
      <c r="K98" s="331" t="e">
        <f>IF(ISNUMBER(Regressions!L108),ROUND(Regressions!L108, 1), NA())</f>
        <v>#N/A</v>
      </c>
      <c r="L98" s="232" t="e">
        <f>IF(ISNUMBER(Regressions!M108),ROUND(Regressions!M108, 1), NA())</f>
        <v>#N/A</v>
      </c>
      <c r="M98" s="332" t="e">
        <f>IF(ISNUMBER(Regressions!N108),ROUND(Regressions!N108, 1), NA())</f>
        <v>#N/A</v>
      </c>
      <c r="N98" s="231" t="e">
        <f>IF(ISNUMBER(Regressions!O108),ROUND(Regressions!O108, 1), NA())</f>
        <v>#N/A</v>
      </c>
      <c r="O98" s="333" t="e">
        <f>IF(ISNUMBER(Regressions!Q108),ROUND(Regressions!Q108, 1), NA())</f>
        <v>#N/A</v>
      </c>
      <c r="P98" s="331" t="e">
        <f>IF(ISNUMBER(Regressions!R108),ROUND(Regressions!R108, 1), NA())</f>
        <v>#N/A</v>
      </c>
      <c r="Q98" s="209" t="e">
        <f>IF(ISNUMBER(Regressions!S108),ROUND(Regressions!S108, 1), NA())</f>
        <v>#N/A</v>
      </c>
      <c r="R98" s="332" t="e">
        <f>IF(ISNUMBER(Regressions!T108),ROUND(Regressions!T108, 1), NA())</f>
        <v>#N/A</v>
      </c>
      <c r="S98" s="231" t="e">
        <f>IF(ISNUMBER(Regressions!U108),ROUND(Regressions!U108, 1), NA())</f>
        <v>#N/A</v>
      </c>
    </row>
    <row xmlns:x14ac="http://schemas.microsoft.com/office/spreadsheetml/2009/9/ac" r="99" x14ac:dyDescent="0.2">
      <c r="A99" s="328" t="str">
        <f>IF(ISBLANK(Regressions!A109), " ", Regressions!A109)</f>
        <v>Sierra Leone</v>
      </c>
      <c r="B99" s="329">
        <f>IF(ISBLANK(Regressions!B109), " ", Regressions!B109)</f>
        <v>2002</v>
      </c>
      <c r="C99" s="334" t="str">
        <f>IF(ISBLANK(Regressions!C109), " ", Regressions!C109)</f>
        <v>Pre-primary</v>
      </c>
      <c r="D99" s="330">
        <f>IF(ISBLANK(Regressions!D109), " ", Regressions!D109)</f>
        <v>479196</v>
      </c>
      <c r="E99" s="208" t="e">
        <f>IF(ISNUMBER(Regressions!E109),ROUND(Regressions!E109, 1), NA())</f>
        <v>#N/A</v>
      </c>
      <c r="F99" s="331" t="e">
        <f>IF(ISNUMBER(Regressions!F109),ROUND(Regressions!F109, 1), NA())</f>
        <v>#N/A</v>
      </c>
      <c r="G99" s="230" t="e">
        <f>IF(ISNUMBER(Regressions!G109),ROUND(Regressions!G109, 1), NA())</f>
        <v>#N/A</v>
      </c>
      <c r="H99" s="332" t="e">
        <f>IF(ISNUMBER(Regressions!H109),ROUND(Regressions!H109, 1), NA())</f>
        <v>#N/A</v>
      </c>
      <c r="I99" s="231" t="e">
        <f>IF(ISNUMBER(Regressions!I109),ROUND(Regressions!I109, 1), NA())</f>
        <v>#N/A</v>
      </c>
      <c r="J99" s="333" t="e">
        <f>IF(ISNUMBER(Regressions!K109),ROUND(Regressions!K109, 1), NA())</f>
        <v>#N/A</v>
      </c>
      <c r="K99" s="331" t="e">
        <f>IF(ISNUMBER(Regressions!L109),ROUND(Regressions!L109, 1), NA())</f>
        <v>#N/A</v>
      </c>
      <c r="L99" s="232" t="e">
        <f>IF(ISNUMBER(Regressions!M109),ROUND(Regressions!M109, 1), NA())</f>
        <v>#N/A</v>
      </c>
      <c r="M99" s="332" t="e">
        <f>IF(ISNUMBER(Regressions!N109),ROUND(Regressions!N109, 1), NA())</f>
        <v>#N/A</v>
      </c>
      <c r="N99" s="231" t="e">
        <f>IF(ISNUMBER(Regressions!O109),ROUND(Regressions!O109, 1), NA())</f>
        <v>#N/A</v>
      </c>
      <c r="O99" s="333" t="e">
        <f>IF(ISNUMBER(Regressions!Q109),ROUND(Regressions!Q109, 1), NA())</f>
        <v>#N/A</v>
      </c>
      <c r="P99" s="331" t="e">
        <f>IF(ISNUMBER(Regressions!R109),ROUND(Regressions!R109, 1), NA())</f>
        <v>#N/A</v>
      </c>
      <c r="Q99" s="209" t="e">
        <f>IF(ISNUMBER(Regressions!S109),ROUND(Regressions!S109, 1), NA())</f>
        <v>#N/A</v>
      </c>
      <c r="R99" s="332" t="e">
        <f>IF(ISNUMBER(Regressions!T109),ROUND(Regressions!T109, 1), NA())</f>
        <v>#N/A</v>
      </c>
      <c r="S99" s="231" t="e">
        <f>IF(ISNUMBER(Regressions!U109),ROUND(Regressions!U109, 1), NA())</f>
        <v>#N/A</v>
      </c>
    </row>
    <row xmlns:x14ac="http://schemas.microsoft.com/office/spreadsheetml/2009/9/ac" r="100" x14ac:dyDescent="0.2">
      <c r="A100" s="328" t="str">
        <f>IF(ISBLANK(Regressions!A110), " ", Regressions!A110)</f>
        <v>Sierra Leone</v>
      </c>
      <c r="B100" s="329">
        <f>IF(ISBLANK(Regressions!B110), " ", Regressions!B110)</f>
        <v>2003</v>
      </c>
      <c r="C100" s="334" t="str">
        <f>IF(ISBLANK(Regressions!C110), " ", Regressions!C110)</f>
        <v>Pre-primary</v>
      </c>
      <c r="D100" s="330">
        <f>IF(ISBLANK(Regressions!D110), " ", Regressions!D110)</f>
        <v>500430</v>
      </c>
      <c r="E100" s="208" t="e">
        <f>IF(ISNUMBER(Regressions!E110),ROUND(Regressions!E110, 1), NA())</f>
        <v>#N/A</v>
      </c>
      <c r="F100" s="331" t="e">
        <f>IF(ISNUMBER(Regressions!F110),ROUND(Regressions!F110, 1), NA())</f>
        <v>#N/A</v>
      </c>
      <c r="G100" s="230" t="e">
        <f>IF(ISNUMBER(Regressions!G110),ROUND(Regressions!G110, 1), NA())</f>
        <v>#N/A</v>
      </c>
      <c r="H100" s="332" t="e">
        <f>IF(ISNUMBER(Regressions!H110),ROUND(Regressions!H110, 1), NA())</f>
        <v>#N/A</v>
      </c>
      <c r="I100" s="231" t="e">
        <f>IF(ISNUMBER(Regressions!I110),ROUND(Regressions!I110, 1), NA())</f>
        <v>#N/A</v>
      </c>
      <c r="J100" s="333" t="e">
        <f>IF(ISNUMBER(Regressions!K110),ROUND(Regressions!K110, 1), NA())</f>
        <v>#N/A</v>
      </c>
      <c r="K100" s="331" t="e">
        <f>IF(ISNUMBER(Regressions!L110),ROUND(Regressions!L110, 1), NA())</f>
        <v>#N/A</v>
      </c>
      <c r="L100" s="232" t="e">
        <f>IF(ISNUMBER(Regressions!M110),ROUND(Regressions!M110, 1), NA())</f>
        <v>#N/A</v>
      </c>
      <c r="M100" s="332" t="e">
        <f>IF(ISNUMBER(Regressions!N110),ROUND(Regressions!N110, 1), NA())</f>
        <v>#N/A</v>
      </c>
      <c r="N100" s="231" t="e">
        <f>IF(ISNUMBER(Regressions!O110),ROUND(Regressions!O110, 1), NA())</f>
        <v>#N/A</v>
      </c>
      <c r="O100" s="333" t="e">
        <f>IF(ISNUMBER(Regressions!Q110),ROUND(Regressions!Q110, 1), NA())</f>
        <v>#N/A</v>
      </c>
      <c r="P100" s="331" t="e">
        <f>IF(ISNUMBER(Regressions!R110),ROUND(Regressions!R110, 1), NA())</f>
        <v>#N/A</v>
      </c>
      <c r="Q100" s="209" t="e">
        <f>IF(ISNUMBER(Regressions!S110),ROUND(Regressions!S110, 1), NA())</f>
        <v>#N/A</v>
      </c>
      <c r="R100" s="332" t="e">
        <f>IF(ISNUMBER(Regressions!T110),ROUND(Regressions!T110, 1), NA())</f>
        <v>#N/A</v>
      </c>
      <c r="S100" s="231" t="e">
        <f>IF(ISNUMBER(Regressions!U110),ROUND(Regressions!U110, 1), NA())</f>
        <v>#N/A</v>
      </c>
    </row>
    <row xmlns:x14ac="http://schemas.microsoft.com/office/spreadsheetml/2009/9/ac" r="101" x14ac:dyDescent="0.2">
      <c r="A101" s="328" t="str">
        <f>IF(ISBLANK(Regressions!A111), " ", Regressions!A111)</f>
        <v>Sierra Leone</v>
      </c>
      <c r="B101" s="329">
        <f>IF(ISBLANK(Regressions!B111), " ", Regressions!B111)</f>
        <v>2004</v>
      </c>
      <c r="C101" s="334" t="str">
        <f>IF(ISBLANK(Regressions!C111), " ", Regressions!C111)</f>
        <v>Pre-primary</v>
      </c>
      <c r="D101" s="330">
        <f>IF(ISBLANK(Regressions!D111), " ", Regressions!D111)</f>
        <v>520833</v>
      </c>
      <c r="E101" s="208" t="e">
        <f>IF(ISNUMBER(Regressions!E111),ROUND(Regressions!E111, 1), NA())</f>
        <v>#N/A</v>
      </c>
      <c r="F101" s="331" t="e">
        <f>IF(ISNUMBER(Regressions!F111),ROUND(Regressions!F111, 1), NA())</f>
        <v>#N/A</v>
      </c>
      <c r="G101" s="230" t="e">
        <f>IF(ISNUMBER(Regressions!G111),ROUND(Regressions!G111, 1), NA())</f>
        <v>#N/A</v>
      </c>
      <c r="H101" s="332" t="e">
        <f>IF(ISNUMBER(Regressions!H111),ROUND(Regressions!H111, 1), NA())</f>
        <v>#N/A</v>
      </c>
      <c r="I101" s="231" t="e">
        <f>IF(ISNUMBER(Regressions!I111),ROUND(Regressions!I111, 1), NA())</f>
        <v>#N/A</v>
      </c>
      <c r="J101" s="333" t="e">
        <f>IF(ISNUMBER(Regressions!K111),ROUND(Regressions!K111, 1), NA())</f>
        <v>#N/A</v>
      </c>
      <c r="K101" s="331" t="e">
        <f>IF(ISNUMBER(Regressions!L111),ROUND(Regressions!L111, 1), NA())</f>
        <v>#N/A</v>
      </c>
      <c r="L101" s="232" t="e">
        <f>IF(ISNUMBER(Regressions!M111),ROUND(Regressions!M111, 1), NA())</f>
        <v>#N/A</v>
      </c>
      <c r="M101" s="332" t="e">
        <f>IF(ISNUMBER(Regressions!N111),ROUND(Regressions!N111, 1), NA())</f>
        <v>#N/A</v>
      </c>
      <c r="N101" s="231" t="e">
        <f>IF(ISNUMBER(Regressions!O111),ROUND(Regressions!O111, 1), NA())</f>
        <v>#N/A</v>
      </c>
      <c r="O101" s="333" t="e">
        <f>IF(ISNUMBER(Regressions!Q111),ROUND(Regressions!Q111, 1), NA())</f>
        <v>#N/A</v>
      </c>
      <c r="P101" s="331" t="e">
        <f>IF(ISNUMBER(Regressions!R111),ROUND(Regressions!R111, 1), NA())</f>
        <v>#N/A</v>
      </c>
      <c r="Q101" s="209" t="e">
        <f>IF(ISNUMBER(Regressions!S111),ROUND(Regressions!S111, 1), NA())</f>
        <v>#N/A</v>
      </c>
      <c r="R101" s="332" t="e">
        <f>IF(ISNUMBER(Regressions!T111),ROUND(Regressions!T111, 1), NA())</f>
        <v>#N/A</v>
      </c>
      <c r="S101" s="231" t="e">
        <f>IF(ISNUMBER(Regressions!U111),ROUND(Regressions!U111, 1), NA())</f>
        <v>#N/A</v>
      </c>
    </row>
    <row xmlns:x14ac="http://schemas.microsoft.com/office/spreadsheetml/2009/9/ac" r="102" x14ac:dyDescent="0.2">
      <c r="A102" s="328" t="str">
        <f>IF(ISBLANK(Regressions!A112), " ", Regressions!A112)</f>
        <v>Sierra Leone</v>
      </c>
      <c r="B102" s="329">
        <f>IF(ISBLANK(Regressions!B112), " ", Regressions!B112)</f>
        <v>2005</v>
      </c>
      <c r="C102" s="334" t="str">
        <f>IF(ISBLANK(Regressions!C112), " ", Regressions!C112)</f>
        <v>Pre-primary</v>
      </c>
      <c r="D102" s="330">
        <f>IF(ISBLANK(Regressions!D112), " ", Regressions!D112)</f>
        <v>537210</v>
      </c>
      <c r="E102" s="208" t="e">
        <f>IF(ISNUMBER(Regressions!E112),ROUND(Regressions!E112, 1), NA())</f>
        <v>#N/A</v>
      </c>
      <c r="F102" s="331" t="e">
        <f>IF(ISNUMBER(Regressions!F112),ROUND(Regressions!F112, 1), NA())</f>
        <v>#N/A</v>
      </c>
      <c r="G102" s="230" t="e">
        <f>IF(ISNUMBER(Regressions!G112),ROUND(Regressions!G112, 1), NA())</f>
        <v>#N/A</v>
      </c>
      <c r="H102" s="332" t="e">
        <f>IF(ISNUMBER(Regressions!H112),ROUND(Regressions!H112, 1), NA())</f>
        <v>#N/A</v>
      </c>
      <c r="I102" s="231" t="e">
        <f>IF(ISNUMBER(Regressions!I112),ROUND(Regressions!I112, 1), NA())</f>
        <v>#N/A</v>
      </c>
      <c r="J102" s="333" t="e">
        <f>IF(ISNUMBER(Regressions!K112),ROUND(Regressions!K112, 1), NA())</f>
        <v>#N/A</v>
      </c>
      <c r="K102" s="331" t="e">
        <f>IF(ISNUMBER(Regressions!L112),ROUND(Regressions!L112, 1), NA())</f>
        <v>#N/A</v>
      </c>
      <c r="L102" s="232" t="e">
        <f>IF(ISNUMBER(Regressions!M112),ROUND(Regressions!M112, 1), NA())</f>
        <v>#N/A</v>
      </c>
      <c r="M102" s="332" t="e">
        <f>IF(ISNUMBER(Regressions!N112),ROUND(Regressions!N112, 1), NA())</f>
        <v>#N/A</v>
      </c>
      <c r="N102" s="231" t="e">
        <f>IF(ISNUMBER(Regressions!O112),ROUND(Regressions!O112, 1), NA())</f>
        <v>#N/A</v>
      </c>
      <c r="O102" s="333" t="e">
        <f>IF(ISNUMBER(Regressions!Q112),ROUND(Regressions!Q112, 1), NA())</f>
        <v>#N/A</v>
      </c>
      <c r="P102" s="331" t="e">
        <f>IF(ISNUMBER(Regressions!R112),ROUND(Regressions!R112, 1), NA())</f>
        <v>#N/A</v>
      </c>
      <c r="Q102" s="209" t="e">
        <f>IF(ISNUMBER(Regressions!S112),ROUND(Regressions!S112, 1), NA())</f>
        <v>#N/A</v>
      </c>
      <c r="R102" s="332" t="e">
        <f>IF(ISNUMBER(Regressions!T112),ROUND(Regressions!T112, 1), NA())</f>
        <v>#N/A</v>
      </c>
      <c r="S102" s="231" t="e">
        <f>IF(ISNUMBER(Regressions!U112),ROUND(Regressions!U112, 1), NA())</f>
        <v>#N/A</v>
      </c>
    </row>
    <row xmlns:x14ac="http://schemas.microsoft.com/office/spreadsheetml/2009/9/ac" r="103" x14ac:dyDescent="0.2">
      <c r="A103" s="328" t="str">
        <f>IF(ISBLANK(Regressions!A113), " ", Regressions!A113)</f>
        <v>Sierra Leone</v>
      </c>
      <c r="B103" s="329">
        <f>IF(ISBLANK(Regressions!B113), " ", Regressions!B113)</f>
        <v>2006</v>
      </c>
      <c r="C103" s="334" t="str">
        <f>IF(ISBLANK(Regressions!C113), " ", Regressions!C113)</f>
        <v>Pre-primary</v>
      </c>
      <c r="D103" s="330">
        <f>IF(ISBLANK(Regressions!D113), " ", Regressions!D113)</f>
        <v>551105</v>
      </c>
      <c r="E103" s="208" t="e">
        <f>IF(ISNUMBER(Regressions!E113),ROUND(Regressions!E113, 1), NA())</f>
        <v>#N/A</v>
      </c>
      <c r="F103" s="331" t="e">
        <f>IF(ISNUMBER(Regressions!F113),ROUND(Regressions!F113, 1), NA())</f>
        <v>#N/A</v>
      </c>
      <c r="G103" s="230" t="e">
        <f>IF(ISNUMBER(Regressions!G113),ROUND(Regressions!G113, 1), NA())</f>
        <v>#N/A</v>
      </c>
      <c r="H103" s="332" t="e">
        <f>IF(ISNUMBER(Regressions!H113),ROUND(Regressions!H113, 1), NA())</f>
        <v>#N/A</v>
      </c>
      <c r="I103" s="231" t="e">
        <f>IF(ISNUMBER(Regressions!I113),ROUND(Regressions!I113, 1), NA())</f>
        <v>#N/A</v>
      </c>
      <c r="J103" s="333" t="e">
        <f>IF(ISNUMBER(Regressions!K113),ROUND(Regressions!K113, 1), NA())</f>
        <v>#N/A</v>
      </c>
      <c r="K103" s="331" t="e">
        <f>IF(ISNUMBER(Regressions!L113),ROUND(Regressions!L113, 1), NA())</f>
        <v>#N/A</v>
      </c>
      <c r="L103" s="232" t="e">
        <f>IF(ISNUMBER(Regressions!M113),ROUND(Regressions!M113, 1), NA())</f>
        <v>#N/A</v>
      </c>
      <c r="M103" s="332" t="e">
        <f>IF(ISNUMBER(Regressions!N113),ROUND(Regressions!N113, 1), NA())</f>
        <v>#N/A</v>
      </c>
      <c r="N103" s="231" t="e">
        <f>IF(ISNUMBER(Regressions!O113),ROUND(Regressions!O113, 1), NA())</f>
        <v>#N/A</v>
      </c>
      <c r="O103" s="333" t="e">
        <f>IF(ISNUMBER(Regressions!Q113),ROUND(Regressions!Q113, 1), NA())</f>
        <v>#N/A</v>
      </c>
      <c r="P103" s="331" t="e">
        <f>IF(ISNUMBER(Regressions!R113),ROUND(Regressions!R113, 1), NA())</f>
        <v>#N/A</v>
      </c>
      <c r="Q103" s="209" t="e">
        <f>IF(ISNUMBER(Regressions!S113),ROUND(Regressions!S113, 1), NA())</f>
        <v>#N/A</v>
      </c>
      <c r="R103" s="332" t="e">
        <f>IF(ISNUMBER(Regressions!T113),ROUND(Regressions!T113, 1), NA())</f>
        <v>#N/A</v>
      </c>
      <c r="S103" s="231" t="e">
        <f>IF(ISNUMBER(Regressions!U113),ROUND(Regressions!U113, 1), NA())</f>
        <v>#N/A</v>
      </c>
    </row>
    <row xmlns:x14ac="http://schemas.microsoft.com/office/spreadsheetml/2009/9/ac" r="104" x14ac:dyDescent="0.2">
      <c r="A104" s="328" t="str">
        <f>IF(ISBLANK(Regressions!A114), " ", Regressions!A114)</f>
        <v>Sierra Leone</v>
      </c>
      <c r="B104" s="329">
        <f>IF(ISBLANK(Regressions!B114), " ", Regressions!B114)</f>
        <v>2007</v>
      </c>
      <c r="C104" s="334" t="str">
        <f>IF(ISBLANK(Regressions!C114), " ", Regressions!C114)</f>
        <v>Pre-primary</v>
      </c>
      <c r="D104" s="330">
        <f>IF(ISBLANK(Regressions!D114), " ", Regressions!D114)</f>
        <v>559744</v>
      </c>
      <c r="E104" s="208" t="e">
        <f>IF(ISNUMBER(Regressions!E114),ROUND(Regressions!E114, 1), NA())</f>
        <v>#N/A</v>
      </c>
      <c r="F104" s="331" t="e">
        <f>IF(ISNUMBER(Regressions!F114),ROUND(Regressions!F114, 1), NA())</f>
        <v>#N/A</v>
      </c>
      <c r="G104" s="230" t="e">
        <f>IF(ISNUMBER(Regressions!G114),ROUND(Regressions!G114, 1), NA())</f>
        <v>#N/A</v>
      </c>
      <c r="H104" s="332" t="e">
        <f>IF(ISNUMBER(Regressions!H114),ROUND(Regressions!H114, 1), NA())</f>
        <v>#N/A</v>
      </c>
      <c r="I104" s="231" t="e">
        <f>IF(ISNUMBER(Regressions!I114),ROUND(Regressions!I114, 1), NA())</f>
        <v>#N/A</v>
      </c>
      <c r="J104" s="333" t="e">
        <f>IF(ISNUMBER(Regressions!K114),ROUND(Regressions!K114, 1), NA())</f>
        <v>#N/A</v>
      </c>
      <c r="K104" s="331" t="e">
        <f>IF(ISNUMBER(Regressions!L114),ROUND(Regressions!L114, 1), NA())</f>
        <v>#N/A</v>
      </c>
      <c r="L104" s="232" t="e">
        <f>IF(ISNUMBER(Regressions!M114),ROUND(Regressions!M114, 1), NA())</f>
        <v>#N/A</v>
      </c>
      <c r="M104" s="332" t="e">
        <f>IF(ISNUMBER(Regressions!N114),ROUND(Regressions!N114, 1), NA())</f>
        <v>#N/A</v>
      </c>
      <c r="N104" s="231" t="e">
        <f>IF(ISNUMBER(Regressions!O114),ROUND(Regressions!O114, 1), NA())</f>
        <v>#N/A</v>
      </c>
      <c r="O104" s="333" t="e">
        <f>IF(ISNUMBER(Regressions!Q114),ROUND(Regressions!Q114, 1), NA())</f>
        <v>#N/A</v>
      </c>
      <c r="P104" s="331" t="e">
        <f>IF(ISNUMBER(Regressions!R114),ROUND(Regressions!R114, 1), NA())</f>
        <v>#N/A</v>
      </c>
      <c r="Q104" s="209" t="e">
        <f>IF(ISNUMBER(Regressions!S114),ROUND(Regressions!S114, 1), NA())</f>
        <v>#N/A</v>
      </c>
      <c r="R104" s="332" t="e">
        <f>IF(ISNUMBER(Regressions!T114),ROUND(Regressions!T114, 1), NA())</f>
        <v>#N/A</v>
      </c>
      <c r="S104" s="231" t="e">
        <f>IF(ISNUMBER(Regressions!U114),ROUND(Regressions!U114, 1), NA())</f>
        <v>#N/A</v>
      </c>
    </row>
    <row xmlns:x14ac="http://schemas.microsoft.com/office/spreadsheetml/2009/9/ac" r="105" x14ac:dyDescent="0.2">
      <c r="A105" s="328" t="str">
        <f>IF(ISBLANK(Regressions!A115), " ", Regressions!A115)</f>
        <v>Sierra Leone</v>
      </c>
      <c r="B105" s="329">
        <f>IF(ISBLANK(Regressions!B115), " ", Regressions!B115)</f>
        <v>2008</v>
      </c>
      <c r="C105" s="334" t="str">
        <f>IF(ISBLANK(Regressions!C115), " ", Regressions!C115)</f>
        <v>Pre-primary</v>
      </c>
      <c r="D105" s="330">
        <f>IF(ISBLANK(Regressions!D115), " ", Regressions!D115)</f>
        <v>566968</v>
      </c>
      <c r="E105" s="208" t="e">
        <f>IF(ISNUMBER(Regressions!E115),ROUND(Regressions!E115, 1), NA())</f>
        <v>#N/A</v>
      </c>
      <c r="F105" s="331" t="e">
        <f>IF(ISNUMBER(Regressions!F115),ROUND(Regressions!F115, 1), NA())</f>
        <v>#N/A</v>
      </c>
      <c r="G105" s="230" t="e">
        <f>IF(ISNUMBER(Regressions!G115),ROUND(Regressions!G115, 1), NA())</f>
        <v>#N/A</v>
      </c>
      <c r="H105" s="332" t="e">
        <f>IF(ISNUMBER(Regressions!H115),ROUND(Regressions!H115, 1), NA())</f>
        <v>#N/A</v>
      </c>
      <c r="I105" s="231" t="e">
        <f>IF(ISNUMBER(Regressions!I115),ROUND(Regressions!I115, 1), NA())</f>
        <v>#N/A</v>
      </c>
      <c r="J105" s="333" t="e">
        <f>IF(ISNUMBER(Regressions!K115),ROUND(Regressions!K115, 1), NA())</f>
        <v>#N/A</v>
      </c>
      <c r="K105" s="331" t="e">
        <f>IF(ISNUMBER(Regressions!L115),ROUND(Regressions!L115, 1), NA())</f>
        <v>#N/A</v>
      </c>
      <c r="L105" s="232" t="e">
        <f>IF(ISNUMBER(Regressions!M115),ROUND(Regressions!M115, 1), NA())</f>
        <v>#N/A</v>
      </c>
      <c r="M105" s="332" t="e">
        <f>IF(ISNUMBER(Regressions!N115),ROUND(Regressions!N115, 1), NA())</f>
        <v>#N/A</v>
      </c>
      <c r="N105" s="231" t="e">
        <f>IF(ISNUMBER(Regressions!O115),ROUND(Regressions!O115, 1), NA())</f>
        <v>#N/A</v>
      </c>
      <c r="O105" s="333" t="e">
        <f>IF(ISNUMBER(Regressions!Q115),ROUND(Regressions!Q115, 1), NA())</f>
        <v>#N/A</v>
      </c>
      <c r="P105" s="331" t="e">
        <f>IF(ISNUMBER(Regressions!R115),ROUND(Regressions!R115, 1), NA())</f>
        <v>#N/A</v>
      </c>
      <c r="Q105" s="209" t="e">
        <f>IF(ISNUMBER(Regressions!S115),ROUND(Regressions!S115, 1), NA())</f>
        <v>#N/A</v>
      </c>
      <c r="R105" s="332" t="e">
        <f>IF(ISNUMBER(Regressions!T115),ROUND(Regressions!T115, 1), NA())</f>
        <v>#N/A</v>
      </c>
      <c r="S105" s="231" t="e">
        <f>IF(ISNUMBER(Regressions!U115),ROUND(Regressions!U115, 1), NA())</f>
        <v>#N/A</v>
      </c>
    </row>
    <row xmlns:x14ac="http://schemas.microsoft.com/office/spreadsheetml/2009/9/ac" r="106" x14ac:dyDescent="0.2">
      <c r="A106" s="328" t="str">
        <f>IF(ISBLANK(Regressions!A116), " ", Regressions!A116)</f>
        <v>Sierra Leone</v>
      </c>
      <c r="B106" s="329">
        <f>IF(ISBLANK(Regressions!B116), " ", Regressions!B116)</f>
        <v>2009</v>
      </c>
      <c r="C106" s="334" t="str">
        <f>IF(ISBLANK(Regressions!C116), " ", Regressions!C116)</f>
        <v>Pre-primary</v>
      </c>
      <c r="D106" s="330">
        <f>IF(ISBLANK(Regressions!D116), " ", Regressions!D116)</f>
        <v>574055</v>
      </c>
      <c r="E106" s="208" t="e">
        <f>IF(ISNUMBER(Regressions!E116),ROUND(Regressions!E116, 1), NA())</f>
        <v>#N/A</v>
      </c>
      <c r="F106" s="331" t="e">
        <f>IF(ISNUMBER(Regressions!F116),ROUND(Regressions!F116, 1), NA())</f>
        <v>#N/A</v>
      </c>
      <c r="G106" s="230" t="e">
        <f>IF(ISNUMBER(Regressions!G116),ROUND(Regressions!G116, 1), NA())</f>
        <v>#N/A</v>
      </c>
      <c r="H106" s="332" t="e">
        <f>IF(ISNUMBER(Regressions!H116),ROUND(Regressions!H116, 1), NA())</f>
        <v>#N/A</v>
      </c>
      <c r="I106" s="231" t="e">
        <f>IF(ISNUMBER(Regressions!I116),ROUND(Regressions!I116, 1), NA())</f>
        <v>#N/A</v>
      </c>
      <c r="J106" s="333" t="e">
        <f>IF(ISNUMBER(Regressions!K116),ROUND(Regressions!K116, 1), NA())</f>
        <v>#N/A</v>
      </c>
      <c r="K106" s="331" t="e">
        <f>IF(ISNUMBER(Regressions!L116),ROUND(Regressions!L116, 1), NA())</f>
        <v>#N/A</v>
      </c>
      <c r="L106" s="232" t="e">
        <f>IF(ISNUMBER(Regressions!M116),ROUND(Regressions!M116, 1), NA())</f>
        <v>#N/A</v>
      </c>
      <c r="M106" s="332" t="e">
        <f>IF(ISNUMBER(Regressions!N116),ROUND(Regressions!N116, 1), NA())</f>
        <v>#N/A</v>
      </c>
      <c r="N106" s="231" t="e">
        <f>IF(ISNUMBER(Regressions!O116),ROUND(Regressions!O116, 1), NA())</f>
        <v>#N/A</v>
      </c>
      <c r="O106" s="333" t="e">
        <f>IF(ISNUMBER(Regressions!Q116),ROUND(Regressions!Q116, 1), NA())</f>
        <v>#N/A</v>
      </c>
      <c r="P106" s="331" t="e">
        <f>IF(ISNUMBER(Regressions!R116),ROUND(Regressions!R116, 1), NA())</f>
        <v>#N/A</v>
      </c>
      <c r="Q106" s="209" t="e">
        <f>IF(ISNUMBER(Regressions!S116),ROUND(Regressions!S116, 1), NA())</f>
        <v>#N/A</v>
      </c>
      <c r="R106" s="332" t="e">
        <f>IF(ISNUMBER(Regressions!T116),ROUND(Regressions!T116, 1), NA())</f>
        <v>#N/A</v>
      </c>
      <c r="S106" s="231" t="e">
        <f>IF(ISNUMBER(Regressions!U116),ROUND(Regressions!U116, 1), NA())</f>
        <v>#N/A</v>
      </c>
    </row>
    <row xmlns:x14ac="http://schemas.microsoft.com/office/spreadsheetml/2009/9/ac" r="107" x14ac:dyDescent="0.2">
      <c r="A107" s="328" t="str">
        <f>IF(ISBLANK(Regressions!A117), " ", Regressions!A117)</f>
        <v>Sierra Leone</v>
      </c>
      <c r="B107" s="329">
        <f>IF(ISBLANK(Regressions!B117), " ", Regressions!B117)</f>
        <v>2010</v>
      </c>
      <c r="C107" s="334" t="str">
        <f>IF(ISBLANK(Regressions!C117), " ", Regressions!C117)</f>
        <v>Pre-primary</v>
      </c>
      <c r="D107" s="330">
        <f>IF(ISBLANK(Regressions!D117), " ", Regressions!D117)</f>
        <v>585364</v>
      </c>
      <c r="E107" s="208" t="e">
        <f>IF(ISNUMBER(Regressions!E117),ROUND(Regressions!E117, 1), NA())</f>
        <v>#N/A</v>
      </c>
      <c r="F107" s="331" t="e">
        <f>IF(ISNUMBER(Regressions!F117),ROUND(Regressions!F117, 1), NA())</f>
        <v>#N/A</v>
      </c>
      <c r="G107" s="230" t="e">
        <f>IF(ISNUMBER(Regressions!G117),ROUND(Regressions!G117, 1), NA())</f>
        <v>#N/A</v>
      </c>
      <c r="H107" s="332" t="e">
        <f>IF(ISNUMBER(Regressions!H117),ROUND(Regressions!H117, 1), NA())</f>
        <v>#N/A</v>
      </c>
      <c r="I107" s="231" t="e">
        <f>IF(ISNUMBER(Regressions!I117),ROUND(Regressions!I117, 1), NA())</f>
        <v>#N/A</v>
      </c>
      <c r="J107" s="333" t="e">
        <f>IF(ISNUMBER(Regressions!K117),ROUND(Regressions!K117, 1), NA())</f>
        <v>#N/A</v>
      </c>
      <c r="K107" s="331" t="e">
        <f>IF(ISNUMBER(Regressions!L117),ROUND(Regressions!L117, 1), NA())</f>
        <v>#N/A</v>
      </c>
      <c r="L107" s="232" t="e">
        <f>IF(ISNUMBER(Regressions!M117),ROUND(Regressions!M117, 1), NA())</f>
        <v>#N/A</v>
      </c>
      <c r="M107" s="332" t="e">
        <f>IF(ISNUMBER(Regressions!N117),ROUND(Regressions!N117, 1), NA())</f>
        <v>#N/A</v>
      </c>
      <c r="N107" s="231" t="e">
        <f>IF(ISNUMBER(Regressions!O117),ROUND(Regressions!O117, 1), NA())</f>
        <v>#N/A</v>
      </c>
      <c r="O107" s="333" t="e">
        <f>IF(ISNUMBER(Regressions!Q117),ROUND(Regressions!Q117, 1), NA())</f>
        <v>#N/A</v>
      </c>
      <c r="P107" s="331" t="e">
        <f>IF(ISNUMBER(Regressions!R117),ROUND(Regressions!R117, 1), NA())</f>
        <v>#N/A</v>
      </c>
      <c r="Q107" s="209" t="e">
        <f>IF(ISNUMBER(Regressions!S117),ROUND(Regressions!S117, 1), NA())</f>
        <v>#N/A</v>
      </c>
      <c r="R107" s="332" t="e">
        <f>IF(ISNUMBER(Regressions!T117),ROUND(Regressions!T117, 1), NA())</f>
        <v>#N/A</v>
      </c>
      <c r="S107" s="231" t="e">
        <f>IF(ISNUMBER(Regressions!U117),ROUND(Regressions!U117, 1), NA())</f>
        <v>#N/A</v>
      </c>
    </row>
    <row xmlns:x14ac="http://schemas.microsoft.com/office/spreadsheetml/2009/9/ac" r="108" x14ac:dyDescent="0.2">
      <c r="A108" s="328" t="str">
        <f>IF(ISBLANK(Regressions!A118), " ", Regressions!A118)</f>
        <v>Sierra Leone</v>
      </c>
      <c r="B108" s="329">
        <f>IF(ISBLANK(Regressions!B118), " ", Regressions!B118)</f>
        <v>2011</v>
      </c>
      <c r="C108" s="334" t="str">
        <f>IF(ISBLANK(Regressions!C118), " ", Regressions!C118)</f>
        <v>Pre-primary</v>
      </c>
      <c r="D108" s="330">
        <f>IF(ISBLANK(Regressions!D118), " ", Regressions!D118)</f>
        <v>598568</v>
      </c>
      <c r="E108" s="208">
        <f>IF(ISNUMBER(Regressions!E118),ROUND(Regressions!E118, 1), NA())</f>
        <v>88.5</v>
      </c>
      <c r="F108" s="331">
        <f>IF(ISNUMBER(Regressions!F118),ROUND(Regressions!F118, 1), NA())</f>
        <v>79.5</v>
      </c>
      <c r="G108" s="230" t="e">
        <f>IF(ISNUMBER(Regressions!G118),ROUND(Regressions!G118, 1), NA())</f>
        <v>#N/A</v>
      </c>
      <c r="H108" s="332" t="e">
        <f>IF(ISNUMBER(Regressions!H118),ROUND(Regressions!H118, 1), NA())</f>
        <v>#N/A</v>
      </c>
      <c r="I108" s="231">
        <f>IF(ISNUMBER(Regressions!I118),ROUND(Regressions!I118, 1), NA())</f>
        <v>20.5</v>
      </c>
      <c r="J108" s="333">
        <f>IF(ISNUMBER(Regressions!K118),ROUND(Regressions!K118, 1), NA())</f>
        <v>86.5</v>
      </c>
      <c r="K108" s="331" t="e">
        <f>IF(ISNUMBER(Regressions!L118),ROUND(Regressions!L118, 1), NA())</f>
        <v>#N/A</v>
      </c>
      <c r="L108" s="232" t="e">
        <f>IF(ISNUMBER(Regressions!M118),ROUND(Regressions!M118, 1), NA())</f>
        <v>#N/A</v>
      </c>
      <c r="M108" s="332" t="e">
        <f>IF(ISNUMBER(Regressions!N118),ROUND(Regressions!N118, 1), NA())</f>
        <v>#N/A</v>
      </c>
      <c r="N108" s="231">
        <f>IF(ISNUMBER(Regressions!O118),ROUND(Regressions!O118, 1), NA())</f>
        <v>13.5</v>
      </c>
      <c r="O108" s="333" t="e">
        <f>IF(ISNUMBER(Regressions!Q118),ROUND(Regressions!Q118, 1), NA())</f>
        <v>#N/A</v>
      </c>
      <c r="P108" s="331" t="e">
        <f>IF(ISNUMBER(Regressions!R118),ROUND(Regressions!R118, 1), NA())</f>
        <v>#N/A</v>
      </c>
      <c r="Q108" s="209" t="e">
        <f>IF(ISNUMBER(Regressions!S118),ROUND(Regressions!S118, 1), NA())</f>
        <v>#N/A</v>
      </c>
      <c r="R108" s="332" t="e">
        <f>IF(ISNUMBER(Regressions!T118),ROUND(Regressions!T118, 1), NA())</f>
        <v>#N/A</v>
      </c>
      <c r="S108" s="231" t="e">
        <f>IF(ISNUMBER(Regressions!U118),ROUND(Regressions!U118, 1), NA())</f>
        <v>#N/A</v>
      </c>
    </row>
    <row xmlns:x14ac="http://schemas.microsoft.com/office/spreadsheetml/2009/9/ac" r="109" x14ac:dyDescent="0.2">
      <c r="A109" s="328" t="str">
        <f>IF(ISBLANK(Regressions!A119), " ", Regressions!A119)</f>
        <v>Sierra Leone</v>
      </c>
      <c r="B109" s="329">
        <f>IF(ISBLANK(Regressions!B119), " ", Regressions!B119)</f>
        <v>2012</v>
      </c>
      <c r="C109" s="334" t="str">
        <f>IF(ISBLANK(Regressions!C119), " ", Regressions!C119)</f>
        <v>Pre-primary</v>
      </c>
      <c r="D109" s="330">
        <f>IF(ISBLANK(Regressions!D119), " ", Regressions!D119)</f>
        <v>612502</v>
      </c>
      <c r="E109" s="208">
        <f>IF(ISNUMBER(Regressions!E119),ROUND(Regressions!E119, 1), NA())</f>
        <v>88.5</v>
      </c>
      <c r="F109" s="331">
        <f>IF(ISNUMBER(Regressions!F119),ROUND(Regressions!F119, 1), NA())</f>
        <v>79.5</v>
      </c>
      <c r="G109" s="230" t="e">
        <f>IF(ISNUMBER(Regressions!G119),ROUND(Regressions!G119, 1), NA())</f>
        <v>#N/A</v>
      </c>
      <c r="H109" s="332" t="e">
        <f>IF(ISNUMBER(Regressions!H119),ROUND(Regressions!H119, 1), NA())</f>
        <v>#N/A</v>
      </c>
      <c r="I109" s="231">
        <f>IF(ISNUMBER(Regressions!I119),ROUND(Regressions!I119, 1), NA())</f>
        <v>20.5</v>
      </c>
      <c r="J109" s="333">
        <f>IF(ISNUMBER(Regressions!K119),ROUND(Regressions!K119, 1), NA())</f>
        <v>86.5</v>
      </c>
      <c r="K109" s="331" t="e">
        <f>IF(ISNUMBER(Regressions!L119),ROUND(Regressions!L119, 1), NA())</f>
        <v>#N/A</v>
      </c>
      <c r="L109" s="232" t="e">
        <f>IF(ISNUMBER(Regressions!M119),ROUND(Regressions!M119, 1), NA())</f>
        <v>#N/A</v>
      </c>
      <c r="M109" s="332" t="e">
        <f>IF(ISNUMBER(Regressions!N119),ROUND(Regressions!N119, 1), NA())</f>
        <v>#N/A</v>
      </c>
      <c r="N109" s="231">
        <f>IF(ISNUMBER(Regressions!O119),ROUND(Regressions!O119, 1), NA())</f>
        <v>13.5</v>
      </c>
      <c r="O109" s="333" t="e">
        <f>IF(ISNUMBER(Regressions!Q119),ROUND(Regressions!Q119, 1), NA())</f>
        <v>#N/A</v>
      </c>
      <c r="P109" s="331" t="e">
        <f>IF(ISNUMBER(Regressions!R119),ROUND(Regressions!R119, 1), NA())</f>
        <v>#N/A</v>
      </c>
      <c r="Q109" s="209" t="e">
        <f>IF(ISNUMBER(Regressions!S119),ROUND(Regressions!S119, 1), NA())</f>
        <v>#N/A</v>
      </c>
      <c r="R109" s="332" t="e">
        <f>IF(ISNUMBER(Regressions!T119),ROUND(Regressions!T119, 1), NA())</f>
        <v>#N/A</v>
      </c>
      <c r="S109" s="231" t="e">
        <f>IF(ISNUMBER(Regressions!U119),ROUND(Regressions!U119, 1), NA())</f>
        <v>#N/A</v>
      </c>
    </row>
    <row xmlns:x14ac="http://schemas.microsoft.com/office/spreadsheetml/2009/9/ac" r="110" x14ac:dyDescent="0.2">
      <c r="A110" s="328" t="str">
        <f>IF(ISBLANK(Regressions!A120), " ", Regressions!A120)</f>
        <v>Sierra Leone</v>
      </c>
      <c r="B110" s="329">
        <f>IF(ISBLANK(Regressions!B120), " ", Regressions!B120)</f>
        <v>2013</v>
      </c>
      <c r="C110" s="334" t="str">
        <f>IF(ISBLANK(Regressions!C120), " ", Regressions!C120)</f>
        <v>Pre-primary</v>
      </c>
      <c r="D110" s="330">
        <f>IF(ISBLANK(Regressions!D120), " ", Regressions!D120)</f>
        <v>624239</v>
      </c>
      <c r="E110" s="208">
        <f>IF(ISNUMBER(Regressions!E120),ROUND(Regressions!E120, 1), NA())</f>
        <v>88.5</v>
      </c>
      <c r="F110" s="331">
        <f>IF(ISNUMBER(Regressions!F120),ROUND(Regressions!F120, 1), NA())</f>
        <v>79.5</v>
      </c>
      <c r="G110" s="230" t="e">
        <f>IF(ISNUMBER(Regressions!G120),ROUND(Regressions!G120, 1), NA())</f>
        <v>#N/A</v>
      </c>
      <c r="H110" s="332" t="e">
        <f>IF(ISNUMBER(Regressions!H120),ROUND(Regressions!H120, 1), NA())</f>
        <v>#N/A</v>
      </c>
      <c r="I110" s="231">
        <f>IF(ISNUMBER(Regressions!I120),ROUND(Regressions!I120, 1), NA())</f>
        <v>20.5</v>
      </c>
      <c r="J110" s="333">
        <f>IF(ISNUMBER(Regressions!K120),ROUND(Regressions!K120, 1), NA())</f>
        <v>86.5</v>
      </c>
      <c r="K110" s="331" t="e">
        <f>IF(ISNUMBER(Regressions!L120),ROUND(Regressions!L120, 1), NA())</f>
        <v>#N/A</v>
      </c>
      <c r="L110" s="232" t="e">
        <f>IF(ISNUMBER(Regressions!M120),ROUND(Regressions!M120, 1), NA())</f>
        <v>#N/A</v>
      </c>
      <c r="M110" s="332" t="e">
        <f>IF(ISNUMBER(Regressions!N120),ROUND(Regressions!N120, 1), NA())</f>
        <v>#N/A</v>
      </c>
      <c r="N110" s="231">
        <f>IF(ISNUMBER(Regressions!O120),ROUND(Regressions!O120, 1), NA())</f>
        <v>13.5</v>
      </c>
      <c r="O110" s="333" t="e">
        <f>IF(ISNUMBER(Regressions!Q120),ROUND(Regressions!Q120, 1), NA())</f>
        <v>#N/A</v>
      </c>
      <c r="P110" s="331" t="e">
        <f>IF(ISNUMBER(Regressions!R120),ROUND(Regressions!R120, 1), NA())</f>
        <v>#N/A</v>
      </c>
      <c r="Q110" s="209" t="e">
        <f>IF(ISNUMBER(Regressions!S120),ROUND(Regressions!S120, 1), NA())</f>
        <v>#N/A</v>
      </c>
      <c r="R110" s="332" t="e">
        <f>IF(ISNUMBER(Regressions!T120),ROUND(Regressions!T120, 1), NA())</f>
        <v>#N/A</v>
      </c>
      <c r="S110" s="231" t="e">
        <f>IF(ISNUMBER(Regressions!U120),ROUND(Regressions!U120, 1), NA())</f>
        <v>#N/A</v>
      </c>
    </row>
    <row xmlns:x14ac="http://schemas.microsoft.com/office/spreadsheetml/2009/9/ac" r="111" x14ac:dyDescent="0.2">
      <c r="A111" s="328" t="str">
        <f>IF(ISBLANK(Regressions!A121), " ", Regressions!A121)</f>
        <v>Sierra Leone</v>
      </c>
      <c r="B111" s="329">
        <f>IF(ISBLANK(Regressions!B121), " ", Regressions!B121)</f>
        <v>2014</v>
      </c>
      <c r="C111" s="334" t="str">
        <f>IF(ISBLANK(Regressions!C121), " ", Regressions!C121)</f>
        <v>Pre-primary</v>
      </c>
      <c r="D111" s="330">
        <f>IF(ISBLANK(Regressions!D121), " ", Regressions!D121)</f>
        <v>635435</v>
      </c>
      <c r="E111" s="208">
        <f>IF(ISNUMBER(Regressions!E121),ROUND(Regressions!E121, 1), NA())</f>
        <v>88.5</v>
      </c>
      <c r="F111" s="331">
        <f>IF(ISNUMBER(Regressions!F121),ROUND(Regressions!F121, 1), NA())</f>
        <v>79.5</v>
      </c>
      <c r="G111" s="230" t="e">
        <f>IF(ISNUMBER(Regressions!G121),ROUND(Regressions!G121, 1), NA())</f>
        <v>#N/A</v>
      </c>
      <c r="H111" s="332" t="e">
        <f>IF(ISNUMBER(Regressions!H121),ROUND(Regressions!H121, 1), NA())</f>
        <v>#N/A</v>
      </c>
      <c r="I111" s="231">
        <f>IF(ISNUMBER(Regressions!I121),ROUND(Regressions!I121, 1), NA())</f>
        <v>20.5</v>
      </c>
      <c r="J111" s="333">
        <f>IF(ISNUMBER(Regressions!K121),ROUND(Regressions!K121, 1), NA())</f>
        <v>86.5</v>
      </c>
      <c r="K111" s="331" t="e">
        <f>IF(ISNUMBER(Regressions!L121),ROUND(Regressions!L121, 1), NA())</f>
        <v>#N/A</v>
      </c>
      <c r="L111" s="232" t="e">
        <f>IF(ISNUMBER(Regressions!M121),ROUND(Regressions!M121, 1), NA())</f>
        <v>#N/A</v>
      </c>
      <c r="M111" s="332" t="e">
        <f>IF(ISNUMBER(Regressions!N121),ROUND(Regressions!N121, 1), NA())</f>
        <v>#N/A</v>
      </c>
      <c r="N111" s="231">
        <f>IF(ISNUMBER(Regressions!O121),ROUND(Regressions!O121, 1), NA())</f>
        <v>13.5</v>
      </c>
      <c r="O111" s="333" t="e">
        <f>IF(ISNUMBER(Regressions!Q121),ROUND(Regressions!Q121, 1), NA())</f>
        <v>#N/A</v>
      </c>
      <c r="P111" s="331" t="e">
        <f>IF(ISNUMBER(Regressions!R121),ROUND(Regressions!R121, 1), NA())</f>
        <v>#N/A</v>
      </c>
      <c r="Q111" s="209" t="e">
        <f>IF(ISNUMBER(Regressions!S121),ROUND(Regressions!S121, 1), NA())</f>
        <v>#N/A</v>
      </c>
      <c r="R111" s="332" t="e">
        <f>IF(ISNUMBER(Regressions!T121),ROUND(Regressions!T121, 1), NA())</f>
        <v>#N/A</v>
      </c>
      <c r="S111" s="231" t="e">
        <f>IF(ISNUMBER(Regressions!U121),ROUND(Regressions!U121, 1), NA())</f>
        <v>#N/A</v>
      </c>
    </row>
    <row xmlns:x14ac="http://schemas.microsoft.com/office/spreadsheetml/2009/9/ac" r="112" x14ac:dyDescent="0.2">
      <c r="A112" s="328" t="str">
        <f>IF(ISBLANK(Regressions!A122), " ", Regressions!A122)</f>
        <v>Sierra Leone</v>
      </c>
      <c r="B112" s="329">
        <f>IF(ISBLANK(Regressions!B122), " ", Regressions!B122)</f>
        <v>2015</v>
      </c>
      <c r="C112" s="334" t="str">
        <f>IF(ISBLANK(Regressions!C122), " ", Regressions!C122)</f>
        <v>Pre-primary</v>
      </c>
      <c r="D112" s="330">
        <f>IF(ISBLANK(Regressions!D122), " ", Regressions!D122)</f>
        <v>645351</v>
      </c>
      <c r="E112" s="208">
        <f>IF(ISNUMBER(Regressions!E122),ROUND(Regressions!E122, 1), NA())</f>
        <v>88.5</v>
      </c>
      <c r="F112" s="331">
        <f>IF(ISNUMBER(Regressions!F122),ROUND(Regressions!F122, 1), NA())</f>
        <v>79.5</v>
      </c>
      <c r="G112" s="230" t="e">
        <f>IF(ISNUMBER(Regressions!G122),ROUND(Regressions!G122, 1), NA())</f>
        <v>#N/A</v>
      </c>
      <c r="H112" s="332" t="e">
        <f>IF(ISNUMBER(Regressions!H122),ROUND(Regressions!H122, 1), NA())</f>
        <v>#N/A</v>
      </c>
      <c r="I112" s="231">
        <f>IF(ISNUMBER(Regressions!I122),ROUND(Regressions!I122, 1), NA())</f>
        <v>20.5</v>
      </c>
      <c r="J112" s="333">
        <f>IF(ISNUMBER(Regressions!K122),ROUND(Regressions!K122, 1), NA())</f>
        <v>86.5</v>
      </c>
      <c r="K112" s="331" t="e">
        <f>IF(ISNUMBER(Regressions!L122),ROUND(Regressions!L122, 1), NA())</f>
        <v>#N/A</v>
      </c>
      <c r="L112" s="232" t="e">
        <f>IF(ISNUMBER(Regressions!M122),ROUND(Regressions!M122, 1), NA())</f>
        <v>#N/A</v>
      </c>
      <c r="M112" s="332" t="e">
        <f>IF(ISNUMBER(Regressions!N122),ROUND(Regressions!N122, 1), NA())</f>
        <v>#N/A</v>
      </c>
      <c r="N112" s="231">
        <f>IF(ISNUMBER(Regressions!O122),ROUND(Regressions!O122, 1), NA())</f>
        <v>13.5</v>
      </c>
      <c r="O112" s="333" t="e">
        <f>IF(ISNUMBER(Regressions!Q122),ROUND(Regressions!Q122, 1), NA())</f>
        <v>#N/A</v>
      </c>
      <c r="P112" s="331" t="e">
        <f>IF(ISNUMBER(Regressions!R122),ROUND(Regressions!R122, 1), NA())</f>
        <v>#N/A</v>
      </c>
      <c r="Q112" s="209" t="e">
        <f>IF(ISNUMBER(Regressions!S122),ROUND(Regressions!S122, 1), NA())</f>
        <v>#N/A</v>
      </c>
      <c r="R112" s="332" t="e">
        <f>IF(ISNUMBER(Regressions!T122),ROUND(Regressions!T122, 1), NA())</f>
        <v>#N/A</v>
      </c>
      <c r="S112" s="231" t="e">
        <f>IF(ISNUMBER(Regressions!U122),ROUND(Regressions!U122, 1), NA())</f>
        <v>#N/A</v>
      </c>
    </row>
    <row xmlns:x14ac="http://schemas.microsoft.com/office/spreadsheetml/2009/9/ac" r="113" x14ac:dyDescent="0.2">
      <c r="A113" s="328" t="str">
        <f>IF(ISBLANK(Regressions!A123), " ", Regressions!A123)</f>
        <v>Sierra Leone</v>
      </c>
      <c r="B113" s="329">
        <f>IF(ISBLANK(Regressions!B123), " ", Regressions!B123)</f>
        <v>2016</v>
      </c>
      <c r="C113" s="334" t="str">
        <f>IF(ISBLANK(Regressions!C123), " ", Regressions!C123)</f>
        <v>Pre-primary</v>
      </c>
      <c r="D113" s="330">
        <f>IF(ISBLANK(Regressions!D123), " ", Regressions!D123)</f>
        <v>654581</v>
      </c>
      <c r="E113" s="208">
        <f>IF(ISNUMBER(Regressions!E123),ROUND(Regressions!E123, 1), NA())</f>
        <v>84.6</v>
      </c>
      <c r="F113" s="331">
        <f>IF(ISNUMBER(Regressions!F123),ROUND(Regressions!F123, 1), NA())</f>
        <v>76.5</v>
      </c>
      <c r="G113" s="230" t="e">
        <f>IF(ISNUMBER(Regressions!G123),ROUND(Regressions!G123, 1), NA())</f>
        <v>#N/A</v>
      </c>
      <c r="H113" s="332" t="e">
        <f>IF(ISNUMBER(Regressions!H123),ROUND(Regressions!H123, 1), NA())</f>
        <v>#N/A</v>
      </c>
      <c r="I113" s="231">
        <f>IF(ISNUMBER(Regressions!I123),ROUND(Regressions!I123, 1), NA())</f>
        <v>23.5</v>
      </c>
      <c r="J113" s="333">
        <f>IF(ISNUMBER(Regressions!K123),ROUND(Regressions!K123, 1), NA())</f>
        <v>86.5</v>
      </c>
      <c r="K113" s="331" t="e">
        <f>IF(ISNUMBER(Regressions!L123),ROUND(Regressions!L123, 1), NA())</f>
        <v>#N/A</v>
      </c>
      <c r="L113" s="232" t="e">
        <f>IF(ISNUMBER(Regressions!M123),ROUND(Regressions!M123, 1), NA())</f>
        <v>#N/A</v>
      </c>
      <c r="M113" s="332" t="e">
        <f>IF(ISNUMBER(Regressions!N123),ROUND(Regressions!N123, 1), NA())</f>
        <v>#N/A</v>
      </c>
      <c r="N113" s="231">
        <f>IF(ISNUMBER(Regressions!O123),ROUND(Regressions!O123, 1), NA())</f>
        <v>13.5</v>
      </c>
      <c r="O113" s="333">
        <f>IF(ISNUMBER(Regressions!Q123),ROUND(Regressions!Q123, 1), NA())</f>
        <v>92</v>
      </c>
      <c r="P113" s="331" t="e">
        <f>IF(ISNUMBER(Regressions!R123),ROUND(Regressions!R123, 1), NA())</f>
        <v>#N/A</v>
      </c>
      <c r="Q113" s="209" t="e">
        <f>IF(ISNUMBER(Regressions!S123),ROUND(Regressions!S123, 1), NA())</f>
        <v>#N/A</v>
      </c>
      <c r="R113" s="332" t="e">
        <f>IF(ISNUMBER(Regressions!T123),ROUND(Regressions!T123, 1), NA())</f>
        <v>#N/A</v>
      </c>
      <c r="S113" s="231">
        <f>IF(ISNUMBER(Regressions!U123),ROUND(Regressions!U123, 1), NA())</f>
        <v>8</v>
      </c>
    </row>
    <row xmlns:x14ac="http://schemas.microsoft.com/office/spreadsheetml/2009/9/ac" r="114" x14ac:dyDescent="0.2">
      <c r="A114" s="328" t="str">
        <f>IF(ISBLANK(Regressions!A124), " ", Regressions!A124)</f>
        <v>Sierra Leone</v>
      </c>
      <c r="B114" s="329">
        <f>IF(ISBLANK(Regressions!B124), " ", Regressions!B124)</f>
        <v>2017</v>
      </c>
      <c r="C114" s="334" t="str">
        <f>IF(ISBLANK(Regressions!C124), " ", Regressions!C124)</f>
        <v>Pre-primary</v>
      </c>
      <c r="D114" s="330">
        <f>IF(ISBLANK(Regressions!D124), " ", Regressions!D124)</f>
        <v>661940</v>
      </c>
      <c r="E114" s="208">
        <f>IF(ISNUMBER(Regressions!E124),ROUND(Regressions!E124, 1), NA())</f>
        <v>80.7</v>
      </c>
      <c r="F114" s="331">
        <f>IF(ISNUMBER(Regressions!F124),ROUND(Regressions!F124, 1), NA())</f>
        <v>73.5</v>
      </c>
      <c r="G114" s="230" t="e">
        <f>IF(ISNUMBER(Regressions!G124),ROUND(Regressions!G124, 1), NA())</f>
        <v>#N/A</v>
      </c>
      <c r="H114" s="332" t="e">
        <f>IF(ISNUMBER(Regressions!H124),ROUND(Regressions!H124, 1), NA())</f>
        <v>#N/A</v>
      </c>
      <c r="I114" s="231">
        <f>IF(ISNUMBER(Regressions!I124),ROUND(Regressions!I124, 1), NA())</f>
        <v>26.5</v>
      </c>
      <c r="J114" s="333">
        <f>IF(ISNUMBER(Regressions!K124),ROUND(Regressions!K124, 1), NA())</f>
        <v>86.5</v>
      </c>
      <c r="K114" s="331" t="e">
        <f>IF(ISNUMBER(Regressions!L124),ROUND(Regressions!L124, 1), NA())</f>
        <v>#N/A</v>
      </c>
      <c r="L114" s="232" t="e">
        <f>IF(ISNUMBER(Regressions!M124),ROUND(Regressions!M124, 1), NA())</f>
        <v>#N/A</v>
      </c>
      <c r="M114" s="332" t="e">
        <f>IF(ISNUMBER(Regressions!N124),ROUND(Regressions!N124, 1), NA())</f>
        <v>#N/A</v>
      </c>
      <c r="N114" s="231">
        <f>IF(ISNUMBER(Regressions!O124),ROUND(Regressions!O124, 1), NA())</f>
        <v>13.5</v>
      </c>
      <c r="O114" s="333">
        <f>IF(ISNUMBER(Regressions!Q124),ROUND(Regressions!Q124, 1), NA())</f>
        <v>92</v>
      </c>
      <c r="P114" s="331" t="e">
        <f>IF(ISNUMBER(Regressions!R124),ROUND(Regressions!R124, 1), NA())</f>
        <v>#N/A</v>
      </c>
      <c r="Q114" s="209" t="e">
        <f>IF(ISNUMBER(Regressions!S124),ROUND(Regressions!S124, 1), NA())</f>
        <v>#N/A</v>
      </c>
      <c r="R114" s="332" t="e">
        <f>IF(ISNUMBER(Regressions!T124),ROUND(Regressions!T124, 1), NA())</f>
        <v>#N/A</v>
      </c>
      <c r="S114" s="231">
        <f>IF(ISNUMBER(Regressions!U124),ROUND(Regressions!U124, 1), NA())</f>
        <v>8</v>
      </c>
    </row>
    <row xmlns:x14ac="http://schemas.microsoft.com/office/spreadsheetml/2009/9/ac" r="115" x14ac:dyDescent="0.2">
      <c r="A115" s="328" t="str">
        <f>IF(ISBLANK(Regressions!A125), " ", Regressions!A125)</f>
        <v>Sierra Leone</v>
      </c>
      <c r="B115" s="329">
        <f>IF(ISBLANK(Regressions!B125), " ", Regressions!B125)</f>
        <v>2018</v>
      </c>
      <c r="C115" s="334" t="str">
        <f>IF(ISBLANK(Regressions!C125), " ", Regressions!C125)</f>
        <v>Pre-primary</v>
      </c>
      <c r="D115" s="330">
        <f>IF(ISBLANK(Regressions!D125), " ", Regressions!D125)</f>
        <v>666156</v>
      </c>
      <c r="E115" s="208">
        <f>IF(ISNUMBER(Regressions!E125),ROUND(Regressions!E125, 1), NA())</f>
        <v>76.8</v>
      </c>
      <c r="F115" s="331">
        <f>IF(ISNUMBER(Regressions!F125),ROUND(Regressions!F125, 1), NA())</f>
        <v>70.400000000000006</v>
      </c>
      <c r="G115" s="230" t="e">
        <f>IF(ISNUMBER(Regressions!G125),ROUND(Regressions!G125, 1), NA())</f>
        <v>#N/A</v>
      </c>
      <c r="H115" s="332" t="e">
        <f>IF(ISNUMBER(Regressions!H125),ROUND(Regressions!H125, 1), NA())</f>
        <v>#N/A</v>
      </c>
      <c r="I115" s="231">
        <f>IF(ISNUMBER(Regressions!I125),ROUND(Regressions!I125, 1), NA())</f>
        <v>29.6</v>
      </c>
      <c r="J115" s="333">
        <f>IF(ISNUMBER(Regressions!K125),ROUND(Regressions!K125, 1), NA())</f>
        <v>86.5</v>
      </c>
      <c r="K115" s="331" t="e">
        <f>IF(ISNUMBER(Regressions!L125),ROUND(Regressions!L125, 1), NA())</f>
        <v>#N/A</v>
      </c>
      <c r="L115" s="232" t="e">
        <f>IF(ISNUMBER(Regressions!M125),ROUND(Regressions!M125, 1), NA())</f>
        <v>#N/A</v>
      </c>
      <c r="M115" s="332" t="e">
        <f>IF(ISNUMBER(Regressions!N125),ROUND(Regressions!N125, 1), NA())</f>
        <v>#N/A</v>
      </c>
      <c r="N115" s="231">
        <f>IF(ISNUMBER(Regressions!O125),ROUND(Regressions!O125, 1), NA())</f>
        <v>13.5</v>
      </c>
      <c r="O115" s="333">
        <f>IF(ISNUMBER(Regressions!Q125),ROUND(Regressions!Q125, 1), NA())</f>
        <v>92</v>
      </c>
      <c r="P115" s="331" t="e">
        <f>IF(ISNUMBER(Regressions!R125),ROUND(Regressions!R125, 1), NA())</f>
        <v>#N/A</v>
      </c>
      <c r="Q115" s="209" t="e">
        <f>IF(ISNUMBER(Regressions!S125),ROUND(Regressions!S125, 1), NA())</f>
        <v>#N/A</v>
      </c>
      <c r="R115" s="332" t="e">
        <f>IF(ISNUMBER(Regressions!T125),ROUND(Regressions!T125, 1), NA())</f>
        <v>#N/A</v>
      </c>
      <c r="S115" s="231">
        <f>IF(ISNUMBER(Regressions!U125),ROUND(Regressions!U125, 1), NA())</f>
        <v>8</v>
      </c>
    </row>
    <row xmlns:x14ac="http://schemas.microsoft.com/office/spreadsheetml/2009/9/ac" r="116" x14ac:dyDescent="0.2">
      <c r="A116" s="328" t="str">
        <f>IF(ISBLANK(Regressions!A126), " ", Regressions!A126)</f>
        <v>Sierra Leone</v>
      </c>
      <c r="B116" s="329">
        <f>IF(ISBLANK(Regressions!B126), " ", Regressions!B126)</f>
        <v>2019</v>
      </c>
      <c r="C116" s="334" t="str">
        <f>IF(ISBLANK(Regressions!C126), " ", Regressions!C126)</f>
        <v>Pre-primary</v>
      </c>
      <c r="D116" s="330">
        <f>IF(ISBLANK(Regressions!D126), " ", Regressions!D126)</f>
        <v>667699</v>
      </c>
      <c r="E116" s="208">
        <f>IF(ISNUMBER(Regressions!E126),ROUND(Regressions!E126, 1), NA())</f>
        <v>73</v>
      </c>
      <c r="F116" s="331">
        <f>IF(ISNUMBER(Regressions!F126),ROUND(Regressions!F126, 1), NA())</f>
        <v>67.400000000000006</v>
      </c>
      <c r="G116" s="230" t="e">
        <f>IF(ISNUMBER(Regressions!G126),ROUND(Regressions!G126, 1), NA())</f>
        <v>#N/A</v>
      </c>
      <c r="H116" s="332" t="e">
        <f>IF(ISNUMBER(Regressions!H126),ROUND(Regressions!H126, 1), NA())</f>
        <v>#N/A</v>
      </c>
      <c r="I116" s="231">
        <f>IF(ISNUMBER(Regressions!I126),ROUND(Regressions!I126, 1), NA())</f>
        <v>32.6</v>
      </c>
      <c r="J116" s="333">
        <f>IF(ISNUMBER(Regressions!K126),ROUND(Regressions!K126, 1), NA())</f>
        <v>86.5</v>
      </c>
      <c r="K116" s="331" t="e">
        <f>IF(ISNUMBER(Regressions!L126),ROUND(Regressions!L126, 1), NA())</f>
        <v>#N/A</v>
      </c>
      <c r="L116" s="232" t="e">
        <f>IF(ISNUMBER(Regressions!M126),ROUND(Regressions!M126, 1), NA())</f>
        <v>#N/A</v>
      </c>
      <c r="M116" s="332" t="e">
        <f>IF(ISNUMBER(Regressions!N126),ROUND(Regressions!N126, 1), NA())</f>
        <v>#N/A</v>
      </c>
      <c r="N116" s="231">
        <f>IF(ISNUMBER(Regressions!O126),ROUND(Regressions!O126, 1), NA())</f>
        <v>13.5</v>
      </c>
      <c r="O116" s="333">
        <f>IF(ISNUMBER(Regressions!Q126),ROUND(Regressions!Q126, 1), NA())</f>
        <v>92</v>
      </c>
      <c r="P116" s="331" t="e">
        <f>IF(ISNUMBER(Regressions!R126),ROUND(Regressions!R126, 1), NA())</f>
        <v>#N/A</v>
      </c>
      <c r="Q116" s="209" t="e">
        <f>IF(ISNUMBER(Regressions!S126),ROUND(Regressions!S126, 1), NA())</f>
        <v>#N/A</v>
      </c>
      <c r="R116" s="332" t="e">
        <f>IF(ISNUMBER(Regressions!T126),ROUND(Regressions!T126, 1), NA())</f>
        <v>#N/A</v>
      </c>
      <c r="S116" s="231">
        <f>IF(ISNUMBER(Regressions!U126),ROUND(Regressions!U126, 1), NA())</f>
        <v>8</v>
      </c>
    </row>
    <row xmlns:x14ac="http://schemas.microsoft.com/office/spreadsheetml/2009/9/ac" r="117" x14ac:dyDescent="0.2">
      <c r="A117" s="328" t="str">
        <f>IF(ISBLANK(Regressions!A127), " ", Regressions!A127)</f>
        <v>Sierra Leone</v>
      </c>
      <c r="B117" s="329">
        <f>IF(ISBLANK(Regressions!B127), " ", Regressions!B127)</f>
        <v>2020</v>
      </c>
      <c r="C117" s="334" t="str">
        <f>IF(ISBLANK(Regressions!C127), " ", Regressions!C127)</f>
        <v>Pre-primary</v>
      </c>
      <c r="D117" s="330">
        <f>IF(ISBLANK(Regressions!D127), " ", Regressions!D127)</f>
        <v>671891</v>
      </c>
      <c r="E117" s="208">
        <f>IF(ISNUMBER(Regressions!E127),ROUND(Regressions!E127, 1), NA())</f>
        <v>69.099999999999994</v>
      </c>
      <c r="F117" s="331">
        <f>IF(ISNUMBER(Regressions!F127),ROUND(Regressions!F127, 1), NA())</f>
        <v>64.400000000000006</v>
      </c>
      <c r="G117" s="230" t="e">
        <f>IF(ISNUMBER(Regressions!G127),ROUND(Regressions!G127, 1), NA())</f>
        <v>#N/A</v>
      </c>
      <c r="H117" s="332" t="e">
        <f>IF(ISNUMBER(Regressions!H127),ROUND(Regressions!H127, 1), NA())</f>
        <v>#N/A</v>
      </c>
      <c r="I117" s="231">
        <f>IF(ISNUMBER(Regressions!I127),ROUND(Regressions!I127, 1), NA())</f>
        <v>35.6</v>
      </c>
      <c r="J117" s="333">
        <f>IF(ISNUMBER(Regressions!K127),ROUND(Regressions!K127, 1), NA())</f>
        <v>86.5</v>
      </c>
      <c r="K117" s="331" t="e">
        <f>IF(ISNUMBER(Regressions!L127),ROUND(Regressions!L127, 1), NA())</f>
        <v>#N/A</v>
      </c>
      <c r="L117" s="232" t="e">
        <f>IF(ISNUMBER(Regressions!M127),ROUND(Regressions!M127, 1), NA())</f>
        <v>#N/A</v>
      </c>
      <c r="M117" s="332" t="e">
        <f>IF(ISNUMBER(Regressions!N127),ROUND(Regressions!N127, 1), NA())</f>
        <v>#N/A</v>
      </c>
      <c r="N117" s="231">
        <f>IF(ISNUMBER(Regressions!O127),ROUND(Regressions!O127, 1), NA())</f>
        <v>13.5</v>
      </c>
      <c r="O117" s="333">
        <f>IF(ISNUMBER(Regressions!Q127),ROUND(Regressions!Q127, 1), NA())</f>
        <v>92</v>
      </c>
      <c r="P117" s="331" t="e">
        <f>IF(ISNUMBER(Regressions!R127),ROUND(Regressions!R127, 1), NA())</f>
        <v>#N/A</v>
      </c>
      <c r="Q117" s="209" t="e">
        <f>IF(ISNUMBER(Regressions!S127),ROUND(Regressions!S127, 1), NA())</f>
        <v>#N/A</v>
      </c>
      <c r="R117" s="332" t="e">
        <f>IF(ISNUMBER(Regressions!T127),ROUND(Regressions!T127, 1), NA())</f>
        <v>#N/A</v>
      </c>
      <c r="S117" s="231">
        <f>IF(ISNUMBER(Regressions!U127),ROUND(Regressions!U127, 1), NA())</f>
        <v>8</v>
      </c>
    </row>
    <row xmlns:x14ac="http://schemas.microsoft.com/office/spreadsheetml/2009/9/ac" r="118" x14ac:dyDescent="0.2">
      <c r="A118" s="382" t="str">
        <f>IF(ISBLANK(Regressions!A128), " ", Regressions!A128)</f>
        <v>Sierra Leone</v>
      </c>
      <c r="B118" s="383">
        <f>IF(ISBLANK(Regressions!B128), " ", Regressions!B128)</f>
        <v>2021</v>
      </c>
      <c r="C118" s="384" t="str">
        <f>IF(ISBLANK(Regressions!C128), " ", Regressions!C128)</f>
        <v>Pre-primary</v>
      </c>
      <c r="D118" s="385">
        <f>IF(ISBLANK(Regressions!D128), " ", Regressions!D128)</f>
        <v>678934</v>
      </c>
      <c r="E118" s="388">
        <f>IF(ISNUMBER(Regressions!E128),ROUND(Regressions!E128, 1), NA())</f>
        <v>65.2</v>
      </c>
      <c r="F118" s="386">
        <f>IF(ISNUMBER(Regressions!F128),ROUND(Regressions!F128, 1), NA())</f>
        <v>61.3</v>
      </c>
      <c r="G118" s="389" t="e">
        <f>IF(ISNUMBER(Regressions!G128),ROUND(Regressions!G128, 1), NA())</f>
        <v>#N/A</v>
      </c>
      <c r="H118" s="387" t="e">
        <f>IF(ISNUMBER(Regressions!H128),ROUND(Regressions!H128, 1), NA())</f>
        <v>#N/A</v>
      </c>
      <c r="I118" s="390">
        <f>IF(ISNUMBER(Regressions!I128),ROUND(Regressions!I128, 1), NA())</f>
        <v>38.700000000000003</v>
      </c>
      <c r="J118" s="388">
        <f>IF(ISNUMBER(Regressions!K128),ROUND(Regressions!K128, 1), NA())</f>
        <v>86.5</v>
      </c>
      <c r="K118" s="386" t="e">
        <f>IF(ISNUMBER(Regressions!L128),ROUND(Regressions!L128, 1), NA())</f>
        <v>#N/A</v>
      </c>
      <c r="L118" s="391" t="e">
        <f>IF(ISNUMBER(Regressions!M128),ROUND(Regressions!M128, 1), NA())</f>
        <v>#N/A</v>
      </c>
      <c r="M118" s="387" t="e">
        <f>IF(ISNUMBER(Regressions!N128),ROUND(Regressions!N128, 1), NA())</f>
        <v>#N/A</v>
      </c>
      <c r="N118" s="390">
        <f>IF(ISNUMBER(Regressions!O128),ROUND(Regressions!O128, 1), NA())</f>
        <v>13.5</v>
      </c>
      <c r="O118" s="388">
        <f>IF(ISNUMBER(Regressions!Q128),ROUND(Regressions!Q128, 1), NA())</f>
        <v>92</v>
      </c>
      <c r="P118" s="386" t="e">
        <f>IF(ISNUMBER(Regressions!R128),ROUND(Regressions!R128, 1), NA())</f>
        <v>#N/A</v>
      </c>
      <c r="Q118" s="392" t="e">
        <f>IF(ISNUMBER(Regressions!S128),ROUND(Regressions!S128, 1), NA())</f>
        <v>#N/A</v>
      </c>
      <c r="R118" s="387" t="e">
        <f>IF(ISNUMBER(Regressions!T128),ROUND(Regressions!T128, 1), NA())</f>
        <v>#N/A</v>
      </c>
      <c r="S118" s="390">
        <f>IF(ISNUMBER(Regressions!U128),ROUND(Regressions!U128, 1), NA())</f>
        <v>8</v>
      </c>
      <c r="T118" s="381"/>
      <c r="U118" s="381"/>
      <c r="V118" s="381"/>
      <c r="W118" s="381"/>
      <c r="X118" s="381"/>
      <c r="Y118" s="381"/>
      <c r="Z118" s="381"/>
      <c r="AA118" s="381"/>
      <c r="AB118" s="381"/>
      <c r="AC118" s="381"/>
    </row>
    <row xmlns:x14ac="http://schemas.microsoft.com/office/spreadsheetml/2009/9/ac" r="119" x14ac:dyDescent="0.2">
      <c r="A119" s="328" t="str">
        <f>IF(ISBLANK(Regressions!A129), " ", Regressions!A129)</f>
        <v>Sierra Leone</v>
      </c>
      <c r="B119" s="329">
        <f>IF(ISBLANK(Regressions!B129), " ", Regressions!B129)</f>
        <v>2022</v>
      </c>
      <c r="C119" s="334" t="str">
        <f>IF(ISBLANK(Regressions!C129), " ", Regressions!C129)</f>
        <v>Pre-primary</v>
      </c>
      <c r="D119" s="330">
        <f>IF(ISBLANK(Regressions!D129), " ", Regressions!D129)</f>
        <v>688579</v>
      </c>
      <c r="E119" s="208">
        <f>IF(ISNUMBER(Regressions!E129),ROUND(Regressions!E129, 1), NA())</f>
        <v>61.4</v>
      </c>
      <c r="F119" s="331">
        <f>IF(ISNUMBER(Regressions!F129),ROUND(Regressions!F129, 1), NA())</f>
        <v>58.3</v>
      </c>
      <c r="G119" s="230" t="e">
        <f>IF(ISNUMBER(Regressions!G129),ROUND(Regressions!G129, 1), NA())</f>
        <v>#N/A</v>
      </c>
      <c r="H119" s="332" t="e">
        <f>IF(ISNUMBER(Regressions!H129),ROUND(Regressions!H129, 1), NA())</f>
        <v>#N/A</v>
      </c>
      <c r="I119" s="231">
        <f>IF(ISNUMBER(Regressions!I129),ROUND(Regressions!I129, 1), NA())</f>
        <v>41.7</v>
      </c>
      <c r="J119" s="333">
        <f>IF(ISNUMBER(Regressions!K129),ROUND(Regressions!K129, 1), NA())</f>
        <v>86.5</v>
      </c>
      <c r="K119" s="331" t="e">
        <f>IF(ISNUMBER(Regressions!L129),ROUND(Regressions!L129, 1), NA())</f>
        <v>#N/A</v>
      </c>
      <c r="L119" s="232" t="e">
        <f>IF(ISNUMBER(Regressions!M129),ROUND(Regressions!M129, 1), NA())</f>
        <v>#N/A</v>
      </c>
      <c r="M119" s="332" t="e">
        <f>IF(ISNUMBER(Regressions!N129),ROUND(Regressions!N129, 1), NA())</f>
        <v>#N/A</v>
      </c>
      <c r="N119" s="231">
        <f>IF(ISNUMBER(Regressions!O129),ROUND(Regressions!O129, 1), NA())</f>
        <v>13.5</v>
      </c>
      <c r="O119" s="333">
        <f>IF(ISNUMBER(Regressions!Q129),ROUND(Regressions!Q129, 1), NA())</f>
        <v>92</v>
      </c>
      <c r="P119" s="331" t="e">
        <f>IF(ISNUMBER(Regressions!R129),ROUND(Regressions!R129, 1), NA())</f>
        <v>#N/A</v>
      </c>
      <c r="Q119" s="209" t="e">
        <f>IF(ISNUMBER(Regressions!S129),ROUND(Regressions!S129, 1), NA())</f>
        <v>#N/A</v>
      </c>
      <c r="R119" s="332" t="e">
        <f>IF(ISNUMBER(Regressions!T129),ROUND(Regressions!T129, 1), NA())</f>
        <v>#N/A</v>
      </c>
      <c r="S119" s="231">
        <f>IF(ISNUMBER(Regressions!U129),ROUND(Regressions!U129, 1), NA())</f>
        <v>8</v>
      </c>
    </row>
    <row xmlns:x14ac="http://schemas.microsoft.com/office/spreadsheetml/2009/9/ac" r="120" x14ac:dyDescent="0.2">
      <c r="A120" s="335" t="str">
        <f>IF(ISBLANK(Regressions!A130), " ", Regressions!A130)</f>
        <v>Sierra Leone</v>
      </c>
      <c r="B120" s="336">
        <f>IF(ISBLANK(Regressions!B130), " ", Regressions!B130)</f>
        <v>2023</v>
      </c>
      <c r="C120" s="337" t="str">
        <f>IF(ISBLANK(Regressions!C130), " ", Regressions!C130)</f>
        <v>Pre-primary</v>
      </c>
      <c r="D120" s="338">
        <f>IF(ISBLANK(Regressions!D130), " ", Regressions!D130)</f>
        <v>722785</v>
      </c>
      <c r="E120" s="339">
        <f>IF(ISNUMBER(Regressions!E130),ROUND(Regressions!E130, 1), NA())</f>
        <v>57.5</v>
      </c>
      <c r="F120" s="340">
        <f>IF(ISNUMBER(Regressions!F130),ROUND(Regressions!F130, 1), NA())</f>
        <v>55.3</v>
      </c>
      <c r="G120" s="341" t="e">
        <f>IF(ISNUMBER(Regressions!G130),ROUND(Regressions!G130, 1), NA())</f>
        <v>#N/A</v>
      </c>
      <c r="H120" s="342" t="e">
        <f>IF(ISNUMBER(Regressions!H130),ROUND(Regressions!H130, 1), NA())</f>
        <v>#N/A</v>
      </c>
      <c r="I120" s="343">
        <f>IF(ISNUMBER(Regressions!I130),ROUND(Regressions!I130, 1), NA())</f>
        <v>44.7</v>
      </c>
      <c r="J120" s="344">
        <f>IF(ISNUMBER(Regressions!K130),ROUND(Regressions!K130, 1), NA())</f>
        <v>86.5</v>
      </c>
      <c r="K120" s="340" t="e">
        <f>IF(ISNUMBER(Regressions!L130),ROUND(Regressions!L130, 1), NA())</f>
        <v>#N/A</v>
      </c>
      <c r="L120" s="345" t="e">
        <f>IF(ISNUMBER(Regressions!M130),ROUND(Regressions!M130, 1), NA())</f>
        <v>#N/A</v>
      </c>
      <c r="M120" s="342" t="e">
        <f>IF(ISNUMBER(Regressions!N130),ROUND(Regressions!N130, 1), NA())</f>
        <v>#N/A</v>
      </c>
      <c r="N120" s="343">
        <f>IF(ISNUMBER(Regressions!O130),ROUND(Regressions!O130, 1), NA())</f>
        <v>13.5</v>
      </c>
      <c r="O120" s="344">
        <f>IF(ISNUMBER(Regressions!Q130),ROUND(Regressions!Q130, 1), NA())</f>
        <v>92</v>
      </c>
      <c r="P120" s="340" t="e">
        <f>IF(ISNUMBER(Regressions!R130),ROUND(Regressions!R130, 1), NA())</f>
        <v>#N/A</v>
      </c>
      <c r="Q120" s="346" t="e">
        <f>IF(ISNUMBER(Regressions!S130),ROUND(Regressions!S130, 1), NA())</f>
        <v>#N/A</v>
      </c>
      <c r="R120" s="342" t="e">
        <f>IF(ISNUMBER(Regressions!T130),ROUND(Regressions!T130, 1), NA())</f>
        <v>#N/A</v>
      </c>
      <c r="S120" s="343">
        <f>IF(ISNUMBER(Regressions!U130),ROUND(Regressions!U130, 1), NA())</f>
        <v>8</v>
      </c>
    </row>
    <row xmlns:x14ac="http://schemas.microsoft.com/office/spreadsheetml/2009/9/ac" r="121" hidden="true" x14ac:dyDescent="0.2">
      <c r="A121" s="328" t="str">
        <f>IF(ISBLANK(Regressions!A131), " ", Regressions!A131)</f>
        <v>Sierra Leone</v>
      </c>
      <c r="B121" s="329">
        <f>IF(ISBLANK(Regressions!B131), " ", Regressions!B131)</f>
        <v>2024</v>
      </c>
      <c r="C121" s="334" t="str">
        <f>IF(ISBLANK(Regressions!C131), " ", Regressions!C131)</f>
        <v>Pre-primary</v>
      </c>
      <c r="D121" s="330" t="str">
        <f>IF(ISBLANK(Regressions!D131), " ", Regressions!D131)</f>
        <v> </v>
      </c>
      <c r="E121" s="208" t="e">
        <f>IF(ISNUMBER(Regressions!E131),ROUND(Regressions!E131, 1), NA())</f>
        <v>#N/A</v>
      </c>
      <c r="F121" s="331" t="e">
        <f>IF(ISNUMBER(Regressions!F131),ROUND(Regressions!F131, 1), NA())</f>
        <v>#N/A</v>
      </c>
      <c r="G121" s="230" t="e">
        <f>IF(ISNUMBER(Regressions!G131),ROUND(Regressions!G131, 1), NA())</f>
        <v>#N/A</v>
      </c>
      <c r="H121" s="332" t="e">
        <f>IF(ISNUMBER(Regressions!H131),ROUND(Regressions!H131, 1), NA())</f>
        <v>#N/A</v>
      </c>
      <c r="I121" s="231" t="e">
        <f>IF(ISNUMBER(Regressions!I131),ROUND(Regressions!I131, 1), NA())</f>
        <v>#N/A</v>
      </c>
      <c r="J121" s="333" t="e">
        <f>IF(ISNUMBER(Regressions!K131),ROUND(Regressions!K131, 1), NA())</f>
        <v>#N/A</v>
      </c>
      <c r="K121" s="331" t="e">
        <f>IF(ISNUMBER(Regressions!L131),ROUND(Regressions!L131, 1), NA())</f>
        <v>#N/A</v>
      </c>
      <c r="L121" s="232" t="e">
        <f>IF(ISNUMBER(Regressions!M131),ROUND(Regressions!M131, 1), NA())</f>
        <v>#N/A</v>
      </c>
      <c r="M121" s="332" t="e">
        <f>IF(ISNUMBER(Regressions!N131),ROUND(Regressions!N131, 1), NA())</f>
        <v>#N/A</v>
      </c>
      <c r="N121" s="231" t="e">
        <f>IF(ISNUMBER(Regressions!O131),ROUND(Regressions!O131, 1), NA())</f>
        <v>#N/A</v>
      </c>
      <c r="O121" s="333" t="e">
        <f>IF(ISNUMBER(Regressions!Q131),ROUND(Regressions!Q131, 1), NA())</f>
        <v>#N/A</v>
      </c>
      <c r="P121" s="331" t="e">
        <f>IF(ISNUMBER(Regressions!R131),ROUND(Regressions!R131, 1), NA())</f>
        <v>#N/A</v>
      </c>
      <c r="Q121" s="209" t="e">
        <f>IF(ISNUMBER(Regressions!S131),ROUND(Regressions!S131, 1), NA())</f>
        <v>#N/A</v>
      </c>
      <c r="R121" s="332" t="e">
        <f>IF(ISNUMBER(Regressions!T131),ROUND(Regressions!T131, 1), NA())</f>
        <v>#N/A</v>
      </c>
      <c r="S121" s="231" t="e">
        <f>IF(ISNUMBER(Regressions!U131),ROUND(Regressions!U131, 1), NA())</f>
        <v>#N/A</v>
      </c>
    </row>
    <row xmlns:x14ac="http://schemas.microsoft.com/office/spreadsheetml/2009/9/ac" r="122" hidden="true" x14ac:dyDescent="0.2">
      <c r="A122" s="328" t="str">
        <f>IF(ISBLANK(Regressions!A132), " ", Regressions!A132)</f>
        <v>Sierra Leone</v>
      </c>
      <c r="B122" s="329">
        <f>IF(ISBLANK(Regressions!B132), " ", Regressions!B132)</f>
        <v>2025</v>
      </c>
      <c r="C122" s="334" t="str">
        <f>IF(ISBLANK(Regressions!C132), " ", Regressions!C132)</f>
        <v>Pre-primary</v>
      </c>
      <c r="D122" s="330" t="str">
        <f>IF(ISBLANK(Regressions!D132), " ", Regressions!D132)</f>
        <v> </v>
      </c>
      <c r="E122" s="208" t="e">
        <f>IF(ISNUMBER(Regressions!E132),ROUND(Regressions!E132, 1), NA())</f>
        <v>#N/A</v>
      </c>
      <c r="F122" s="331" t="e">
        <f>IF(ISNUMBER(Regressions!F132),ROUND(Regressions!F132, 1), NA())</f>
        <v>#N/A</v>
      </c>
      <c r="G122" s="230" t="e">
        <f>IF(ISNUMBER(Regressions!G132),ROUND(Regressions!G132, 1), NA())</f>
        <v>#N/A</v>
      </c>
      <c r="H122" s="332" t="e">
        <f>IF(ISNUMBER(Regressions!H132),ROUND(Regressions!H132, 1), NA())</f>
        <v>#N/A</v>
      </c>
      <c r="I122" s="231" t="e">
        <f>IF(ISNUMBER(Regressions!I132),ROUND(Regressions!I132, 1), NA())</f>
        <v>#N/A</v>
      </c>
      <c r="J122" s="333" t="e">
        <f>IF(ISNUMBER(Regressions!K132),ROUND(Regressions!K132, 1), NA())</f>
        <v>#N/A</v>
      </c>
      <c r="K122" s="331" t="e">
        <f>IF(ISNUMBER(Regressions!L132),ROUND(Regressions!L132, 1), NA())</f>
        <v>#N/A</v>
      </c>
      <c r="L122" s="232" t="e">
        <f>IF(ISNUMBER(Regressions!M132),ROUND(Regressions!M132, 1), NA())</f>
        <v>#N/A</v>
      </c>
      <c r="M122" s="332" t="e">
        <f>IF(ISNUMBER(Regressions!N132),ROUND(Regressions!N132, 1), NA())</f>
        <v>#N/A</v>
      </c>
      <c r="N122" s="231" t="e">
        <f>IF(ISNUMBER(Regressions!O132),ROUND(Regressions!O132, 1), NA())</f>
        <v>#N/A</v>
      </c>
      <c r="O122" s="333" t="e">
        <f>IF(ISNUMBER(Regressions!Q132),ROUND(Regressions!Q132, 1), NA())</f>
        <v>#N/A</v>
      </c>
      <c r="P122" s="331" t="e">
        <f>IF(ISNUMBER(Regressions!R132),ROUND(Regressions!R132, 1), NA())</f>
        <v>#N/A</v>
      </c>
      <c r="Q122" s="209" t="e">
        <f>IF(ISNUMBER(Regressions!S132),ROUND(Regressions!S132, 1), NA())</f>
        <v>#N/A</v>
      </c>
      <c r="R122" s="332" t="e">
        <f>IF(ISNUMBER(Regressions!T132),ROUND(Regressions!T132, 1), NA())</f>
        <v>#N/A</v>
      </c>
      <c r="S122" s="231" t="e">
        <f>IF(ISNUMBER(Regressions!U132),ROUND(Regressions!U132, 1), NA())</f>
        <v>#N/A</v>
      </c>
    </row>
    <row xmlns:x14ac="http://schemas.microsoft.com/office/spreadsheetml/2009/9/ac" r="123" hidden="true" x14ac:dyDescent="0.2">
      <c r="A123" s="328" t="str">
        <f>IF(ISBLANK(Regressions!A133), " ", Regressions!A133)</f>
        <v>Sierra Leone</v>
      </c>
      <c r="B123" s="329">
        <f>IF(ISBLANK(Regressions!B133), " ", Regressions!B133)</f>
        <v>2026</v>
      </c>
      <c r="C123" s="334" t="str">
        <f>IF(ISBLANK(Regressions!C133), " ", Regressions!C133)</f>
        <v>Pre-primary</v>
      </c>
      <c r="D123" s="330" t="str">
        <f>IF(ISBLANK(Regressions!D133), " ", Regressions!D133)</f>
        <v> </v>
      </c>
      <c r="E123" s="208" t="e">
        <f>IF(ISNUMBER(Regressions!E133),ROUND(Regressions!E133, 1), NA())</f>
        <v>#N/A</v>
      </c>
      <c r="F123" s="331" t="e">
        <f>IF(ISNUMBER(Regressions!F133),ROUND(Regressions!F133, 1), NA())</f>
        <v>#N/A</v>
      </c>
      <c r="G123" s="230" t="e">
        <f>IF(ISNUMBER(Regressions!G133),ROUND(Regressions!G133, 1), NA())</f>
        <v>#N/A</v>
      </c>
      <c r="H123" s="332" t="e">
        <f>IF(ISNUMBER(Regressions!H133),ROUND(Regressions!H133, 1), NA())</f>
        <v>#N/A</v>
      </c>
      <c r="I123" s="231" t="e">
        <f>IF(ISNUMBER(Regressions!I133),ROUND(Regressions!I133, 1), NA())</f>
        <v>#N/A</v>
      </c>
      <c r="J123" s="333" t="e">
        <f>IF(ISNUMBER(Regressions!K133),ROUND(Regressions!K133, 1), NA())</f>
        <v>#N/A</v>
      </c>
      <c r="K123" s="331" t="e">
        <f>IF(ISNUMBER(Regressions!L133),ROUND(Regressions!L133, 1), NA())</f>
        <v>#N/A</v>
      </c>
      <c r="L123" s="232" t="e">
        <f>IF(ISNUMBER(Regressions!M133),ROUND(Regressions!M133, 1), NA())</f>
        <v>#N/A</v>
      </c>
      <c r="M123" s="332" t="e">
        <f>IF(ISNUMBER(Regressions!N133),ROUND(Regressions!N133, 1), NA())</f>
        <v>#N/A</v>
      </c>
      <c r="N123" s="231" t="e">
        <f>IF(ISNUMBER(Regressions!O133),ROUND(Regressions!O133, 1), NA())</f>
        <v>#N/A</v>
      </c>
      <c r="O123" s="333" t="e">
        <f>IF(ISNUMBER(Regressions!Q133),ROUND(Regressions!Q133, 1), NA())</f>
        <v>#N/A</v>
      </c>
      <c r="P123" s="331" t="e">
        <f>IF(ISNUMBER(Regressions!R133),ROUND(Regressions!R133, 1), NA())</f>
        <v>#N/A</v>
      </c>
      <c r="Q123" s="209" t="e">
        <f>IF(ISNUMBER(Regressions!S133),ROUND(Regressions!S133, 1), NA())</f>
        <v>#N/A</v>
      </c>
      <c r="R123" s="332" t="e">
        <f>IF(ISNUMBER(Regressions!T133),ROUND(Regressions!T133, 1), NA())</f>
        <v>#N/A</v>
      </c>
      <c r="S123" s="231" t="e">
        <f>IF(ISNUMBER(Regressions!U133),ROUND(Regressions!U133, 1), NA())</f>
        <v>#N/A</v>
      </c>
    </row>
    <row xmlns:x14ac="http://schemas.microsoft.com/office/spreadsheetml/2009/9/ac" r="124" hidden="true" x14ac:dyDescent="0.2">
      <c r="A124" s="328" t="str">
        <f>IF(ISBLANK(Regressions!A134), " ", Regressions!A134)</f>
        <v>Sierra Leone</v>
      </c>
      <c r="B124" s="329">
        <f>IF(ISBLANK(Regressions!B134), " ", Regressions!B134)</f>
        <v>2027</v>
      </c>
      <c r="C124" s="334" t="str">
        <f>IF(ISBLANK(Regressions!C134), " ", Regressions!C134)</f>
        <v>Pre-primary</v>
      </c>
      <c r="D124" s="330" t="str">
        <f>IF(ISBLANK(Regressions!D134), " ", Regressions!D134)</f>
        <v> </v>
      </c>
      <c r="E124" s="208" t="e">
        <f>IF(ISNUMBER(Regressions!E134),ROUND(Regressions!E134, 1), NA())</f>
        <v>#N/A</v>
      </c>
      <c r="F124" s="331" t="e">
        <f>IF(ISNUMBER(Regressions!F134),ROUND(Regressions!F134, 1), NA())</f>
        <v>#N/A</v>
      </c>
      <c r="G124" s="230" t="e">
        <f>IF(ISNUMBER(Regressions!G134),ROUND(Regressions!G134, 1), NA())</f>
        <v>#N/A</v>
      </c>
      <c r="H124" s="332" t="e">
        <f>IF(ISNUMBER(Regressions!H134),ROUND(Regressions!H134, 1), NA())</f>
        <v>#N/A</v>
      </c>
      <c r="I124" s="231" t="e">
        <f>IF(ISNUMBER(Regressions!I134),ROUND(Regressions!I134, 1), NA())</f>
        <v>#N/A</v>
      </c>
      <c r="J124" s="333" t="e">
        <f>IF(ISNUMBER(Regressions!K134),ROUND(Regressions!K134, 1), NA())</f>
        <v>#N/A</v>
      </c>
      <c r="K124" s="331" t="e">
        <f>IF(ISNUMBER(Regressions!L134),ROUND(Regressions!L134, 1), NA())</f>
        <v>#N/A</v>
      </c>
      <c r="L124" s="232" t="e">
        <f>IF(ISNUMBER(Regressions!M134),ROUND(Regressions!M134, 1), NA())</f>
        <v>#N/A</v>
      </c>
      <c r="M124" s="332" t="e">
        <f>IF(ISNUMBER(Regressions!N134),ROUND(Regressions!N134, 1), NA())</f>
        <v>#N/A</v>
      </c>
      <c r="N124" s="231" t="e">
        <f>IF(ISNUMBER(Regressions!O134),ROUND(Regressions!O134, 1), NA())</f>
        <v>#N/A</v>
      </c>
      <c r="O124" s="333" t="e">
        <f>IF(ISNUMBER(Regressions!Q134),ROUND(Regressions!Q134, 1), NA())</f>
        <v>#N/A</v>
      </c>
      <c r="P124" s="331" t="e">
        <f>IF(ISNUMBER(Regressions!R134),ROUND(Regressions!R134, 1), NA())</f>
        <v>#N/A</v>
      </c>
      <c r="Q124" s="209" t="e">
        <f>IF(ISNUMBER(Regressions!S134),ROUND(Regressions!S134, 1), NA())</f>
        <v>#N/A</v>
      </c>
      <c r="R124" s="332" t="e">
        <f>IF(ISNUMBER(Regressions!T134),ROUND(Regressions!T134, 1), NA())</f>
        <v>#N/A</v>
      </c>
      <c r="S124" s="231" t="e">
        <f>IF(ISNUMBER(Regressions!U134),ROUND(Regressions!U134, 1), NA())</f>
        <v>#N/A</v>
      </c>
    </row>
    <row xmlns:x14ac="http://schemas.microsoft.com/office/spreadsheetml/2009/9/ac" r="125" hidden="true" x14ac:dyDescent="0.2">
      <c r="A125" s="328" t="str">
        <f>IF(ISBLANK(Regressions!A135), " ", Regressions!A135)</f>
        <v>Sierra Leone</v>
      </c>
      <c r="B125" s="329">
        <f>IF(ISBLANK(Regressions!B135), " ", Regressions!B135)</f>
        <v>2028</v>
      </c>
      <c r="C125" s="334" t="str">
        <f>IF(ISBLANK(Regressions!C135), " ", Regressions!C135)</f>
        <v>Pre-primary</v>
      </c>
      <c r="D125" s="330" t="str">
        <f>IF(ISBLANK(Regressions!D135), " ", Regressions!D135)</f>
        <v> </v>
      </c>
      <c r="E125" s="208" t="e">
        <f>IF(ISNUMBER(Regressions!E135),ROUND(Regressions!E135, 1), NA())</f>
        <v>#N/A</v>
      </c>
      <c r="F125" s="331" t="e">
        <f>IF(ISNUMBER(Regressions!F135),ROUND(Regressions!F135, 1), NA())</f>
        <v>#N/A</v>
      </c>
      <c r="G125" s="230" t="e">
        <f>IF(ISNUMBER(Regressions!G135),ROUND(Regressions!G135, 1), NA())</f>
        <v>#N/A</v>
      </c>
      <c r="H125" s="332" t="e">
        <f>IF(ISNUMBER(Regressions!H135),ROUND(Regressions!H135, 1), NA())</f>
        <v>#N/A</v>
      </c>
      <c r="I125" s="231" t="e">
        <f>IF(ISNUMBER(Regressions!I135),ROUND(Regressions!I135, 1), NA())</f>
        <v>#N/A</v>
      </c>
      <c r="J125" s="333" t="e">
        <f>IF(ISNUMBER(Regressions!K135),ROUND(Regressions!K135, 1), NA())</f>
        <v>#N/A</v>
      </c>
      <c r="K125" s="331" t="e">
        <f>IF(ISNUMBER(Regressions!L135),ROUND(Regressions!L135, 1), NA())</f>
        <v>#N/A</v>
      </c>
      <c r="L125" s="232" t="e">
        <f>IF(ISNUMBER(Regressions!M135),ROUND(Regressions!M135, 1), NA())</f>
        <v>#N/A</v>
      </c>
      <c r="M125" s="332" t="e">
        <f>IF(ISNUMBER(Regressions!N135),ROUND(Regressions!N135, 1), NA())</f>
        <v>#N/A</v>
      </c>
      <c r="N125" s="231" t="e">
        <f>IF(ISNUMBER(Regressions!O135),ROUND(Regressions!O135, 1), NA())</f>
        <v>#N/A</v>
      </c>
      <c r="O125" s="333" t="e">
        <f>IF(ISNUMBER(Regressions!Q135),ROUND(Regressions!Q135, 1), NA())</f>
        <v>#N/A</v>
      </c>
      <c r="P125" s="331" t="e">
        <f>IF(ISNUMBER(Regressions!R135),ROUND(Regressions!R135, 1), NA())</f>
        <v>#N/A</v>
      </c>
      <c r="Q125" s="209" t="e">
        <f>IF(ISNUMBER(Regressions!S135),ROUND(Regressions!S135, 1), NA())</f>
        <v>#N/A</v>
      </c>
      <c r="R125" s="332" t="e">
        <f>IF(ISNUMBER(Regressions!T135),ROUND(Regressions!T135, 1), NA())</f>
        <v>#N/A</v>
      </c>
      <c r="S125" s="231" t="e">
        <f>IF(ISNUMBER(Regressions!U135),ROUND(Regressions!U135, 1), NA())</f>
        <v>#N/A</v>
      </c>
    </row>
    <row xmlns:x14ac="http://schemas.microsoft.com/office/spreadsheetml/2009/9/ac" r="126" hidden="true" x14ac:dyDescent="0.2">
      <c r="A126" s="328" t="str">
        <f>IF(ISBLANK(Regressions!A136), " ", Regressions!A136)</f>
        <v>Sierra Leone</v>
      </c>
      <c r="B126" s="329">
        <f>IF(ISBLANK(Regressions!B136), " ", Regressions!B136)</f>
        <v>2029</v>
      </c>
      <c r="C126" s="334" t="str">
        <f>IF(ISBLANK(Regressions!C136), " ", Regressions!C136)</f>
        <v>Pre-primary</v>
      </c>
      <c r="D126" s="330" t="str">
        <f>IF(ISBLANK(Regressions!D136), " ", Regressions!D136)</f>
        <v> </v>
      </c>
      <c r="E126" s="208" t="e">
        <f>IF(ISNUMBER(Regressions!E136),ROUND(Regressions!E136, 1), NA())</f>
        <v>#N/A</v>
      </c>
      <c r="F126" s="331" t="e">
        <f>IF(ISNUMBER(Regressions!F136),ROUND(Regressions!F136, 1), NA())</f>
        <v>#N/A</v>
      </c>
      <c r="G126" s="230" t="e">
        <f>IF(ISNUMBER(Regressions!G136),ROUND(Regressions!G136, 1), NA())</f>
        <v>#N/A</v>
      </c>
      <c r="H126" s="332" t="e">
        <f>IF(ISNUMBER(Regressions!H136),ROUND(Regressions!H136, 1), NA())</f>
        <v>#N/A</v>
      </c>
      <c r="I126" s="231" t="e">
        <f>IF(ISNUMBER(Regressions!I136),ROUND(Regressions!I136, 1), NA())</f>
        <v>#N/A</v>
      </c>
      <c r="J126" s="333" t="e">
        <f>IF(ISNUMBER(Regressions!K136),ROUND(Regressions!K136, 1), NA())</f>
        <v>#N/A</v>
      </c>
      <c r="K126" s="331" t="e">
        <f>IF(ISNUMBER(Regressions!L136),ROUND(Regressions!L136, 1), NA())</f>
        <v>#N/A</v>
      </c>
      <c r="L126" s="232" t="e">
        <f>IF(ISNUMBER(Regressions!M136),ROUND(Regressions!M136, 1), NA())</f>
        <v>#N/A</v>
      </c>
      <c r="M126" s="332" t="e">
        <f>IF(ISNUMBER(Regressions!N136),ROUND(Regressions!N136, 1), NA())</f>
        <v>#N/A</v>
      </c>
      <c r="N126" s="231" t="e">
        <f>IF(ISNUMBER(Regressions!O136),ROUND(Regressions!O136, 1), NA())</f>
        <v>#N/A</v>
      </c>
      <c r="O126" s="333" t="e">
        <f>IF(ISNUMBER(Regressions!Q136),ROUND(Regressions!Q136, 1), NA())</f>
        <v>#N/A</v>
      </c>
      <c r="P126" s="331" t="e">
        <f>IF(ISNUMBER(Regressions!R136),ROUND(Regressions!R136, 1), NA())</f>
        <v>#N/A</v>
      </c>
      <c r="Q126" s="209" t="e">
        <f>IF(ISNUMBER(Regressions!S136),ROUND(Regressions!S136, 1), NA())</f>
        <v>#N/A</v>
      </c>
      <c r="R126" s="332" t="e">
        <f>IF(ISNUMBER(Regressions!T136),ROUND(Regressions!T136, 1), NA())</f>
        <v>#N/A</v>
      </c>
      <c r="S126" s="231" t="e">
        <f>IF(ISNUMBER(Regressions!U136),ROUND(Regressions!U136, 1), NA())</f>
        <v>#N/A</v>
      </c>
    </row>
    <row xmlns:x14ac="http://schemas.microsoft.com/office/spreadsheetml/2009/9/ac" r="127" hidden="true" x14ac:dyDescent="0.2">
      <c r="A127" s="328" t="str">
        <f>IF(ISBLANK(Regressions!A137), " ", Regressions!A137)</f>
        <v>Sierra Leone</v>
      </c>
      <c r="B127" s="329">
        <f>IF(ISBLANK(Regressions!B137), " ", Regressions!B137)</f>
        <v>2030</v>
      </c>
      <c r="C127" s="334" t="str">
        <f>IF(ISBLANK(Regressions!C137), " ", Regressions!C137)</f>
        <v>Pre-primary</v>
      </c>
      <c r="D127" s="330" t="str">
        <f>IF(ISBLANK(Regressions!D137), " ", Regressions!D137)</f>
        <v> </v>
      </c>
      <c r="E127" s="208" t="e">
        <f>IF(ISNUMBER(Regressions!E137),ROUND(Regressions!E137, 1), NA())</f>
        <v>#N/A</v>
      </c>
      <c r="F127" s="331" t="e">
        <f>IF(ISNUMBER(Regressions!F137),ROUND(Regressions!F137, 1), NA())</f>
        <v>#N/A</v>
      </c>
      <c r="G127" s="230" t="e">
        <f>IF(ISNUMBER(Regressions!G137),ROUND(Regressions!G137, 1), NA())</f>
        <v>#N/A</v>
      </c>
      <c r="H127" s="332" t="e">
        <f>IF(ISNUMBER(Regressions!H137),ROUND(Regressions!H137, 1), NA())</f>
        <v>#N/A</v>
      </c>
      <c r="I127" s="231" t="e">
        <f>IF(ISNUMBER(Regressions!I137),ROUND(Regressions!I137, 1), NA())</f>
        <v>#N/A</v>
      </c>
      <c r="J127" s="333" t="e">
        <f>IF(ISNUMBER(Regressions!K137),ROUND(Regressions!K137, 1), NA())</f>
        <v>#N/A</v>
      </c>
      <c r="K127" s="331" t="e">
        <f>IF(ISNUMBER(Regressions!L137),ROUND(Regressions!L137, 1), NA())</f>
        <v>#N/A</v>
      </c>
      <c r="L127" s="232" t="e">
        <f>IF(ISNUMBER(Regressions!M137),ROUND(Regressions!M137, 1), NA())</f>
        <v>#N/A</v>
      </c>
      <c r="M127" s="332" t="e">
        <f>IF(ISNUMBER(Regressions!N137),ROUND(Regressions!N137, 1), NA())</f>
        <v>#N/A</v>
      </c>
      <c r="N127" s="231" t="e">
        <f>IF(ISNUMBER(Regressions!O137),ROUND(Regressions!O137, 1), NA())</f>
        <v>#N/A</v>
      </c>
      <c r="O127" s="333" t="e">
        <f>IF(ISNUMBER(Regressions!Q137),ROUND(Regressions!Q137, 1), NA())</f>
        <v>#N/A</v>
      </c>
      <c r="P127" s="331" t="e">
        <f>IF(ISNUMBER(Regressions!R137),ROUND(Regressions!R137, 1), NA())</f>
        <v>#N/A</v>
      </c>
      <c r="Q127" s="209" t="e">
        <f>IF(ISNUMBER(Regressions!S137),ROUND(Regressions!S137, 1), NA())</f>
        <v>#N/A</v>
      </c>
      <c r="R127" s="332" t="e">
        <f>IF(ISNUMBER(Regressions!T137),ROUND(Regressions!T137, 1), NA())</f>
        <v>#N/A</v>
      </c>
      <c r="S127" s="231" t="e">
        <f>IF(ISNUMBER(Regressions!U137),ROUND(Regressions!U137, 1), NA())</f>
        <v>#N/A</v>
      </c>
    </row>
    <row xmlns:x14ac="http://schemas.microsoft.com/office/spreadsheetml/2009/9/ac" r="128" x14ac:dyDescent="0.2">
      <c r="A128" s="328" t="str">
        <f>IF(ISBLANK(Regressions!A138), " ", Regressions!A138)</f>
        <v>Sierra Leone</v>
      </c>
      <c r="B128" s="329">
        <f>IF(ISBLANK(Regressions!B138), " ", Regressions!B138)</f>
        <v>2000</v>
      </c>
      <c r="C128" s="334" t="str">
        <f>IF(ISBLANK(Regressions!C138), " ", Regressions!C138)</f>
        <v>Primary</v>
      </c>
      <c r="D128" s="330">
        <f>IF(ISBLANK(Regressions!D138), " ", Regressions!D138)</f>
        <v>724455</v>
      </c>
      <c r="E128" s="208" t="e">
        <f>IF(ISNUMBER(Regressions!E138),ROUND(Regressions!E138, 1), NA())</f>
        <v>#N/A</v>
      </c>
      <c r="F128" s="331" t="e">
        <f>IF(ISNUMBER(Regressions!F138),ROUND(Regressions!F138, 1), NA())</f>
        <v>#N/A</v>
      </c>
      <c r="G128" s="230" t="e">
        <f>IF(ISNUMBER(Regressions!G138),ROUND(Regressions!G138, 1), NA())</f>
        <v>#N/A</v>
      </c>
      <c r="H128" s="332" t="e">
        <f>IF(ISNUMBER(Regressions!H138),ROUND(Regressions!H138, 1), NA())</f>
        <v>#N/A</v>
      </c>
      <c r="I128" s="231" t="e">
        <f>IF(ISNUMBER(Regressions!I138),ROUND(Regressions!I138, 1), NA())</f>
        <v>#N/A</v>
      </c>
      <c r="J128" s="333" t="e">
        <f>IF(ISNUMBER(Regressions!K138),ROUND(Regressions!K138, 1), NA())</f>
        <v>#N/A</v>
      </c>
      <c r="K128" s="331" t="e">
        <f>IF(ISNUMBER(Regressions!L138),ROUND(Regressions!L138, 1), NA())</f>
        <v>#N/A</v>
      </c>
      <c r="L128" s="232" t="e">
        <f>IF(ISNUMBER(Regressions!M138),ROUND(Regressions!M138, 1), NA())</f>
        <v>#N/A</v>
      </c>
      <c r="M128" s="332" t="e">
        <f>IF(ISNUMBER(Regressions!N138),ROUND(Regressions!N138, 1), NA())</f>
        <v>#N/A</v>
      </c>
      <c r="N128" s="231" t="e">
        <f>IF(ISNUMBER(Regressions!O138),ROUND(Regressions!O138, 1), NA())</f>
        <v>#N/A</v>
      </c>
      <c r="O128" s="333">
        <f>IF(ISNUMBER(Regressions!Q138),ROUND(Regressions!Q138, 1), NA())</f>
        <v>100</v>
      </c>
      <c r="P128" s="331" t="e">
        <f>IF(ISNUMBER(Regressions!R138),ROUND(Regressions!R138, 1), NA())</f>
        <v>#N/A</v>
      </c>
      <c r="Q128" s="209" t="e">
        <f>IF(ISNUMBER(Regressions!S138),ROUND(Regressions!S138, 1), NA())</f>
        <v>#N/A</v>
      </c>
      <c r="R128" s="332" t="e">
        <f>IF(ISNUMBER(Regressions!T138),ROUND(Regressions!T138, 1), NA())</f>
        <v>#N/A</v>
      </c>
      <c r="S128" s="231" t="e">
        <f>IF(ISNUMBER(Regressions!U138),ROUND(Regressions!U138, 1), NA())</f>
        <v>#N/A</v>
      </c>
    </row>
    <row xmlns:x14ac="http://schemas.microsoft.com/office/spreadsheetml/2009/9/ac" r="129" x14ac:dyDescent="0.2">
      <c r="A129" s="328" t="str">
        <f>IF(ISBLANK(Regressions!A139), " ", Regressions!A139)</f>
        <v>Sierra Leone</v>
      </c>
      <c r="B129" s="329">
        <f>IF(ISBLANK(Regressions!B139), " ", Regressions!B139)</f>
        <v>2001</v>
      </c>
      <c r="C129" s="334" t="str">
        <f>IF(ISBLANK(Regressions!C139), " ", Regressions!C139)</f>
        <v>Primary</v>
      </c>
      <c r="D129" s="330">
        <f>IF(ISBLANK(Regressions!D139), " ", Regressions!D139)</f>
        <v>758093</v>
      </c>
      <c r="E129" s="208" t="e">
        <f>IF(ISNUMBER(Regressions!E139),ROUND(Regressions!E139, 1), NA())</f>
        <v>#N/A</v>
      </c>
      <c r="F129" s="331" t="e">
        <f>IF(ISNUMBER(Regressions!F139),ROUND(Regressions!F139, 1), NA())</f>
        <v>#N/A</v>
      </c>
      <c r="G129" s="230" t="e">
        <f>IF(ISNUMBER(Regressions!G139),ROUND(Regressions!G139, 1), NA())</f>
        <v>#N/A</v>
      </c>
      <c r="H129" s="332" t="e">
        <f>IF(ISNUMBER(Regressions!H139),ROUND(Regressions!H139, 1), NA())</f>
        <v>#N/A</v>
      </c>
      <c r="I129" s="231" t="e">
        <f>IF(ISNUMBER(Regressions!I139),ROUND(Regressions!I139, 1), NA())</f>
        <v>#N/A</v>
      </c>
      <c r="J129" s="333" t="e">
        <f>IF(ISNUMBER(Regressions!K139),ROUND(Regressions!K139, 1), NA())</f>
        <v>#N/A</v>
      </c>
      <c r="K129" s="331" t="e">
        <f>IF(ISNUMBER(Regressions!L139),ROUND(Regressions!L139, 1), NA())</f>
        <v>#N/A</v>
      </c>
      <c r="L129" s="232" t="e">
        <f>IF(ISNUMBER(Regressions!M139),ROUND(Regressions!M139, 1), NA())</f>
        <v>#N/A</v>
      </c>
      <c r="M129" s="332" t="e">
        <f>IF(ISNUMBER(Regressions!N139),ROUND(Regressions!N139, 1), NA())</f>
        <v>#N/A</v>
      </c>
      <c r="N129" s="231" t="e">
        <f>IF(ISNUMBER(Regressions!O139),ROUND(Regressions!O139, 1), NA())</f>
        <v>#N/A</v>
      </c>
      <c r="O129" s="333">
        <f>IF(ISNUMBER(Regressions!Q139),ROUND(Regressions!Q139, 1), NA())</f>
        <v>100</v>
      </c>
      <c r="P129" s="331" t="e">
        <f>IF(ISNUMBER(Regressions!R139),ROUND(Regressions!R139, 1), NA())</f>
        <v>#N/A</v>
      </c>
      <c r="Q129" s="209" t="e">
        <f>IF(ISNUMBER(Regressions!S139),ROUND(Regressions!S139, 1), NA())</f>
        <v>#N/A</v>
      </c>
      <c r="R129" s="332" t="e">
        <f>IF(ISNUMBER(Regressions!T139),ROUND(Regressions!T139, 1), NA())</f>
        <v>#N/A</v>
      </c>
      <c r="S129" s="231" t="e">
        <f>IF(ISNUMBER(Regressions!U139),ROUND(Regressions!U139, 1), NA())</f>
        <v>#N/A</v>
      </c>
    </row>
    <row xmlns:x14ac="http://schemas.microsoft.com/office/spreadsheetml/2009/9/ac" r="130" x14ac:dyDescent="0.2">
      <c r="A130" s="328" t="str">
        <f>IF(ISBLANK(Regressions!A140), " ", Regressions!A140)</f>
        <v>Sierra Leone</v>
      </c>
      <c r="B130" s="329">
        <f>IF(ISBLANK(Regressions!B140), " ", Regressions!B140)</f>
        <v>2002</v>
      </c>
      <c r="C130" s="334" t="str">
        <f>IF(ISBLANK(Regressions!C140), " ", Regressions!C140)</f>
        <v>Primary</v>
      </c>
      <c r="D130" s="330">
        <f>IF(ISBLANK(Regressions!D140), " ", Regressions!D140)</f>
        <v>816426</v>
      </c>
      <c r="E130" s="208" t="e">
        <f>IF(ISNUMBER(Regressions!E140),ROUND(Regressions!E140, 1), NA())</f>
        <v>#N/A</v>
      </c>
      <c r="F130" s="331" t="e">
        <f>IF(ISNUMBER(Regressions!F140),ROUND(Regressions!F140, 1), NA())</f>
        <v>#N/A</v>
      </c>
      <c r="G130" s="230" t="e">
        <f>IF(ISNUMBER(Regressions!G140),ROUND(Regressions!G140, 1), NA())</f>
        <v>#N/A</v>
      </c>
      <c r="H130" s="332" t="e">
        <f>IF(ISNUMBER(Regressions!H140),ROUND(Regressions!H140, 1), NA())</f>
        <v>#N/A</v>
      </c>
      <c r="I130" s="231" t="e">
        <f>IF(ISNUMBER(Regressions!I140),ROUND(Regressions!I140, 1), NA())</f>
        <v>#N/A</v>
      </c>
      <c r="J130" s="333" t="e">
        <f>IF(ISNUMBER(Regressions!K140),ROUND(Regressions!K140, 1), NA())</f>
        <v>#N/A</v>
      </c>
      <c r="K130" s="331" t="e">
        <f>IF(ISNUMBER(Regressions!L140),ROUND(Regressions!L140, 1), NA())</f>
        <v>#N/A</v>
      </c>
      <c r="L130" s="232" t="e">
        <f>IF(ISNUMBER(Regressions!M140),ROUND(Regressions!M140, 1), NA())</f>
        <v>#N/A</v>
      </c>
      <c r="M130" s="332" t="e">
        <f>IF(ISNUMBER(Regressions!N140),ROUND(Regressions!N140, 1), NA())</f>
        <v>#N/A</v>
      </c>
      <c r="N130" s="231" t="e">
        <f>IF(ISNUMBER(Regressions!O140),ROUND(Regressions!O140, 1), NA())</f>
        <v>#N/A</v>
      </c>
      <c r="O130" s="333">
        <f>IF(ISNUMBER(Regressions!Q140),ROUND(Regressions!Q140, 1), NA())</f>
        <v>100</v>
      </c>
      <c r="P130" s="331" t="e">
        <f>IF(ISNUMBER(Regressions!R140),ROUND(Regressions!R140, 1), NA())</f>
        <v>#N/A</v>
      </c>
      <c r="Q130" s="209" t="e">
        <f>IF(ISNUMBER(Regressions!S140),ROUND(Regressions!S140, 1), NA())</f>
        <v>#N/A</v>
      </c>
      <c r="R130" s="332" t="e">
        <f>IF(ISNUMBER(Regressions!T140),ROUND(Regressions!T140, 1), NA())</f>
        <v>#N/A</v>
      </c>
      <c r="S130" s="231" t="e">
        <f>IF(ISNUMBER(Regressions!U140),ROUND(Regressions!U140, 1), NA())</f>
        <v>#N/A</v>
      </c>
    </row>
    <row xmlns:x14ac="http://schemas.microsoft.com/office/spreadsheetml/2009/9/ac" r="131" x14ac:dyDescent="0.2">
      <c r="A131" s="328" t="str">
        <f>IF(ISBLANK(Regressions!A141), " ", Regressions!A141)</f>
        <v>Sierra Leone</v>
      </c>
      <c r="B131" s="329">
        <f>IF(ISBLANK(Regressions!B141), " ", Regressions!B141)</f>
        <v>2003</v>
      </c>
      <c r="C131" s="334" t="str">
        <f>IF(ISBLANK(Regressions!C141), " ", Regressions!C141)</f>
        <v>Primary</v>
      </c>
      <c r="D131" s="330">
        <f>IF(ISBLANK(Regressions!D141), " ", Regressions!D141)</f>
        <v>854570</v>
      </c>
      <c r="E131" s="208" t="e">
        <f>IF(ISNUMBER(Regressions!E141),ROUND(Regressions!E141, 1), NA())</f>
        <v>#N/A</v>
      </c>
      <c r="F131" s="331" t="e">
        <f>IF(ISNUMBER(Regressions!F141),ROUND(Regressions!F141, 1), NA())</f>
        <v>#N/A</v>
      </c>
      <c r="G131" s="230" t="e">
        <f>IF(ISNUMBER(Regressions!G141),ROUND(Regressions!G141, 1), NA())</f>
        <v>#N/A</v>
      </c>
      <c r="H131" s="332" t="e">
        <f>IF(ISNUMBER(Regressions!H141),ROUND(Regressions!H141, 1), NA())</f>
        <v>#N/A</v>
      </c>
      <c r="I131" s="231" t="e">
        <f>IF(ISNUMBER(Regressions!I141),ROUND(Regressions!I141, 1), NA())</f>
        <v>#N/A</v>
      </c>
      <c r="J131" s="333" t="e">
        <f>IF(ISNUMBER(Regressions!K141),ROUND(Regressions!K141, 1), NA())</f>
        <v>#N/A</v>
      </c>
      <c r="K131" s="331" t="e">
        <f>IF(ISNUMBER(Regressions!L141),ROUND(Regressions!L141, 1), NA())</f>
        <v>#N/A</v>
      </c>
      <c r="L131" s="232" t="e">
        <f>IF(ISNUMBER(Regressions!M141),ROUND(Regressions!M141, 1), NA())</f>
        <v>#N/A</v>
      </c>
      <c r="M131" s="332" t="e">
        <f>IF(ISNUMBER(Regressions!N141),ROUND(Regressions!N141, 1), NA())</f>
        <v>#N/A</v>
      </c>
      <c r="N131" s="231" t="e">
        <f>IF(ISNUMBER(Regressions!O141),ROUND(Regressions!O141, 1), NA())</f>
        <v>#N/A</v>
      </c>
      <c r="O131" s="333">
        <f>IF(ISNUMBER(Regressions!Q141),ROUND(Regressions!Q141, 1), NA())</f>
        <v>100</v>
      </c>
      <c r="P131" s="331" t="e">
        <f>IF(ISNUMBER(Regressions!R141),ROUND(Regressions!R141, 1), NA())</f>
        <v>#N/A</v>
      </c>
      <c r="Q131" s="209" t="e">
        <f>IF(ISNUMBER(Regressions!S141),ROUND(Regressions!S141, 1), NA())</f>
        <v>#N/A</v>
      </c>
      <c r="R131" s="332" t="e">
        <f>IF(ISNUMBER(Regressions!T141),ROUND(Regressions!T141, 1), NA())</f>
        <v>#N/A</v>
      </c>
      <c r="S131" s="231" t="e">
        <f>IF(ISNUMBER(Regressions!U141),ROUND(Regressions!U141, 1), NA())</f>
        <v>#N/A</v>
      </c>
    </row>
    <row xmlns:x14ac="http://schemas.microsoft.com/office/spreadsheetml/2009/9/ac" r="132" x14ac:dyDescent="0.2">
      <c r="A132" s="328" t="str">
        <f>IF(ISBLANK(Regressions!A142), " ", Regressions!A142)</f>
        <v>Sierra Leone</v>
      </c>
      <c r="B132" s="329">
        <f>IF(ISBLANK(Regressions!B142), " ", Regressions!B142)</f>
        <v>2004</v>
      </c>
      <c r="C132" s="334" t="str">
        <f>IF(ISBLANK(Regressions!C142), " ", Regressions!C142)</f>
        <v>Primary</v>
      </c>
      <c r="D132" s="330">
        <f>IF(ISBLANK(Regressions!D142), " ", Regressions!D142)</f>
        <v>890786</v>
      </c>
      <c r="E132" s="208" t="e">
        <f>IF(ISNUMBER(Regressions!E142),ROUND(Regressions!E142, 1), NA())</f>
        <v>#N/A</v>
      </c>
      <c r="F132" s="331" t="e">
        <f>IF(ISNUMBER(Regressions!F142),ROUND(Regressions!F142, 1), NA())</f>
        <v>#N/A</v>
      </c>
      <c r="G132" s="230" t="e">
        <f>IF(ISNUMBER(Regressions!G142),ROUND(Regressions!G142, 1), NA())</f>
        <v>#N/A</v>
      </c>
      <c r="H132" s="332" t="e">
        <f>IF(ISNUMBER(Regressions!H142),ROUND(Regressions!H142, 1), NA())</f>
        <v>#N/A</v>
      </c>
      <c r="I132" s="231" t="e">
        <f>IF(ISNUMBER(Regressions!I142),ROUND(Regressions!I142, 1), NA())</f>
        <v>#N/A</v>
      </c>
      <c r="J132" s="333" t="e">
        <f>IF(ISNUMBER(Regressions!K142),ROUND(Regressions!K142, 1), NA())</f>
        <v>#N/A</v>
      </c>
      <c r="K132" s="331" t="e">
        <f>IF(ISNUMBER(Regressions!L142),ROUND(Regressions!L142, 1), NA())</f>
        <v>#N/A</v>
      </c>
      <c r="L132" s="232" t="e">
        <f>IF(ISNUMBER(Regressions!M142),ROUND(Regressions!M142, 1), NA())</f>
        <v>#N/A</v>
      </c>
      <c r="M132" s="332" t="e">
        <f>IF(ISNUMBER(Regressions!N142),ROUND(Regressions!N142, 1), NA())</f>
        <v>#N/A</v>
      </c>
      <c r="N132" s="231" t="e">
        <f>IF(ISNUMBER(Regressions!O142),ROUND(Regressions!O142, 1), NA())</f>
        <v>#N/A</v>
      </c>
      <c r="O132" s="333">
        <f>IF(ISNUMBER(Regressions!Q142),ROUND(Regressions!Q142, 1), NA())</f>
        <v>100</v>
      </c>
      <c r="P132" s="331" t="e">
        <f>IF(ISNUMBER(Regressions!R142),ROUND(Regressions!R142, 1), NA())</f>
        <v>#N/A</v>
      </c>
      <c r="Q132" s="209" t="e">
        <f>IF(ISNUMBER(Regressions!S142),ROUND(Regressions!S142, 1), NA())</f>
        <v>#N/A</v>
      </c>
      <c r="R132" s="332" t="e">
        <f>IF(ISNUMBER(Regressions!T142),ROUND(Regressions!T142, 1), NA())</f>
        <v>#N/A</v>
      </c>
      <c r="S132" s="231" t="e">
        <f>IF(ISNUMBER(Regressions!U142),ROUND(Regressions!U142, 1), NA())</f>
        <v>#N/A</v>
      </c>
    </row>
    <row xmlns:x14ac="http://schemas.microsoft.com/office/spreadsheetml/2009/9/ac" r="133" x14ac:dyDescent="0.2">
      <c r="A133" s="328" t="str">
        <f>IF(ISBLANK(Regressions!A143), " ", Regressions!A143)</f>
        <v>Sierra Leone</v>
      </c>
      <c r="B133" s="329">
        <f>IF(ISBLANK(Regressions!B143), " ", Regressions!B143)</f>
        <v>2005</v>
      </c>
      <c r="C133" s="334" t="str">
        <f>IF(ISBLANK(Regressions!C143), " ", Regressions!C143)</f>
        <v>Primary</v>
      </c>
      <c r="D133" s="330">
        <f>IF(ISBLANK(Regressions!D143), " ", Regressions!D143)</f>
        <v>920562</v>
      </c>
      <c r="E133" s="208" t="e">
        <f>IF(ISNUMBER(Regressions!E143),ROUND(Regressions!E143, 1), NA())</f>
        <v>#N/A</v>
      </c>
      <c r="F133" s="331" t="e">
        <f>IF(ISNUMBER(Regressions!F143),ROUND(Regressions!F143, 1), NA())</f>
        <v>#N/A</v>
      </c>
      <c r="G133" s="230" t="e">
        <f>IF(ISNUMBER(Regressions!G143),ROUND(Regressions!G143, 1), NA())</f>
        <v>#N/A</v>
      </c>
      <c r="H133" s="332" t="e">
        <f>IF(ISNUMBER(Regressions!H143),ROUND(Regressions!H143, 1), NA())</f>
        <v>#N/A</v>
      </c>
      <c r="I133" s="231" t="e">
        <f>IF(ISNUMBER(Regressions!I143),ROUND(Regressions!I143, 1), NA())</f>
        <v>#N/A</v>
      </c>
      <c r="J133" s="333" t="e">
        <f>IF(ISNUMBER(Regressions!K143),ROUND(Regressions!K143, 1), NA())</f>
        <v>#N/A</v>
      </c>
      <c r="K133" s="331" t="e">
        <f>IF(ISNUMBER(Regressions!L143),ROUND(Regressions!L143, 1), NA())</f>
        <v>#N/A</v>
      </c>
      <c r="L133" s="232" t="e">
        <f>IF(ISNUMBER(Regressions!M143),ROUND(Regressions!M143, 1), NA())</f>
        <v>#N/A</v>
      </c>
      <c r="M133" s="332" t="e">
        <f>IF(ISNUMBER(Regressions!N143),ROUND(Regressions!N143, 1), NA())</f>
        <v>#N/A</v>
      </c>
      <c r="N133" s="231" t="e">
        <f>IF(ISNUMBER(Regressions!O143),ROUND(Regressions!O143, 1), NA())</f>
        <v>#N/A</v>
      </c>
      <c r="O133" s="333">
        <f>IF(ISNUMBER(Regressions!Q143),ROUND(Regressions!Q143, 1), NA())</f>
        <v>100</v>
      </c>
      <c r="P133" s="331" t="e">
        <f>IF(ISNUMBER(Regressions!R143),ROUND(Regressions!R143, 1), NA())</f>
        <v>#N/A</v>
      </c>
      <c r="Q133" s="209" t="e">
        <f>IF(ISNUMBER(Regressions!S143),ROUND(Regressions!S143, 1), NA())</f>
        <v>#N/A</v>
      </c>
      <c r="R133" s="332" t="e">
        <f>IF(ISNUMBER(Regressions!T143),ROUND(Regressions!T143, 1), NA())</f>
        <v>#N/A</v>
      </c>
      <c r="S133" s="231" t="e">
        <f>IF(ISNUMBER(Regressions!U143),ROUND(Regressions!U143, 1), NA())</f>
        <v>#N/A</v>
      </c>
    </row>
    <row xmlns:x14ac="http://schemas.microsoft.com/office/spreadsheetml/2009/9/ac" r="134" x14ac:dyDescent="0.2">
      <c r="A134" s="328" t="str">
        <f>IF(ISBLANK(Regressions!A144), " ", Regressions!A144)</f>
        <v>Sierra Leone</v>
      </c>
      <c r="B134" s="329">
        <f>IF(ISBLANK(Regressions!B144), " ", Regressions!B144)</f>
        <v>2006</v>
      </c>
      <c r="C134" s="334" t="str">
        <f>IF(ISBLANK(Regressions!C144), " ", Regressions!C144)</f>
        <v>Primary</v>
      </c>
      <c r="D134" s="330">
        <f>IF(ISBLANK(Regressions!D144), " ", Regressions!D144)</f>
        <v>946625</v>
      </c>
      <c r="E134" s="208" t="e">
        <f>IF(ISNUMBER(Regressions!E144),ROUND(Regressions!E144, 1), NA())</f>
        <v>#N/A</v>
      </c>
      <c r="F134" s="331" t="e">
        <f>IF(ISNUMBER(Regressions!F144),ROUND(Regressions!F144, 1), NA())</f>
        <v>#N/A</v>
      </c>
      <c r="G134" s="230" t="e">
        <f>IF(ISNUMBER(Regressions!G144),ROUND(Regressions!G144, 1), NA())</f>
        <v>#N/A</v>
      </c>
      <c r="H134" s="332" t="e">
        <f>IF(ISNUMBER(Regressions!H144),ROUND(Regressions!H144, 1), NA())</f>
        <v>#N/A</v>
      </c>
      <c r="I134" s="231" t="e">
        <f>IF(ISNUMBER(Regressions!I144),ROUND(Regressions!I144, 1), NA())</f>
        <v>#N/A</v>
      </c>
      <c r="J134" s="333" t="e">
        <f>IF(ISNUMBER(Regressions!K144),ROUND(Regressions!K144, 1), NA())</f>
        <v>#N/A</v>
      </c>
      <c r="K134" s="331" t="e">
        <f>IF(ISNUMBER(Regressions!L144),ROUND(Regressions!L144, 1), NA())</f>
        <v>#N/A</v>
      </c>
      <c r="L134" s="232" t="e">
        <f>IF(ISNUMBER(Regressions!M144),ROUND(Regressions!M144, 1), NA())</f>
        <v>#N/A</v>
      </c>
      <c r="M134" s="332" t="e">
        <f>IF(ISNUMBER(Regressions!N144),ROUND(Regressions!N144, 1), NA())</f>
        <v>#N/A</v>
      </c>
      <c r="N134" s="231" t="e">
        <f>IF(ISNUMBER(Regressions!O144),ROUND(Regressions!O144, 1), NA())</f>
        <v>#N/A</v>
      </c>
      <c r="O134" s="333">
        <f>IF(ISNUMBER(Regressions!Q144),ROUND(Regressions!Q144, 1), NA())</f>
        <v>100</v>
      </c>
      <c r="P134" s="331" t="e">
        <f>IF(ISNUMBER(Regressions!R144),ROUND(Regressions!R144, 1), NA())</f>
        <v>#N/A</v>
      </c>
      <c r="Q134" s="209" t="e">
        <f>IF(ISNUMBER(Regressions!S144),ROUND(Regressions!S144, 1), NA())</f>
        <v>#N/A</v>
      </c>
      <c r="R134" s="332" t="e">
        <f>IF(ISNUMBER(Regressions!T144),ROUND(Regressions!T144, 1), NA())</f>
        <v>#N/A</v>
      </c>
      <c r="S134" s="231" t="e">
        <f>IF(ISNUMBER(Regressions!U144),ROUND(Regressions!U144, 1), NA())</f>
        <v>#N/A</v>
      </c>
    </row>
    <row xmlns:x14ac="http://schemas.microsoft.com/office/spreadsheetml/2009/9/ac" r="135" x14ac:dyDescent="0.2">
      <c r="A135" s="328" t="str">
        <f>IF(ISBLANK(Regressions!A145), " ", Regressions!A145)</f>
        <v>Sierra Leone</v>
      </c>
      <c r="B135" s="329">
        <f>IF(ISBLANK(Regressions!B145), " ", Regressions!B145)</f>
        <v>2007</v>
      </c>
      <c r="C135" s="334" t="str">
        <f>IF(ISBLANK(Regressions!C145), " ", Regressions!C145)</f>
        <v>Primary</v>
      </c>
      <c r="D135" s="330">
        <f>IF(ISBLANK(Regressions!D145), " ", Regressions!D145)</f>
        <v>968286</v>
      </c>
      <c r="E135" s="208" t="e">
        <f>IF(ISNUMBER(Regressions!E145),ROUND(Regressions!E145, 1), NA())</f>
        <v>#N/A</v>
      </c>
      <c r="F135" s="331" t="e">
        <f>IF(ISNUMBER(Regressions!F145),ROUND(Regressions!F145, 1), NA())</f>
        <v>#N/A</v>
      </c>
      <c r="G135" s="230" t="e">
        <f>IF(ISNUMBER(Regressions!G145),ROUND(Regressions!G145, 1), NA())</f>
        <v>#N/A</v>
      </c>
      <c r="H135" s="332" t="e">
        <f>IF(ISNUMBER(Regressions!H145),ROUND(Regressions!H145, 1), NA())</f>
        <v>#N/A</v>
      </c>
      <c r="I135" s="231" t="e">
        <f>IF(ISNUMBER(Regressions!I145),ROUND(Regressions!I145, 1), NA())</f>
        <v>#N/A</v>
      </c>
      <c r="J135" s="333" t="e">
        <f>IF(ISNUMBER(Regressions!K145),ROUND(Regressions!K145, 1), NA())</f>
        <v>#N/A</v>
      </c>
      <c r="K135" s="331" t="e">
        <f>IF(ISNUMBER(Regressions!L145),ROUND(Regressions!L145, 1), NA())</f>
        <v>#N/A</v>
      </c>
      <c r="L135" s="232" t="e">
        <f>IF(ISNUMBER(Regressions!M145),ROUND(Regressions!M145, 1), NA())</f>
        <v>#N/A</v>
      </c>
      <c r="M135" s="332" t="e">
        <f>IF(ISNUMBER(Regressions!N145),ROUND(Regressions!N145, 1), NA())</f>
        <v>#N/A</v>
      </c>
      <c r="N135" s="231" t="e">
        <f>IF(ISNUMBER(Regressions!O145),ROUND(Regressions!O145, 1), NA())</f>
        <v>#N/A</v>
      </c>
      <c r="O135" s="333">
        <f>IF(ISNUMBER(Regressions!Q145),ROUND(Regressions!Q145, 1), NA())</f>
        <v>100</v>
      </c>
      <c r="P135" s="331" t="e">
        <f>IF(ISNUMBER(Regressions!R145),ROUND(Regressions!R145, 1), NA())</f>
        <v>#N/A</v>
      </c>
      <c r="Q135" s="209" t="e">
        <f>IF(ISNUMBER(Regressions!S145),ROUND(Regressions!S145, 1), NA())</f>
        <v>#N/A</v>
      </c>
      <c r="R135" s="332" t="e">
        <f>IF(ISNUMBER(Regressions!T145),ROUND(Regressions!T145, 1), NA())</f>
        <v>#N/A</v>
      </c>
      <c r="S135" s="231" t="e">
        <f>IF(ISNUMBER(Regressions!U145),ROUND(Regressions!U145, 1), NA())</f>
        <v>#N/A</v>
      </c>
    </row>
    <row xmlns:x14ac="http://schemas.microsoft.com/office/spreadsheetml/2009/9/ac" r="136" x14ac:dyDescent="0.2">
      <c r="A136" s="328" t="str">
        <f>IF(ISBLANK(Regressions!A146), " ", Regressions!A146)</f>
        <v>Sierra Leone</v>
      </c>
      <c r="B136" s="329">
        <f>IF(ISBLANK(Regressions!B146), " ", Regressions!B146)</f>
        <v>2008</v>
      </c>
      <c r="C136" s="334" t="str">
        <f>IF(ISBLANK(Regressions!C146), " ", Regressions!C146)</f>
        <v>Primary</v>
      </c>
      <c r="D136" s="330">
        <f>IF(ISBLANK(Regressions!D146), " ", Regressions!D146)</f>
        <v>995769</v>
      </c>
      <c r="E136" s="208" t="e">
        <f>IF(ISNUMBER(Regressions!E146),ROUND(Regressions!E146, 1), NA())</f>
        <v>#N/A</v>
      </c>
      <c r="F136" s="331" t="e">
        <f>IF(ISNUMBER(Regressions!F146),ROUND(Regressions!F146, 1), NA())</f>
        <v>#N/A</v>
      </c>
      <c r="G136" s="230" t="e">
        <f>IF(ISNUMBER(Regressions!G146),ROUND(Regressions!G146, 1), NA())</f>
        <v>#N/A</v>
      </c>
      <c r="H136" s="332" t="e">
        <f>IF(ISNUMBER(Regressions!H146),ROUND(Regressions!H146, 1), NA())</f>
        <v>#N/A</v>
      </c>
      <c r="I136" s="231" t="e">
        <f>IF(ISNUMBER(Regressions!I146),ROUND(Regressions!I146, 1), NA())</f>
        <v>#N/A</v>
      </c>
      <c r="J136" s="333" t="e">
        <f>IF(ISNUMBER(Regressions!K146),ROUND(Regressions!K146, 1), NA())</f>
        <v>#N/A</v>
      </c>
      <c r="K136" s="331" t="e">
        <f>IF(ISNUMBER(Regressions!L146),ROUND(Regressions!L146, 1), NA())</f>
        <v>#N/A</v>
      </c>
      <c r="L136" s="232" t="e">
        <f>IF(ISNUMBER(Regressions!M146),ROUND(Regressions!M146, 1), NA())</f>
        <v>#N/A</v>
      </c>
      <c r="M136" s="332" t="e">
        <f>IF(ISNUMBER(Regressions!N146),ROUND(Regressions!N146, 1), NA())</f>
        <v>#N/A</v>
      </c>
      <c r="N136" s="231" t="e">
        <f>IF(ISNUMBER(Regressions!O146),ROUND(Regressions!O146, 1), NA())</f>
        <v>#N/A</v>
      </c>
      <c r="O136" s="333">
        <f>IF(ISNUMBER(Regressions!Q146),ROUND(Regressions!Q146, 1), NA())</f>
        <v>100</v>
      </c>
      <c r="P136" s="331" t="e">
        <f>IF(ISNUMBER(Regressions!R146),ROUND(Regressions!R146, 1), NA())</f>
        <v>#N/A</v>
      </c>
      <c r="Q136" s="209" t="e">
        <f>IF(ISNUMBER(Regressions!S146),ROUND(Regressions!S146, 1), NA())</f>
        <v>#N/A</v>
      </c>
      <c r="R136" s="332" t="e">
        <f>IF(ISNUMBER(Regressions!T146),ROUND(Regressions!T146, 1), NA())</f>
        <v>#N/A</v>
      </c>
      <c r="S136" s="231" t="e">
        <f>IF(ISNUMBER(Regressions!U146),ROUND(Regressions!U146, 1), NA())</f>
        <v>#N/A</v>
      </c>
    </row>
    <row xmlns:x14ac="http://schemas.microsoft.com/office/spreadsheetml/2009/9/ac" r="137" x14ac:dyDescent="0.2">
      <c r="A137" s="328" t="str">
        <f>IF(ISBLANK(Regressions!A147), " ", Regressions!A147)</f>
        <v>Sierra Leone</v>
      </c>
      <c r="B137" s="329">
        <f>IF(ISBLANK(Regressions!B147), " ", Regressions!B147)</f>
        <v>2009</v>
      </c>
      <c r="C137" s="334" t="str">
        <f>IF(ISBLANK(Regressions!C147), " ", Regressions!C147)</f>
        <v>Primary</v>
      </c>
      <c r="D137" s="330">
        <f>IF(ISBLANK(Regressions!D147), " ", Regressions!D147)</f>
        <v>1024198</v>
      </c>
      <c r="E137" s="208" t="e">
        <f>IF(ISNUMBER(Regressions!E147),ROUND(Regressions!E147, 1), NA())</f>
        <v>#N/A</v>
      </c>
      <c r="F137" s="331" t="e">
        <f>IF(ISNUMBER(Regressions!F147),ROUND(Regressions!F147, 1), NA())</f>
        <v>#N/A</v>
      </c>
      <c r="G137" s="230" t="e">
        <f>IF(ISNUMBER(Regressions!G147),ROUND(Regressions!G147, 1), NA())</f>
        <v>#N/A</v>
      </c>
      <c r="H137" s="332" t="e">
        <f>IF(ISNUMBER(Regressions!H147),ROUND(Regressions!H147, 1), NA())</f>
        <v>#N/A</v>
      </c>
      <c r="I137" s="231" t="e">
        <f>IF(ISNUMBER(Regressions!I147),ROUND(Regressions!I147, 1), NA())</f>
        <v>#N/A</v>
      </c>
      <c r="J137" s="333" t="e">
        <f>IF(ISNUMBER(Regressions!K147),ROUND(Regressions!K147, 1), NA())</f>
        <v>#N/A</v>
      </c>
      <c r="K137" s="331" t="e">
        <f>IF(ISNUMBER(Regressions!L147),ROUND(Regressions!L147, 1), NA())</f>
        <v>#N/A</v>
      </c>
      <c r="L137" s="232" t="e">
        <f>IF(ISNUMBER(Regressions!M147),ROUND(Regressions!M147, 1), NA())</f>
        <v>#N/A</v>
      </c>
      <c r="M137" s="332" t="e">
        <f>IF(ISNUMBER(Regressions!N147),ROUND(Regressions!N147, 1), NA())</f>
        <v>#N/A</v>
      </c>
      <c r="N137" s="231" t="e">
        <f>IF(ISNUMBER(Regressions!O147),ROUND(Regressions!O147, 1), NA())</f>
        <v>#N/A</v>
      </c>
      <c r="O137" s="333">
        <f>IF(ISNUMBER(Regressions!Q147),ROUND(Regressions!Q147, 1), NA())</f>
        <v>100</v>
      </c>
      <c r="P137" s="331" t="e">
        <f>IF(ISNUMBER(Regressions!R147),ROUND(Regressions!R147, 1), NA())</f>
        <v>#N/A</v>
      </c>
      <c r="Q137" s="209" t="e">
        <f>IF(ISNUMBER(Regressions!S147),ROUND(Regressions!S147, 1), NA())</f>
        <v>#N/A</v>
      </c>
      <c r="R137" s="332" t="e">
        <f>IF(ISNUMBER(Regressions!T147),ROUND(Regressions!T147, 1), NA())</f>
        <v>#N/A</v>
      </c>
      <c r="S137" s="231" t="e">
        <f>IF(ISNUMBER(Regressions!U147),ROUND(Regressions!U147, 1), NA())</f>
        <v>#N/A</v>
      </c>
    </row>
    <row xmlns:x14ac="http://schemas.microsoft.com/office/spreadsheetml/2009/9/ac" r="138" x14ac:dyDescent="0.2">
      <c r="A138" s="328" t="str">
        <f>IF(ISBLANK(Regressions!A148), " ", Regressions!A148)</f>
        <v>Sierra Leone</v>
      </c>
      <c r="B138" s="329">
        <f>IF(ISBLANK(Regressions!B148), " ", Regressions!B148)</f>
        <v>2010</v>
      </c>
      <c r="C138" s="334" t="str">
        <f>IF(ISBLANK(Regressions!C148), " ", Regressions!C148)</f>
        <v>Primary</v>
      </c>
      <c r="D138" s="330">
        <f>IF(ISBLANK(Regressions!D148), " ", Regressions!D148)</f>
        <v>1054031</v>
      </c>
      <c r="E138" s="208" t="e">
        <f>IF(ISNUMBER(Regressions!E148),ROUND(Regressions!E148, 1), NA())</f>
        <v>#N/A</v>
      </c>
      <c r="F138" s="331" t="e">
        <f>IF(ISNUMBER(Regressions!F148),ROUND(Regressions!F148, 1), NA())</f>
        <v>#N/A</v>
      </c>
      <c r="G138" s="230" t="e">
        <f>IF(ISNUMBER(Regressions!G148),ROUND(Regressions!G148, 1), NA())</f>
        <v>#N/A</v>
      </c>
      <c r="H138" s="332" t="e">
        <f>IF(ISNUMBER(Regressions!H148),ROUND(Regressions!H148, 1), NA())</f>
        <v>#N/A</v>
      </c>
      <c r="I138" s="231" t="e">
        <f>IF(ISNUMBER(Regressions!I148),ROUND(Regressions!I148, 1), NA())</f>
        <v>#N/A</v>
      </c>
      <c r="J138" s="333" t="e">
        <f>IF(ISNUMBER(Regressions!K148),ROUND(Regressions!K148, 1), NA())</f>
        <v>#N/A</v>
      </c>
      <c r="K138" s="331" t="e">
        <f>IF(ISNUMBER(Regressions!L148),ROUND(Regressions!L148, 1), NA())</f>
        <v>#N/A</v>
      </c>
      <c r="L138" s="232" t="e">
        <f>IF(ISNUMBER(Regressions!M148),ROUND(Regressions!M148, 1), NA())</f>
        <v>#N/A</v>
      </c>
      <c r="M138" s="332" t="e">
        <f>IF(ISNUMBER(Regressions!N148),ROUND(Regressions!N148, 1), NA())</f>
        <v>#N/A</v>
      </c>
      <c r="N138" s="231" t="e">
        <f>IF(ISNUMBER(Regressions!O148),ROUND(Regressions!O148, 1), NA())</f>
        <v>#N/A</v>
      </c>
      <c r="O138" s="333">
        <f>IF(ISNUMBER(Regressions!Q148),ROUND(Regressions!Q148, 1), NA())</f>
        <v>100</v>
      </c>
      <c r="P138" s="331" t="e">
        <f>IF(ISNUMBER(Regressions!R148),ROUND(Regressions!R148, 1), NA())</f>
        <v>#N/A</v>
      </c>
      <c r="Q138" s="209" t="e">
        <f>IF(ISNUMBER(Regressions!S148),ROUND(Regressions!S148, 1), NA())</f>
        <v>#N/A</v>
      </c>
      <c r="R138" s="332" t="e">
        <f>IF(ISNUMBER(Regressions!T148),ROUND(Regressions!T148, 1), NA())</f>
        <v>#N/A</v>
      </c>
      <c r="S138" s="231" t="e">
        <f>IF(ISNUMBER(Regressions!U148),ROUND(Regressions!U148, 1), NA())</f>
        <v>#N/A</v>
      </c>
    </row>
    <row xmlns:x14ac="http://schemas.microsoft.com/office/spreadsheetml/2009/9/ac" r="139" x14ac:dyDescent="0.2">
      <c r="A139" s="328" t="str">
        <f>IF(ISBLANK(Regressions!A149), " ", Regressions!A149)</f>
        <v>Sierra Leone</v>
      </c>
      <c r="B139" s="329">
        <f>IF(ISBLANK(Regressions!B149), " ", Regressions!B149)</f>
        <v>2011</v>
      </c>
      <c r="C139" s="334" t="str">
        <f>IF(ISBLANK(Regressions!C149), " ", Regressions!C149)</f>
        <v>Primary</v>
      </c>
      <c r="D139" s="330">
        <f>IF(ISBLANK(Regressions!D149), " ", Regressions!D149)</f>
        <v>1078585</v>
      </c>
      <c r="E139" s="208">
        <f>IF(ISNUMBER(Regressions!E149),ROUND(Regressions!E149, 1), NA())</f>
        <v>81.8</v>
      </c>
      <c r="F139" s="331">
        <f>IF(ISNUMBER(Regressions!F149),ROUND(Regressions!F149, 1), NA())</f>
        <v>60.3</v>
      </c>
      <c r="G139" s="230" t="e">
        <f>IF(ISNUMBER(Regressions!G149),ROUND(Regressions!G149, 1), NA())</f>
        <v>#N/A</v>
      </c>
      <c r="H139" s="332" t="e">
        <f>IF(ISNUMBER(Regressions!H149),ROUND(Regressions!H149, 1), NA())</f>
        <v>#N/A</v>
      </c>
      <c r="I139" s="231">
        <f>IF(ISNUMBER(Regressions!I149),ROUND(Regressions!I149, 1), NA())</f>
        <v>39.700000000000003</v>
      </c>
      <c r="J139" s="333">
        <f>IF(ISNUMBER(Regressions!K149),ROUND(Regressions!K149, 1), NA())</f>
        <v>71.3</v>
      </c>
      <c r="K139" s="331">
        <f>IF(ISNUMBER(Regressions!L149),ROUND(Regressions!L149, 1), NA())</f>
        <v>30.7</v>
      </c>
      <c r="L139" s="232" t="e">
        <f>IF(ISNUMBER(Regressions!M149),ROUND(Regressions!M149, 1), NA())</f>
        <v>#N/A</v>
      </c>
      <c r="M139" s="332" t="e">
        <f>IF(ISNUMBER(Regressions!N149),ROUND(Regressions!N149, 1), NA())</f>
        <v>#N/A</v>
      </c>
      <c r="N139" s="231">
        <f>IF(ISNUMBER(Regressions!O149),ROUND(Regressions!O149, 1), NA())</f>
        <v>69.3</v>
      </c>
      <c r="O139" s="333">
        <f>IF(ISNUMBER(Regressions!Q149),ROUND(Regressions!Q149, 1), NA())</f>
        <v>100</v>
      </c>
      <c r="P139" s="331" t="e">
        <f>IF(ISNUMBER(Regressions!R149),ROUND(Regressions!R149, 1), NA())</f>
        <v>#N/A</v>
      </c>
      <c r="Q139" s="209" t="e">
        <f>IF(ISNUMBER(Regressions!S149),ROUND(Regressions!S149, 1), NA())</f>
        <v>#N/A</v>
      </c>
      <c r="R139" s="332" t="e">
        <f>IF(ISNUMBER(Regressions!T149),ROUND(Regressions!T149, 1), NA())</f>
        <v>#N/A</v>
      </c>
      <c r="S139" s="231" t="e">
        <f>IF(ISNUMBER(Regressions!U149),ROUND(Regressions!U149, 1), NA())</f>
        <v>#N/A</v>
      </c>
    </row>
    <row xmlns:x14ac="http://schemas.microsoft.com/office/spreadsheetml/2009/9/ac" r="140" x14ac:dyDescent="0.2">
      <c r="A140" s="328" t="str">
        <f>IF(ISBLANK(Regressions!A150), " ", Regressions!A150)</f>
        <v>Sierra Leone</v>
      </c>
      <c r="B140" s="329">
        <f>IF(ISBLANK(Regressions!B150), " ", Regressions!B150)</f>
        <v>2012</v>
      </c>
      <c r="C140" s="334" t="str">
        <f>IF(ISBLANK(Regressions!C150), " ", Regressions!C150)</f>
        <v>Primary</v>
      </c>
      <c r="D140" s="330">
        <f>IF(ISBLANK(Regressions!D150), " ", Regressions!D150)</f>
        <v>1102122</v>
      </c>
      <c r="E140" s="208">
        <f>IF(ISNUMBER(Regressions!E150),ROUND(Regressions!E150, 1), NA())</f>
        <v>81.8</v>
      </c>
      <c r="F140" s="331">
        <f>IF(ISNUMBER(Regressions!F150),ROUND(Regressions!F150, 1), NA())</f>
        <v>60.3</v>
      </c>
      <c r="G140" s="230" t="e">
        <f>IF(ISNUMBER(Regressions!G150),ROUND(Regressions!G150, 1), NA())</f>
        <v>#N/A</v>
      </c>
      <c r="H140" s="332" t="e">
        <f>IF(ISNUMBER(Regressions!H150),ROUND(Regressions!H150, 1), NA())</f>
        <v>#N/A</v>
      </c>
      <c r="I140" s="231">
        <f>IF(ISNUMBER(Regressions!I150),ROUND(Regressions!I150, 1), NA())</f>
        <v>39.700000000000003</v>
      </c>
      <c r="J140" s="333">
        <f>IF(ISNUMBER(Regressions!K150),ROUND(Regressions!K150, 1), NA())</f>
        <v>71.3</v>
      </c>
      <c r="K140" s="331">
        <f>IF(ISNUMBER(Regressions!L150),ROUND(Regressions!L150, 1), NA())</f>
        <v>30.7</v>
      </c>
      <c r="L140" s="232" t="e">
        <f>IF(ISNUMBER(Regressions!M150),ROUND(Regressions!M150, 1), NA())</f>
        <v>#N/A</v>
      </c>
      <c r="M140" s="332" t="e">
        <f>IF(ISNUMBER(Regressions!N150),ROUND(Regressions!N150, 1), NA())</f>
        <v>#N/A</v>
      </c>
      <c r="N140" s="231">
        <f>IF(ISNUMBER(Regressions!O150),ROUND(Regressions!O150, 1), NA())</f>
        <v>69.3</v>
      </c>
      <c r="O140" s="333">
        <f>IF(ISNUMBER(Regressions!Q150),ROUND(Regressions!Q150, 1), NA())</f>
        <v>100</v>
      </c>
      <c r="P140" s="331" t="e">
        <f>IF(ISNUMBER(Regressions!R150),ROUND(Regressions!R150, 1), NA())</f>
        <v>#N/A</v>
      </c>
      <c r="Q140" s="209" t="e">
        <f>IF(ISNUMBER(Regressions!S150),ROUND(Regressions!S150, 1), NA())</f>
        <v>#N/A</v>
      </c>
      <c r="R140" s="332" t="e">
        <f>IF(ISNUMBER(Regressions!T150),ROUND(Regressions!T150, 1), NA())</f>
        <v>#N/A</v>
      </c>
      <c r="S140" s="231" t="e">
        <f>IF(ISNUMBER(Regressions!U150),ROUND(Regressions!U150, 1), NA())</f>
        <v>#N/A</v>
      </c>
    </row>
    <row xmlns:x14ac="http://schemas.microsoft.com/office/spreadsheetml/2009/9/ac" r="141" x14ac:dyDescent="0.2">
      <c r="A141" s="328" t="str">
        <f>IF(ISBLANK(Regressions!A151), " ", Regressions!A151)</f>
        <v>Sierra Leone</v>
      </c>
      <c r="B141" s="329">
        <f>IF(ISBLANK(Regressions!B151), " ", Regressions!B151)</f>
        <v>2013</v>
      </c>
      <c r="C141" s="334" t="str">
        <f>IF(ISBLANK(Regressions!C151), " ", Regressions!C151)</f>
        <v>Primary</v>
      </c>
      <c r="D141" s="330">
        <f>IF(ISBLANK(Regressions!D151), " ", Regressions!D151)</f>
        <v>1125118</v>
      </c>
      <c r="E141" s="208">
        <f>IF(ISNUMBER(Regressions!E151),ROUND(Regressions!E151, 1), NA())</f>
        <v>81.8</v>
      </c>
      <c r="F141" s="331">
        <f>IF(ISNUMBER(Regressions!F151),ROUND(Regressions!F151, 1), NA())</f>
        <v>60.3</v>
      </c>
      <c r="G141" s="230" t="e">
        <f>IF(ISNUMBER(Regressions!G151),ROUND(Regressions!G151, 1), NA())</f>
        <v>#N/A</v>
      </c>
      <c r="H141" s="332" t="e">
        <f>IF(ISNUMBER(Regressions!H151),ROUND(Regressions!H151, 1), NA())</f>
        <v>#N/A</v>
      </c>
      <c r="I141" s="231">
        <f>IF(ISNUMBER(Regressions!I151),ROUND(Regressions!I151, 1), NA())</f>
        <v>39.700000000000003</v>
      </c>
      <c r="J141" s="333">
        <f>IF(ISNUMBER(Regressions!K151),ROUND(Regressions!K151, 1), NA())</f>
        <v>71.3</v>
      </c>
      <c r="K141" s="331">
        <f>IF(ISNUMBER(Regressions!L151),ROUND(Regressions!L151, 1), NA())</f>
        <v>30.7</v>
      </c>
      <c r="L141" s="232" t="e">
        <f>IF(ISNUMBER(Regressions!M151),ROUND(Regressions!M151, 1), NA())</f>
        <v>#N/A</v>
      </c>
      <c r="M141" s="332" t="e">
        <f>IF(ISNUMBER(Regressions!N151),ROUND(Regressions!N151, 1), NA())</f>
        <v>#N/A</v>
      </c>
      <c r="N141" s="231">
        <f>IF(ISNUMBER(Regressions!O151),ROUND(Regressions!O151, 1), NA())</f>
        <v>69.3</v>
      </c>
      <c r="O141" s="333">
        <f>IF(ISNUMBER(Regressions!Q151),ROUND(Regressions!Q151, 1), NA())</f>
        <v>100</v>
      </c>
      <c r="P141" s="331" t="e">
        <f>IF(ISNUMBER(Regressions!R151),ROUND(Regressions!R151, 1), NA())</f>
        <v>#N/A</v>
      </c>
      <c r="Q141" s="209" t="e">
        <f>IF(ISNUMBER(Regressions!S151),ROUND(Regressions!S151, 1), NA())</f>
        <v>#N/A</v>
      </c>
      <c r="R141" s="332" t="e">
        <f>IF(ISNUMBER(Regressions!T151),ROUND(Regressions!T151, 1), NA())</f>
        <v>#N/A</v>
      </c>
      <c r="S141" s="231" t="e">
        <f>IF(ISNUMBER(Regressions!U151),ROUND(Regressions!U151, 1), NA())</f>
        <v>#N/A</v>
      </c>
    </row>
    <row xmlns:x14ac="http://schemas.microsoft.com/office/spreadsheetml/2009/9/ac" r="142" x14ac:dyDescent="0.2">
      <c r="A142" s="328" t="str">
        <f>IF(ISBLANK(Regressions!A152), " ", Regressions!A152)</f>
        <v>Sierra Leone</v>
      </c>
      <c r="B142" s="329">
        <f>IF(ISBLANK(Regressions!B152), " ", Regressions!B152)</f>
        <v>2014</v>
      </c>
      <c r="C142" s="334" t="str">
        <f>IF(ISBLANK(Regressions!C152), " ", Regressions!C152)</f>
        <v>Primary</v>
      </c>
      <c r="D142" s="330">
        <f>IF(ISBLANK(Regressions!D152), " ", Regressions!D152)</f>
        <v>1147239</v>
      </c>
      <c r="E142" s="208">
        <f>IF(ISNUMBER(Regressions!E152),ROUND(Regressions!E152, 1), NA())</f>
        <v>81.8</v>
      </c>
      <c r="F142" s="331">
        <f>IF(ISNUMBER(Regressions!F152),ROUND(Regressions!F152, 1), NA())</f>
        <v>60.3</v>
      </c>
      <c r="G142" s="230" t="e">
        <f>IF(ISNUMBER(Regressions!G152),ROUND(Regressions!G152, 1), NA())</f>
        <v>#N/A</v>
      </c>
      <c r="H142" s="332" t="e">
        <f>IF(ISNUMBER(Regressions!H152),ROUND(Regressions!H152, 1), NA())</f>
        <v>#N/A</v>
      </c>
      <c r="I142" s="231">
        <f>IF(ISNUMBER(Regressions!I152),ROUND(Regressions!I152, 1), NA())</f>
        <v>39.700000000000003</v>
      </c>
      <c r="J142" s="333">
        <f>IF(ISNUMBER(Regressions!K152),ROUND(Regressions!K152, 1), NA())</f>
        <v>71.3</v>
      </c>
      <c r="K142" s="331">
        <f>IF(ISNUMBER(Regressions!L152),ROUND(Regressions!L152, 1), NA())</f>
        <v>30.7</v>
      </c>
      <c r="L142" s="232" t="e">
        <f>IF(ISNUMBER(Regressions!M152),ROUND(Regressions!M152, 1), NA())</f>
        <v>#N/A</v>
      </c>
      <c r="M142" s="332" t="e">
        <f>IF(ISNUMBER(Regressions!N152),ROUND(Regressions!N152, 1), NA())</f>
        <v>#N/A</v>
      </c>
      <c r="N142" s="231">
        <f>IF(ISNUMBER(Regressions!O152),ROUND(Regressions!O152, 1), NA())</f>
        <v>69.3</v>
      </c>
      <c r="O142" s="333">
        <f>IF(ISNUMBER(Regressions!Q152),ROUND(Regressions!Q152, 1), NA())</f>
        <v>100</v>
      </c>
      <c r="P142" s="331" t="e">
        <f>IF(ISNUMBER(Regressions!R152),ROUND(Regressions!R152, 1), NA())</f>
        <v>#N/A</v>
      </c>
      <c r="Q142" s="209" t="e">
        <f>IF(ISNUMBER(Regressions!S152),ROUND(Regressions!S152, 1), NA())</f>
        <v>#N/A</v>
      </c>
      <c r="R142" s="332" t="e">
        <f>IF(ISNUMBER(Regressions!T152),ROUND(Regressions!T152, 1), NA())</f>
        <v>#N/A</v>
      </c>
      <c r="S142" s="231" t="e">
        <f>IF(ISNUMBER(Regressions!U152),ROUND(Regressions!U152, 1), NA())</f>
        <v>#N/A</v>
      </c>
    </row>
    <row xmlns:x14ac="http://schemas.microsoft.com/office/spreadsheetml/2009/9/ac" r="143" x14ac:dyDescent="0.2">
      <c r="A143" s="328" t="str">
        <f>IF(ISBLANK(Regressions!A153), " ", Regressions!A153)</f>
        <v>Sierra Leone</v>
      </c>
      <c r="B143" s="329">
        <f>IF(ISBLANK(Regressions!B153), " ", Regressions!B153)</f>
        <v>2015</v>
      </c>
      <c r="C143" s="334" t="str">
        <f>IF(ISBLANK(Regressions!C153), " ", Regressions!C153)</f>
        <v>Primary</v>
      </c>
      <c r="D143" s="330">
        <f>IF(ISBLANK(Regressions!D153), " ", Regressions!D153)</f>
        <v>1168573</v>
      </c>
      <c r="E143" s="208">
        <f>IF(ISNUMBER(Regressions!E153),ROUND(Regressions!E153, 1), NA())</f>
        <v>81.8</v>
      </c>
      <c r="F143" s="331">
        <f>IF(ISNUMBER(Regressions!F153),ROUND(Regressions!F153, 1), NA())</f>
        <v>60.3</v>
      </c>
      <c r="G143" s="230" t="e">
        <f>IF(ISNUMBER(Regressions!G153),ROUND(Regressions!G153, 1), NA())</f>
        <v>#N/A</v>
      </c>
      <c r="H143" s="332" t="e">
        <f>IF(ISNUMBER(Regressions!H153),ROUND(Regressions!H153, 1), NA())</f>
        <v>#N/A</v>
      </c>
      <c r="I143" s="231">
        <f>IF(ISNUMBER(Regressions!I153),ROUND(Regressions!I153, 1), NA())</f>
        <v>39.700000000000003</v>
      </c>
      <c r="J143" s="333">
        <f>IF(ISNUMBER(Regressions!K153),ROUND(Regressions!K153, 1), NA())</f>
        <v>71.3</v>
      </c>
      <c r="K143" s="331">
        <f>IF(ISNUMBER(Regressions!L153),ROUND(Regressions!L153, 1), NA())</f>
        <v>30.7</v>
      </c>
      <c r="L143" s="232" t="e">
        <f>IF(ISNUMBER(Regressions!M153),ROUND(Regressions!M153, 1), NA())</f>
        <v>#N/A</v>
      </c>
      <c r="M143" s="332" t="e">
        <f>IF(ISNUMBER(Regressions!N153),ROUND(Regressions!N153, 1), NA())</f>
        <v>#N/A</v>
      </c>
      <c r="N143" s="231">
        <f>IF(ISNUMBER(Regressions!O153),ROUND(Regressions!O153, 1), NA())</f>
        <v>69.3</v>
      </c>
      <c r="O143" s="333">
        <f>IF(ISNUMBER(Regressions!Q153),ROUND(Regressions!Q153, 1), NA())</f>
        <v>100</v>
      </c>
      <c r="P143" s="331" t="e">
        <f>IF(ISNUMBER(Regressions!R153),ROUND(Regressions!R153, 1), NA())</f>
        <v>#N/A</v>
      </c>
      <c r="Q143" s="209" t="e">
        <f>IF(ISNUMBER(Regressions!S153),ROUND(Regressions!S153, 1), NA())</f>
        <v>#N/A</v>
      </c>
      <c r="R143" s="332" t="e">
        <f>IF(ISNUMBER(Regressions!T153),ROUND(Regressions!T153, 1), NA())</f>
        <v>#N/A</v>
      </c>
      <c r="S143" s="231" t="e">
        <f>IF(ISNUMBER(Regressions!U153),ROUND(Regressions!U153, 1), NA())</f>
        <v>#N/A</v>
      </c>
    </row>
    <row xmlns:x14ac="http://schemas.microsoft.com/office/spreadsheetml/2009/9/ac" r="144" x14ac:dyDescent="0.2">
      <c r="A144" s="328" t="str">
        <f>IF(ISBLANK(Regressions!A154), " ", Regressions!A154)</f>
        <v>Sierra Leone</v>
      </c>
      <c r="B144" s="329">
        <f>IF(ISBLANK(Regressions!B154), " ", Regressions!B154)</f>
        <v>2016</v>
      </c>
      <c r="C144" s="334" t="str">
        <f>IF(ISBLANK(Regressions!C154), " ", Regressions!C154)</f>
        <v>Primary</v>
      </c>
      <c r="D144" s="330">
        <f>IF(ISBLANK(Regressions!D154), " ", Regressions!D154)</f>
        <v>1190596</v>
      </c>
      <c r="E144" s="208">
        <f>IF(ISNUMBER(Regressions!E154),ROUND(Regressions!E154, 1), NA())</f>
        <v>78.3</v>
      </c>
      <c r="F144" s="331">
        <f>IF(ISNUMBER(Regressions!F154),ROUND(Regressions!F154, 1), NA())</f>
        <v>59.3</v>
      </c>
      <c r="G144" s="230" t="e">
        <f>IF(ISNUMBER(Regressions!G154),ROUND(Regressions!G154, 1), NA())</f>
        <v>#N/A</v>
      </c>
      <c r="H144" s="332" t="e">
        <f>IF(ISNUMBER(Regressions!H154),ROUND(Regressions!H154, 1), NA())</f>
        <v>#N/A</v>
      </c>
      <c r="I144" s="231">
        <f>IF(ISNUMBER(Regressions!I154),ROUND(Regressions!I154, 1), NA())</f>
        <v>40.700000000000003</v>
      </c>
      <c r="J144" s="333">
        <f>IF(ISNUMBER(Regressions!K154),ROUND(Regressions!K154, 1), NA())</f>
        <v>72.400000000000006</v>
      </c>
      <c r="K144" s="331">
        <f>IF(ISNUMBER(Regressions!L154),ROUND(Regressions!L154, 1), NA())</f>
        <v>37.9</v>
      </c>
      <c r="L144" s="232" t="e">
        <f>IF(ISNUMBER(Regressions!M154),ROUND(Regressions!M154, 1), NA())</f>
        <v>#N/A</v>
      </c>
      <c r="M144" s="332" t="e">
        <f>IF(ISNUMBER(Regressions!N154),ROUND(Regressions!N154, 1), NA())</f>
        <v>#N/A</v>
      </c>
      <c r="N144" s="231">
        <f>IF(ISNUMBER(Regressions!O154),ROUND(Regressions!O154, 1), NA())</f>
        <v>62.1</v>
      </c>
      <c r="O144" s="333">
        <f>IF(ISNUMBER(Regressions!Q154),ROUND(Regressions!Q154, 1), NA())</f>
        <v>93.8</v>
      </c>
      <c r="P144" s="331" t="e">
        <f>IF(ISNUMBER(Regressions!R154),ROUND(Regressions!R154, 1), NA())</f>
        <v>#N/A</v>
      </c>
      <c r="Q144" s="209" t="e">
        <f>IF(ISNUMBER(Regressions!S154),ROUND(Regressions!S154, 1), NA())</f>
        <v>#N/A</v>
      </c>
      <c r="R144" s="332" t="e">
        <f>IF(ISNUMBER(Regressions!T154),ROUND(Regressions!T154, 1), NA())</f>
        <v>#N/A</v>
      </c>
      <c r="S144" s="231" t="e">
        <f>IF(ISNUMBER(Regressions!U154),ROUND(Regressions!U154, 1), NA())</f>
        <v>#N/A</v>
      </c>
    </row>
    <row xmlns:x14ac="http://schemas.microsoft.com/office/spreadsheetml/2009/9/ac" r="145" x14ac:dyDescent="0.2">
      <c r="A145" s="328" t="str">
        <f>IF(ISBLANK(Regressions!A155), " ", Regressions!A155)</f>
        <v>Sierra Leone</v>
      </c>
      <c r="B145" s="329">
        <f>IF(ISBLANK(Regressions!B155), " ", Regressions!B155)</f>
        <v>2017</v>
      </c>
      <c r="C145" s="334" t="str">
        <f>IF(ISBLANK(Regressions!C155), " ", Regressions!C155)</f>
        <v>Primary</v>
      </c>
      <c r="D145" s="330">
        <f>IF(ISBLANK(Regressions!D155), " ", Regressions!D155)</f>
        <v>1215606</v>
      </c>
      <c r="E145" s="208">
        <f>IF(ISNUMBER(Regressions!E155),ROUND(Regressions!E155, 1), NA())</f>
        <v>74.8</v>
      </c>
      <c r="F145" s="331">
        <f>IF(ISNUMBER(Regressions!F155),ROUND(Regressions!F155, 1), NA())</f>
        <v>58.2</v>
      </c>
      <c r="G145" s="230">
        <f>IF(ISNUMBER(Regressions!G155),ROUND(Regressions!G155, 1), NA())</f>
        <v>37.1</v>
      </c>
      <c r="H145" s="332">
        <f>IF(ISNUMBER(Regressions!H155),ROUND(Regressions!H155, 1), NA())</f>
        <v>21.2</v>
      </c>
      <c r="I145" s="231">
        <f>IF(ISNUMBER(Regressions!I155),ROUND(Regressions!I155, 1), NA())</f>
        <v>41.8</v>
      </c>
      <c r="J145" s="333">
        <f>IF(ISNUMBER(Regressions!K155),ROUND(Regressions!K155, 1), NA())</f>
        <v>73.5</v>
      </c>
      <c r="K145" s="331">
        <f>IF(ISNUMBER(Regressions!L155),ROUND(Regressions!L155, 1), NA())</f>
        <v>45.1</v>
      </c>
      <c r="L145" s="232">
        <f>IF(ISNUMBER(Regressions!M155),ROUND(Regressions!M155, 1), NA())</f>
        <v>39.799999999999997</v>
      </c>
      <c r="M145" s="332">
        <f>IF(ISNUMBER(Regressions!N155),ROUND(Regressions!N155, 1), NA())</f>
        <v>5.3</v>
      </c>
      <c r="N145" s="231">
        <f>IF(ISNUMBER(Regressions!O155),ROUND(Regressions!O155, 1), NA())</f>
        <v>54.9</v>
      </c>
      <c r="O145" s="333">
        <f>IF(ISNUMBER(Regressions!Q155),ROUND(Regressions!Q155, 1), NA())</f>
        <v>87.4</v>
      </c>
      <c r="P145" s="331">
        <f>IF(ISNUMBER(Regressions!R155),ROUND(Regressions!R155, 1), NA())</f>
        <v>46.3</v>
      </c>
      <c r="Q145" s="209">
        <f>IF(ISNUMBER(Regressions!S155),ROUND(Regressions!S155, 1), NA())</f>
        <v>21</v>
      </c>
      <c r="R145" s="332">
        <f>IF(ISNUMBER(Regressions!T155),ROUND(Regressions!T155, 1), NA())</f>
        <v>25.4</v>
      </c>
      <c r="S145" s="231">
        <f>IF(ISNUMBER(Regressions!U155),ROUND(Regressions!U155, 1), NA())</f>
        <v>53.7</v>
      </c>
    </row>
    <row xmlns:x14ac="http://schemas.microsoft.com/office/spreadsheetml/2009/9/ac" r="146" x14ac:dyDescent="0.2">
      <c r="A146" s="328" t="str">
        <f>IF(ISBLANK(Regressions!A156), " ", Regressions!A156)</f>
        <v>Sierra Leone</v>
      </c>
      <c r="B146" s="329">
        <f>IF(ISBLANK(Regressions!B156), " ", Regressions!B156)</f>
        <v>2018</v>
      </c>
      <c r="C146" s="334" t="str">
        <f>IF(ISBLANK(Regressions!C156), " ", Regressions!C156)</f>
        <v>Primary</v>
      </c>
      <c r="D146" s="330">
        <f>IF(ISBLANK(Regressions!D156), " ", Regressions!D156)</f>
        <v>1239788</v>
      </c>
      <c r="E146" s="208">
        <f>IF(ISNUMBER(Regressions!E156),ROUND(Regressions!E156, 1), NA())</f>
        <v>71.3</v>
      </c>
      <c r="F146" s="331">
        <f>IF(ISNUMBER(Regressions!F156),ROUND(Regressions!F156, 1), NA())</f>
        <v>57.2</v>
      </c>
      <c r="G146" s="230">
        <f>IF(ISNUMBER(Regressions!G156),ROUND(Regressions!G156, 1), NA())</f>
        <v>37.1</v>
      </c>
      <c r="H146" s="332">
        <f>IF(ISNUMBER(Regressions!H156),ROUND(Regressions!H156, 1), NA())</f>
        <v>20.100000000000001</v>
      </c>
      <c r="I146" s="231">
        <f>IF(ISNUMBER(Regressions!I156),ROUND(Regressions!I156, 1), NA())</f>
        <v>42.8</v>
      </c>
      <c r="J146" s="333">
        <f>IF(ISNUMBER(Regressions!K156),ROUND(Regressions!K156, 1), NA())</f>
        <v>74.599999999999994</v>
      </c>
      <c r="K146" s="331">
        <f>IF(ISNUMBER(Regressions!L156),ROUND(Regressions!L156, 1), NA())</f>
        <v>52.4</v>
      </c>
      <c r="L146" s="232">
        <f>IF(ISNUMBER(Regressions!M156),ROUND(Regressions!M156, 1), NA())</f>
        <v>39.799999999999997</v>
      </c>
      <c r="M146" s="332">
        <f>IF(ISNUMBER(Regressions!N156),ROUND(Regressions!N156, 1), NA())</f>
        <v>12.6</v>
      </c>
      <c r="N146" s="231">
        <f>IF(ISNUMBER(Regressions!O156),ROUND(Regressions!O156, 1), NA())</f>
        <v>47.6</v>
      </c>
      <c r="O146" s="333">
        <f>IF(ISNUMBER(Regressions!Q156),ROUND(Regressions!Q156, 1), NA())</f>
        <v>81.099999999999994</v>
      </c>
      <c r="P146" s="331">
        <f>IF(ISNUMBER(Regressions!R156),ROUND(Regressions!R156, 1), NA())</f>
        <v>46.3</v>
      </c>
      <c r="Q146" s="209">
        <f>IF(ISNUMBER(Regressions!S156),ROUND(Regressions!S156, 1), NA())</f>
        <v>21</v>
      </c>
      <c r="R146" s="332">
        <f>IF(ISNUMBER(Regressions!T156),ROUND(Regressions!T156, 1), NA())</f>
        <v>25.4</v>
      </c>
      <c r="S146" s="231">
        <f>IF(ISNUMBER(Regressions!U156),ROUND(Regressions!U156, 1), NA())</f>
        <v>53.7</v>
      </c>
    </row>
    <row xmlns:x14ac="http://schemas.microsoft.com/office/spreadsheetml/2009/9/ac" r="147" x14ac:dyDescent="0.2">
      <c r="A147" s="328" t="str">
        <f>IF(ISBLANK(Regressions!A157), " ", Regressions!A157)</f>
        <v>Sierra Leone</v>
      </c>
      <c r="B147" s="329">
        <f>IF(ISBLANK(Regressions!B157), " ", Regressions!B157)</f>
        <v>2019</v>
      </c>
      <c r="C147" s="334" t="str">
        <f>IF(ISBLANK(Regressions!C157), " ", Regressions!C157)</f>
        <v>Primary</v>
      </c>
      <c r="D147" s="330">
        <f>IF(ISBLANK(Regressions!D157), " ", Regressions!D157)</f>
        <v>1261236</v>
      </c>
      <c r="E147" s="208">
        <f>IF(ISNUMBER(Regressions!E157),ROUND(Regressions!E157, 1), NA())</f>
        <v>67.7</v>
      </c>
      <c r="F147" s="331">
        <f>IF(ISNUMBER(Regressions!F157),ROUND(Regressions!F157, 1), NA())</f>
        <v>56.2</v>
      </c>
      <c r="G147" s="230">
        <f>IF(ISNUMBER(Regressions!G157),ROUND(Regressions!G157, 1), NA())</f>
        <v>37.1</v>
      </c>
      <c r="H147" s="332">
        <f>IF(ISNUMBER(Regressions!H157),ROUND(Regressions!H157, 1), NA())</f>
        <v>19.100000000000001</v>
      </c>
      <c r="I147" s="231">
        <f>IF(ISNUMBER(Regressions!I157),ROUND(Regressions!I157, 1), NA())</f>
        <v>43.8</v>
      </c>
      <c r="J147" s="333">
        <f>IF(ISNUMBER(Regressions!K157),ROUND(Regressions!K157, 1), NA())</f>
        <v>75.7</v>
      </c>
      <c r="K147" s="331">
        <f>IF(ISNUMBER(Regressions!L157),ROUND(Regressions!L157, 1), NA())</f>
        <v>59.6</v>
      </c>
      <c r="L147" s="232">
        <f>IF(ISNUMBER(Regressions!M157),ROUND(Regressions!M157, 1), NA())</f>
        <v>39.799999999999997</v>
      </c>
      <c r="M147" s="332">
        <f>IF(ISNUMBER(Regressions!N157),ROUND(Regressions!N157, 1), NA())</f>
        <v>19.8</v>
      </c>
      <c r="N147" s="231">
        <f>IF(ISNUMBER(Regressions!O157),ROUND(Regressions!O157, 1), NA())</f>
        <v>40.4</v>
      </c>
      <c r="O147" s="333">
        <f>IF(ISNUMBER(Regressions!Q157),ROUND(Regressions!Q157, 1), NA())</f>
        <v>74.7</v>
      </c>
      <c r="P147" s="331">
        <f>IF(ISNUMBER(Regressions!R157),ROUND(Regressions!R157, 1), NA())</f>
        <v>46.3</v>
      </c>
      <c r="Q147" s="209">
        <f>IF(ISNUMBER(Regressions!S157),ROUND(Regressions!S157, 1), NA())</f>
        <v>21</v>
      </c>
      <c r="R147" s="332">
        <f>IF(ISNUMBER(Regressions!T157),ROUND(Regressions!T157, 1), NA())</f>
        <v>25.4</v>
      </c>
      <c r="S147" s="231">
        <f>IF(ISNUMBER(Regressions!U157),ROUND(Regressions!U157, 1), NA())</f>
        <v>53.7</v>
      </c>
    </row>
    <row xmlns:x14ac="http://schemas.microsoft.com/office/spreadsheetml/2009/9/ac" r="148" x14ac:dyDescent="0.2">
      <c r="A148" s="328" t="str">
        <f>IF(ISBLANK(Regressions!A158), " ", Regressions!A158)</f>
        <v>Sierra Leone</v>
      </c>
      <c r="B148" s="329">
        <f>IF(ISBLANK(Regressions!B158), " ", Regressions!B158)</f>
        <v>2020</v>
      </c>
      <c r="C148" s="334" t="str">
        <f>IF(ISBLANK(Regressions!C158), " ", Regressions!C158)</f>
        <v>Primary</v>
      </c>
      <c r="D148" s="330">
        <f>IF(ISBLANK(Regressions!D158), " ", Regressions!D158)</f>
        <v>1279457</v>
      </c>
      <c r="E148" s="208">
        <f>IF(ISNUMBER(Regressions!E158),ROUND(Regressions!E158, 1), NA())</f>
        <v>64.2</v>
      </c>
      <c r="F148" s="331">
        <f>IF(ISNUMBER(Regressions!F158),ROUND(Regressions!F158, 1), NA())</f>
        <v>55.2</v>
      </c>
      <c r="G148" s="230">
        <f>IF(ISNUMBER(Regressions!G158),ROUND(Regressions!G158, 1), NA())</f>
        <v>37.1</v>
      </c>
      <c r="H148" s="332">
        <f>IF(ISNUMBER(Regressions!H158),ROUND(Regressions!H158, 1), NA())</f>
        <v>18.100000000000001</v>
      </c>
      <c r="I148" s="231">
        <f>IF(ISNUMBER(Regressions!I158),ROUND(Regressions!I158, 1), NA())</f>
        <v>44.8</v>
      </c>
      <c r="J148" s="333">
        <f>IF(ISNUMBER(Regressions!K158),ROUND(Regressions!K158, 1), NA())</f>
        <v>76.8</v>
      </c>
      <c r="K148" s="331">
        <f>IF(ISNUMBER(Regressions!L158),ROUND(Regressions!L158, 1), NA())</f>
        <v>66.8</v>
      </c>
      <c r="L148" s="232">
        <f>IF(ISNUMBER(Regressions!M158),ROUND(Regressions!M158, 1), NA())</f>
        <v>39.799999999999997</v>
      </c>
      <c r="M148" s="332">
        <f>IF(ISNUMBER(Regressions!N158),ROUND(Regressions!N158, 1), NA())</f>
        <v>27</v>
      </c>
      <c r="N148" s="231">
        <f>IF(ISNUMBER(Regressions!O158),ROUND(Regressions!O158, 1), NA())</f>
        <v>33.200000000000003</v>
      </c>
      <c r="O148" s="333">
        <f>IF(ISNUMBER(Regressions!Q158),ROUND(Regressions!Q158, 1), NA())</f>
        <v>68.3</v>
      </c>
      <c r="P148" s="331">
        <f>IF(ISNUMBER(Regressions!R158),ROUND(Regressions!R158, 1), NA())</f>
        <v>46.3</v>
      </c>
      <c r="Q148" s="209">
        <f>IF(ISNUMBER(Regressions!S158),ROUND(Regressions!S158, 1), NA())</f>
        <v>21</v>
      </c>
      <c r="R148" s="332">
        <f>IF(ISNUMBER(Regressions!T158),ROUND(Regressions!T158, 1), NA())</f>
        <v>25.4</v>
      </c>
      <c r="S148" s="231">
        <f>IF(ISNUMBER(Regressions!U158),ROUND(Regressions!U158, 1), NA())</f>
        <v>53.7</v>
      </c>
    </row>
    <row xmlns:x14ac="http://schemas.microsoft.com/office/spreadsheetml/2009/9/ac" r="149" x14ac:dyDescent="0.2">
      <c r="A149" s="382" t="str">
        <f>IF(ISBLANK(Regressions!A159), " ", Regressions!A159)</f>
        <v>Sierra Leone</v>
      </c>
      <c r="B149" s="383">
        <f>IF(ISBLANK(Regressions!B159), " ", Regressions!B159)</f>
        <v>2021</v>
      </c>
      <c r="C149" s="384" t="str">
        <f>IF(ISBLANK(Regressions!C159), " ", Regressions!C159)</f>
        <v>Primary</v>
      </c>
      <c r="D149" s="385">
        <f>IF(ISBLANK(Regressions!D159), " ", Regressions!D159)</f>
        <v>1294664</v>
      </c>
      <c r="E149" s="388">
        <f>IF(ISNUMBER(Regressions!E159),ROUND(Regressions!E159, 1), NA())</f>
        <v>60.7</v>
      </c>
      <c r="F149" s="386">
        <f>IF(ISNUMBER(Regressions!F159),ROUND(Regressions!F159, 1), NA())</f>
        <v>54.2</v>
      </c>
      <c r="G149" s="389">
        <f>IF(ISNUMBER(Regressions!G159),ROUND(Regressions!G159, 1), NA())</f>
        <v>37.1</v>
      </c>
      <c r="H149" s="387">
        <f>IF(ISNUMBER(Regressions!H159),ROUND(Regressions!H159, 1), NA())</f>
        <v>17.100000000000001</v>
      </c>
      <c r="I149" s="390">
        <f>IF(ISNUMBER(Regressions!I159),ROUND(Regressions!I159, 1), NA())</f>
        <v>45.8</v>
      </c>
      <c r="J149" s="388">
        <f>IF(ISNUMBER(Regressions!K159),ROUND(Regressions!K159, 1), NA())</f>
        <v>77.900000000000006</v>
      </c>
      <c r="K149" s="386">
        <f>IF(ISNUMBER(Regressions!L159),ROUND(Regressions!L159, 1), NA())</f>
        <v>74</v>
      </c>
      <c r="L149" s="391">
        <f>IF(ISNUMBER(Regressions!M159),ROUND(Regressions!M159, 1), NA())</f>
        <v>39.799999999999997</v>
      </c>
      <c r="M149" s="387">
        <f>IF(ISNUMBER(Regressions!N159),ROUND(Regressions!N159, 1), NA())</f>
        <v>34.200000000000003</v>
      </c>
      <c r="N149" s="390">
        <f>IF(ISNUMBER(Regressions!O159),ROUND(Regressions!O159, 1), NA())</f>
        <v>26</v>
      </c>
      <c r="O149" s="388">
        <f>IF(ISNUMBER(Regressions!Q159),ROUND(Regressions!Q159, 1), NA())</f>
        <v>62</v>
      </c>
      <c r="P149" s="386">
        <f>IF(ISNUMBER(Regressions!R159),ROUND(Regressions!R159, 1), NA())</f>
        <v>46.3</v>
      </c>
      <c r="Q149" s="392">
        <f>IF(ISNUMBER(Regressions!S159),ROUND(Regressions!S159, 1), NA())</f>
        <v>21</v>
      </c>
      <c r="R149" s="387">
        <f>IF(ISNUMBER(Regressions!T159),ROUND(Regressions!T159, 1), NA())</f>
        <v>25.4</v>
      </c>
      <c r="S149" s="390">
        <f>IF(ISNUMBER(Regressions!U159),ROUND(Regressions!U159, 1), NA())</f>
        <v>53.7</v>
      </c>
      <c r="T149" s="381"/>
      <c r="U149" s="381"/>
      <c r="V149" s="381"/>
      <c r="W149" s="381"/>
      <c r="X149" s="381"/>
      <c r="Y149" s="381"/>
      <c r="Z149" s="381"/>
      <c r="AA149" s="381"/>
      <c r="AB149" s="381"/>
      <c r="AC149" s="381"/>
    </row>
    <row xmlns:x14ac="http://schemas.microsoft.com/office/spreadsheetml/2009/9/ac" r="150" x14ac:dyDescent="0.2">
      <c r="A150" s="328" t="str">
        <f>IF(ISBLANK(Regressions!A160), " ", Regressions!A160)</f>
        <v>Sierra Leone</v>
      </c>
      <c r="B150" s="329">
        <f>IF(ISBLANK(Regressions!B160), " ", Regressions!B160)</f>
        <v>2022</v>
      </c>
      <c r="C150" s="334" t="str">
        <f>IF(ISBLANK(Regressions!C160), " ", Regressions!C160)</f>
        <v>Primary</v>
      </c>
      <c r="D150" s="330">
        <f>IF(ISBLANK(Regressions!D160), " ", Regressions!D160)</f>
        <v>1306308</v>
      </c>
      <c r="E150" s="208">
        <f>IF(ISNUMBER(Regressions!E160),ROUND(Regressions!E160, 1), NA())</f>
        <v>57.2</v>
      </c>
      <c r="F150" s="331">
        <f>IF(ISNUMBER(Regressions!F160),ROUND(Regressions!F160, 1), NA())</f>
        <v>53.1</v>
      </c>
      <c r="G150" s="230">
        <f>IF(ISNUMBER(Regressions!G160),ROUND(Regressions!G160, 1), NA())</f>
        <v>37.1</v>
      </c>
      <c r="H150" s="332">
        <f>IF(ISNUMBER(Regressions!H160),ROUND(Regressions!H160, 1), NA())</f>
        <v>16.100000000000001</v>
      </c>
      <c r="I150" s="231">
        <f>IF(ISNUMBER(Regressions!I160),ROUND(Regressions!I160, 1), NA())</f>
        <v>46.9</v>
      </c>
      <c r="J150" s="333">
        <f>IF(ISNUMBER(Regressions!K160),ROUND(Regressions!K160, 1), NA())</f>
        <v>81.2</v>
      </c>
      <c r="K150" s="331">
        <f>IF(ISNUMBER(Regressions!L160),ROUND(Regressions!L160, 1), NA())</f>
        <v>81.2</v>
      </c>
      <c r="L150" s="232">
        <f>IF(ISNUMBER(Regressions!M160),ROUND(Regressions!M160, 1), NA())</f>
        <v>39.799999999999997</v>
      </c>
      <c r="M150" s="332">
        <f>IF(ISNUMBER(Regressions!N160),ROUND(Regressions!N160, 1), NA())</f>
        <v>41.4</v>
      </c>
      <c r="N150" s="231">
        <f>IF(ISNUMBER(Regressions!O160),ROUND(Regressions!O160, 1), NA())</f>
        <v>18.8</v>
      </c>
      <c r="O150" s="333">
        <f>IF(ISNUMBER(Regressions!Q160),ROUND(Regressions!Q160, 1), NA())</f>
        <v>55.6</v>
      </c>
      <c r="P150" s="331">
        <f>IF(ISNUMBER(Regressions!R160),ROUND(Regressions!R160, 1), NA())</f>
        <v>46.3</v>
      </c>
      <c r="Q150" s="209">
        <f>IF(ISNUMBER(Regressions!S160),ROUND(Regressions!S160, 1), NA())</f>
        <v>21</v>
      </c>
      <c r="R150" s="332">
        <f>IF(ISNUMBER(Regressions!T160),ROUND(Regressions!T160, 1), NA())</f>
        <v>25.4</v>
      </c>
      <c r="S150" s="231">
        <f>IF(ISNUMBER(Regressions!U160),ROUND(Regressions!U160, 1), NA())</f>
        <v>53.7</v>
      </c>
    </row>
    <row xmlns:x14ac="http://schemas.microsoft.com/office/spreadsheetml/2009/9/ac" r="151" x14ac:dyDescent="0.2">
      <c r="A151" s="335" t="str">
        <f>IF(ISBLANK(Regressions!A161), " ", Regressions!A161)</f>
        <v>Sierra Leone</v>
      </c>
      <c r="B151" s="336">
        <f>IF(ISBLANK(Regressions!B161), " ", Regressions!B161)</f>
        <v>2023</v>
      </c>
      <c r="C151" s="337" t="str">
        <f>IF(ISBLANK(Regressions!C161), " ", Regressions!C161)</f>
        <v>Primary</v>
      </c>
      <c r="D151" s="338">
        <f>IF(ISBLANK(Regressions!D161), " ", Regressions!D161)</f>
        <v>1369051</v>
      </c>
      <c r="E151" s="339">
        <f>IF(ISNUMBER(Regressions!E161),ROUND(Regressions!E161, 1), NA())</f>
        <v>53.7</v>
      </c>
      <c r="F151" s="340">
        <f>IF(ISNUMBER(Regressions!F161),ROUND(Regressions!F161, 1), NA())</f>
        <v>52.1</v>
      </c>
      <c r="G151" s="341">
        <f>IF(ISNUMBER(Regressions!G161),ROUND(Regressions!G161, 1), NA())</f>
        <v>37.1</v>
      </c>
      <c r="H151" s="342">
        <f>IF(ISNUMBER(Regressions!H161),ROUND(Regressions!H161, 1), NA())</f>
        <v>15</v>
      </c>
      <c r="I151" s="343">
        <f>IF(ISNUMBER(Regressions!I161),ROUND(Regressions!I161, 1), NA())</f>
        <v>47.9</v>
      </c>
      <c r="J151" s="344">
        <f>IF(ISNUMBER(Regressions!K161),ROUND(Regressions!K161, 1), NA())</f>
        <v>88.4</v>
      </c>
      <c r="K151" s="340">
        <f>IF(ISNUMBER(Regressions!L161),ROUND(Regressions!L161, 1), NA())</f>
        <v>88.4</v>
      </c>
      <c r="L151" s="345">
        <f>IF(ISNUMBER(Regressions!M161),ROUND(Regressions!M161, 1), NA())</f>
        <v>39.799999999999997</v>
      </c>
      <c r="M151" s="342">
        <f>IF(ISNUMBER(Regressions!N161),ROUND(Regressions!N161, 1), NA())</f>
        <v>48.6</v>
      </c>
      <c r="N151" s="343">
        <f>IF(ISNUMBER(Regressions!O161),ROUND(Regressions!O161, 1), NA())</f>
        <v>11.6</v>
      </c>
      <c r="O151" s="344">
        <f>IF(ISNUMBER(Regressions!Q161),ROUND(Regressions!Q161, 1), NA())</f>
        <v>49.2</v>
      </c>
      <c r="P151" s="340">
        <f>IF(ISNUMBER(Regressions!R161),ROUND(Regressions!R161, 1), NA())</f>
        <v>46.3</v>
      </c>
      <c r="Q151" s="346">
        <f>IF(ISNUMBER(Regressions!S161),ROUND(Regressions!S161, 1), NA())</f>
        <v>21</v>
      </c>
      <c r="R151" s="342">
        <f>IF(ISNUMBER(Regressions!T161),ROUND(Regressions!T161, 1), NA())</f>
        <v>25.4</v>
      </c>
      <c r="S151" s="343">
        <f>IF(ISNUMBER(Regressions!U161),ROUND(Regressions!U161, 1), NA())</f>
        <v>53.7</v>
      </c>
    </row>
    <row xmlns:x14ac="http://schemas.microsoft.com/office/spreadsheetml/2009/9/ac" r="152" hidden="true" x14ac:dyDescent="0.2">
      <c r="A152" s="328" t="str">
        <f>IF(ISBLANK(Regressions!A162), " ", Regressions!A162)</f>
        <v>Sierra Leone</v>
      </c>
      <c r="B152" s="329">
        <f>IF(ISBLANK(Regressions!B162), " ", Regressions!B162)</f>
        <v>2024</v>
      </c>
      <c r="C152" s="334" t="str">
        <f>IF(ISBLANK(Regressions!C162), " ", Regressions!C162)</f>
        <v>Primary</v>
      </c>
      <c r="D152" s="330" t="str">
        <f>IF(ISBLANK(Regressions!D162), " ", Regressions!D162)</f>
        <v> </v>
      </c>
      <c r="E152" s="208" t="e">
        <f>IF(ISNUMBER(Regressions!E162),ROUND(Regressions!E162, 1), NA())</f>
        <v>#N/A</v>
      </c>
      <c r="F152" s="331" t="e">
        <f>IF(ISNUMBER(Regressions!F162),ROUND(Regressions!F162, 1), NA())</f>
        <v>#N/A</v>
      </c>
      <c r="G152" s="230" t="e">
        <f>IF(ISNUMBER(Regressions!G162),ROUND(Regressions!G162, 1), NA())</f>
        <v>#N/A</v>
      </c>
      <c r="H152" s="332" t="e">
        <f>IF(ISNUMBER(Regressions!H162),ROUND(Regressions!H162, 1), NA())</f>
        <v>#N/A</v>
      </c>
      <c r="I152" s="231" t="e">
        <f>IF(ISNUMBER(Regressions!I162),ROUND(Regressions!I162, 1), NA())</f>
        <v>#N/A</v>
      </c>
      <c r="J152" s="333" t="e">
        <f>IF(ISNUMBER(Regressions!K162),ROUND(Regressions!K162, 1), NA())</f>
        <v>#N/A</v>
      </c>
      <c r="K152" s="331" t="e">
        <f>IF(ISNUMBER(Regressions!L162),ROUND(Regressions!L162, 1), NA())</f>
        <v>#N/A</v>
      </c>
      <c r="L152" s="232" t="e">
        <f>IF(ISNUMBER(Regressions!M162),ROUND(Regressions!M162, 1), NA())</f>
        <v>#N/A</v>
      </c>
      <c r="M152" s="332" t="e">
        <f>IF(ISNUMBER(Regressions!N162),ROUND(Regressions!N162, 1), NA())</f>
        <v>#N/A</v>
      </c>
      <c r="N152" s="231" t="e">
        <f>IF(ISNUMBER(Regressions!O162),ROUND(Regressions!O162, 1), NA())</f>
        <v>#N/A</v>
      </c>
      <c r="O152" s="333" t="e">
        <f>IF(ISNUMBER(Regressions!Q162),ROUND(Regressions!Q162, 1), NA())</f>
        <v>#N/A</v>
      </c>
      <c r="P152" s="331" t="e">
        <f>IF(ISNUMBER(Regressions!R162),ROUND(Regressions!R162, 1), NA())</f>
        <v>#N/A</v>
      </c>
      <c r="Q152" s="209" t="e">
        <f>IF(ISNUMBER(Regressions!S162),ROUND(Regressions!S162, 1), NA())</f>
        <v>#N/A</v>
      </c>
      <c r="R152" s="332" t="e">
        <f>IF(ISNUMBER(Regressions!T162),ROUND(Regressions!T162, 1), NA())</f>
        <v>#N/A</v>
      </c>
      <c r="S152" s="231" t="e">
        <f>IF(ISNUMBER(Regressions!U162),ROUND(Regressions!U162, 1), NA())</f>
        <v>#N/A</v>
      </c>
    </row>
    <row xmlns:x14ac="http://schemas.microsoft.com/office/spreadsheetml/2009/9/ac" r="153" hidden="true" x14ac:dyDescent="0.2">
      <c r="A153" s="328" t="str">
        <f>IF(ISBLANK(Regressions!A163), " ", Regressions!A163)</f>
        <v>Sierra Leone</v>
      </c>
      <c r="B153" s="329">
        <f>IF(ISBLANK(Regressions!B163), " ", Regressions!B163)</f>
        <v>2025</v>
      </c>
      <c r="C153" s="334" t="str">
        <f>IF(ISBLANK(Regressions!C163), " ", Regressions!C163)</f>
        <v>Primary</v>
      </c>
      <c r="D153" s="330" t="str">
        <f>IF(ISBLANK(Regressions!D163), " ", Regressions!D163)</f>
        <v> </v>
      </c>
      <c r="E153" s="208" t="e">
        <f>IF(ISNUMBER(Regressions!E163),ROUND(Regressions!E163, 1), NA())</f>
        <v>#N/A</v>
      </c>
      <c r="F153" s="331" t="e">
        <f>IF(ISNUMBER(Regressions!F163),ROUND(Regressions!F163, 1), NA())</f>
        <v>#N/A</v>
      </c>
      <c r="G153" s="230" t="e">
        <f>IF(ISNUMBER(Regressions!G163),ROUND(Regressions!G163, 1), NA())</f>
        <v>#N/A</v>
      </c>
      <c r="H153" s="332" t="e">
        <f>IF(ISNUMBER(Regressions!H163),ROUND(Regressions!H163, 1), NA())</f>
        <v>#N/A</v>
      </c>
      <c r="I153" s="231" t="e">
        <f>IF(ISNUMBER(Regressions!I163),ROUND(Regressions!I163, 1), NA())</f>
        <v>#N/A</v>
      </c>
      <c r="J153" s="333" t="e">
        <f>IF(ISNUMBER(Regressions!K163),ROUND(Regressions!K163, 1), NA())</f>
        <v>#N/A</v>
      </c>
      <c r="K153" s="331" t="e">
        <f>IF(ISNUMBER(Regressions!L163),ROUND(Regressions!L163, 1), NA())</f>
        <v>#N/A</v>
      </c>
      <c r="L153" s="232" t="e">
        <f>IF(ISNUMBER(Regressions!M163),ROUND(Regressions!M163, 1), NA())</f>
        <v>#N/A</v>
      </c>
      <c r="M153" s="332" t="e">
        <f>IF(ISNUMBER(Regressions!N163),ROUND(Regressions!N163, 1), NA())</f>
        <v>#N/A</v>
      </c>
      <c r="N153" s="231" t="e">
        <f>IF(ISNUMBER(Regressions!O163),ROUND(Regressions!O163, 1), NA())</f>
        <v>#N/A</v>
      </c>
      <c r="O153" s="333" t="e">
        <f>IF(ISNUMBER(Regressions!Q163),ROUND(Regressions!Q163, 1), NA())</f>
        <v>#N/A</v>
      </c>
      <c r="P153" s="331" t="e">
        <f>IF(ISNUMBER(Regressions!R163),ROUND(Regressions!R163, 1), NA())</f>
        <v>#N/A</v>
      </c>
      <c r="Q153" s="209" t="e">
        <f>IF(ISNUMBER(Regressions!S163),ROUND(Regressions!S163, 1), NA())</f>
        <v>#N/A</v>
      </c>
      <c r="R153" s="332" t="e">
        <f>IF(ISNUMBER(Regressions!T163),ROUND(Regressions!T163, 1), NA())</f>
        <v>#N/A</v>
      </c>
      <c r="S153" s="231" t="e">
        <f>IF(ISNUMBER(Regressions!U163),ROUND(Regressions!U163, 1), NA())</f>
        <v>#N/A</v>
      </c>
    </row>
    <row xmlns:x14ac="http://schemas.microsoft.com/office/spreadsheetml/2009/9/ac" r="154" hidden="true" x14ac:dyDescent="0.2">
      <c r="A154" s="328" t="str">
        <f>IF(ISBLANK(Regressions!A164), " ", Regressions!A164)</f>
        <v>Sierra Leone</v>
      </c>
      <c r="B154" s="329">
        <f>IF(ISBLANK(Regressions!B164), " ", Regressions!B164)</f>
        <v>2026</v>
      </c>
      <c r="C154" s="334" t="str">
        <f>IF(ISBLANK(Regressions!C164), " ", Regressions!C164)</f>
        <v>Primary</v>
      </c>
      <c r="D154" s="330" t="str">
        <f>IF(ISBLANK(Regressions!D164), " ", Regressions!D164)</f>
        <v> </v>
      </c>
      <c r="E154" s="208" t="e">
        <f>IF(ISNUMBER(Regressions!E164),ROUND(Regressions!E164, 1), NA())</f>
        <v>#N/A</v>
      </c>
      <c r="F154" s="331" t="e">
        <f>IF(ISNUMBER(Regressions!F164),ROUND(Regressions!F164, 1), NA())</f>
        <v>#N/A</v>
      </c>
      <c r="G154" s="230" t="e">
        <f>IF(ISNUMBER(Regressions!G164),ROUND(Regressions!G164, 1), NA())</f>
        <v>#N/A</v>
      </c>
      <c r="H154" s="332" t="e">
        <f>IF(ISNUMBER(Regressions!H164),ROUND(Regressions!H164, 1), NA())</f>
        <v>#N/A</v>
      </c>
      <c r="I154" s="231" t="e">
        <f>IF(ISNUMBER(Regressions!I164),ROUND(Regressions!I164, 1), NA())</f>
        <v>#N/A</v>
      </c>
      <c r="J154" s="333" t="e">
        <f>IF(ISNUMBER(Regressions!K164),ROUND(Regressions!K164, 1), NA())</f>
        <v>#N/A</v>
      </c>
      <c r="K154" s="331" t="e">
        <f>IF(ISNUMBER(Regressions!L164),ROUND(Regressions!L164, 1), NA())</f>
        <v>#N/A</v>
      </c>
      <c r="L154" s="232" t="e">
        <f>IF(ISNUMBER(Regressions!M164),ROUND(Regressions!M164, 1), NA())</f>
        <v>#N/A</v>
      </c>
      <c r="M154" s="332" t="e">
        <f>IF(ISNUMBER(Regressions!N164),ROUND(Regressions!N164, 1), NA())</f>
        <v>#N/A</v>
      </c>
      <c r="N154" s="231" t="e">
        <f>IF(ISNUMBER(Regressions!O164),ROUND(Regressions!O164, 1), NA())</f>
        <v>#N/A</v>
      </c>
      <c r="O154" s="333" t="e">
        <f>IF(ISNUMBER(Regressions!Q164),ROUND(Regressions!Q164, 1), NA())</f>
        <v>#N/A</v>
      </c>
      <c r="P154" s="331" t="e">
        <f>IF(ISNUMBER(Regressions!R164),ROUND(Regressions!R164, 1), NA())</f>
        <v>#N/A</v>
      </c>
      <c r="Q154" s="209" t="e">
        <f>IF(ISNUMBER(Regressions!S164),ROUND(Regressions!S164, 1), NA())</f>
        <v>#N/A</v>
      </c>
      <c r="R154" s="332" t="e">
        <f>IF(ISNUMBER(Regressions!T164),ROUND(Regressions!T164, 1), NA())</f>
        <v>#N/A</v>
      </c>
      <c r="S154" s="231" t="e">
        <f>IF(ISNUMBER(Regressions!U164),ROUND(Regressions!U164, 1), NA())</f>
        <v>#N/A</v>
      </c>
    </row>
    <row xmlns:x14ac="http://schemas.microsoft.com/office/spreadsheetml/2009/9/ac" r="155" hidden="true" x14ac:dyDescent="0.2">
      <c r="A155" s="328" t="str">
        <f>IF(ISBLANK(Regressions!A165), " ", Regressions!A165)</f>
        <v>Sierra Leone</v>
      </c>
      <c r="B155" s="329">
        <f>IF(ISBLANK(Regressions!B165), " ", Regressions!B165)</f>
        <v>2027</v>
      </c>
      <c r="C155" s="334" t="str">
        <f>IF(ISBLANK(Regressions!C165), " ", Regressions!C165)</f>
        <v>Primary</v>
      </c>
      <c r="D155" s="330" t="str">
        <f>IF(ISBLANK(Regressions!D165), " ", Regressions!D165)</f>
        <v> </v>
      </c>
      <c r="E155" s="208" t="e">
        <f>IF(ISNUMBER(Regressions!E165),ROUND(Regressions!E165, 1), NA())</f>
        <v>#N/A</v>
      </c>
      <c r="F155" s="331" t="e">
        <f>IF(ISNUMBER(Regressions!F165),ROUND(Regressions!F165, 1), NA())</f>
        <v>#N/A</v>
      </c>
      <c r="G155" s="230" t="e">
        <f>IF(ISNUMBER(Regressions!G165),ROUND(Regressions!G165, 1), NA())</f>
        <v>#N/A</v>
      </c>
      <c r="H155" s="332" t="e">
        <f>IF(ISNUMBER(Regressions!H165),ROUND(Regressions!H165, 1), NA())</f>
        <v>#N/A</v>
      </c>
      <c r="I155" s="231" t="e">
        <f>IF(ISNUMBER(Regressions!I165),ROUND(Regressions!I165, 1), NA())</f>
        <v>#N/A</v>
      </c>
      <c r="J155" s="333" t="e">
        <f>IF(ISNUMBER(Regressions!K165),ROUND(Regressions!K165, 1), NA())</f>
        <v>#N/A</v>
      </c>
      <c r="K155" s="331" t="e">
        <f>IF(ISNUMBER(Regressions!L165),ROUND(Regressions!L165, 1), NA())</f>
        <v>#N/A</v>
      </c>
      <c r="L155" s="232" t="e">
        <f>IF(ISNUMBER(Regressions!M165),ROUND(Regressions!M165, 1), NA())</f>
        <v>#N/A</v>
      </c>
      <c r="M155" s="332" t="e">
        <f>IF(ISNUMBER(Regressions!N165),ROUND(Regressions!N165, 1), NA())</f>
        <v>#N/A</v>
      </c>
      <c r="N155" s="231" t="e">
        <f>IF(ISNUMBER(Regressions!O165),ROUND(Regressions!O165, 1), NA())</f>
        <v>#N/A</v>
      </c>
      <c r="O155" s="333" t="e">
        <f>IF(ISNUMBER(Regressions!Q165),ROUND(Regressions!Q165, 1), NA())</f>
        <v>#N/A</v>
      </c>
      <c r="P155" s="331" t="e">
        <f>IF(ISNUMBER(Regressions!R165),ROUND(Regressions!R165, 1), NA())</f>
        <v>#N/A</v>
      </c>
      <c r="Q155" s="209" t="e">
        <f>IF(ISNUMBER(Regressions!S165),ROUND(Regressions!S165, 1), NA())</f>
        <v>#N/A</v>
      </c>
      <c r="R155" s="332" t="e">
        <f>IF(ISNUMBER(Regressions!T165),ROUND(Regressions!T165, 1), NA())</f>
        <v>#N/A</v>
      </c>
      <c r="S155" s="231" t="e">
        <f>IF(ISNUMBER(Regressions!U165),ROUND(Regressions!U165, 1), NA())</f>
        <v>#N/A</v>
      </c>
    </row>
    <row xmlns:x14ac="http://schemas.microsoft.com/office/spreadsheetml/2009/9/ac" r="156" hidden="true" x14ac:dyDescent="0.2">
      <c r="A156" s="328" t="str">
        <f>IF(ISBLANK(Regressions!A166), " ", Regressions!A166)</f>
        <v>Sierra Leone</v>
      </c>
      <c r="B156" s="329">
        <f>IF(ISBLANK(Regressions!B166), " ", Regressions!B166)</f>
        <v>2028</v>
      </c>
      <c r="C156" s="334" t="str">
        <f>IF(ISBLANK(Regressions!C166), " ", Regressions!C166)</f>
        <v>Primary</v>
      </c>
      <c r="D156" s="330" t="str">
        <f>IF(ISBLANK(Regressions!D166), " ", Regressions!D166)</f>
        <v> </v>
      </c>
      <c r="E156" s="208" t="e">
        <f>IF(ISNUMBER(Regressions!E166),ROUND(Regressions!E166, 1), NA())</f>
        <v>#N/A</v>
      </c>
      <c r="F156" s="331" t="e">
        <f>IF(ISNUMBER(Regressions!F166),ROUND(Regressions!F166, 1), NA())</f>
        <v>#N/A</v>
      </c>
      <c r="G156" s="230" t="e">
        <f>IF(ISNUMBER(Regressions!G166),ROUND(Regressions!G166, 1), NA())</f>
        <v>#N/A</v>
      </c>
      <c r="H156" s="332" t="e">
        <f>IF(ISNUMBER(Regressions!H166),ROUND(Regressions!H166, 1), NA())</f>
        <v>#N/A</v>
      </c>
      <c r="I156" s="231" t="e">
        <f>IF(ISNUMBER(Regressions!I166),ROUND(Regressions!I166, 1), NA())</f>
        <v>#N/A</v>
      </c>
      <c r="J156" s="333" t="e">
        <f>IF(ISNUMBER(Regressions!K166),ROUND(Regressions!K166, 1), NA())</f>
        <v>#N/A</v>
      </c>
      <c r="K156" s="331" t="e">
        <f>IF(ISNUMBER(Regressions!L166),ROUND(Regressions!L166, 1), NA())</f>
        <v>#N/A</v>
      </c>
      <c r="L156" s="232" t="e">
        <f>IF(ISNUMBER(Regressions!M166),ROUND(Regressions!M166, 1), NA())</f>
        <v>#N/A</v>
      </c>
      <c r="M156" s="332" t="e">
        <f>IF(ISNUMBER(Regressions!N166),ROUND(Regressions!N166, 1), NA())</f>
        <v>#N/A</v>
      </c>
      <c r="N156" s="231" t="e">
        <f>IF(ISNUMBER(Regressions!O166),ROUND(Regressions!O166, 1), NA())</f>
        <v>#N/A</v>
      </c>
      <c r="O156" s="333" t="e">
        <f>IF(ISNUMBER(Regressions!Q166),ROUND(Regressions!Q166, 1), NA())</f>
        <v>#N/A</v>
      </c>
      <c r="P156" s="331" t="e">
        <f>IF(ISNUMBER(Regressions!R166),ROUND(Regressions!R166, 1), NA())</f>
        <v>#N/A</v>
      </c>
      <c r="Q156" s="209" t="e">
        <f>IF(ISNUMBER(Regressions!S166),ROUND(Regressions!S166, 1), NA())</f>
        <v>#N/A</v>
      </c>
      <c r="R156" s="332" t="e">
        <f>IF(ISNUMBER(Regressions!T166),ROUND(Regressions!T166, 1), NA())</f>
        <v>#N/A</v>
      </c>
      <c r="S156" s="231" t="e">
        <f>IF(ISNUMBER(Regressions!U166),ROUND(Regressions!U166, 1), NA())</f>
        <v>#N/A</v>
      </c>
    </row>
    <row xmlns:x14ac="http://schemas.microsoft.com/office/spreadsheetml/2009/9/ac" r="157" hidden="true" x14ac:dyDescent="0.2">
      <c r="A157" s="328" t="str">
        <f>IF(ISBLANK(Regressions!A167), " ", Regressions!A167)</f>
        <v>Sierra Leone</v>
      </c>
      <c r="B157" s="329">
        <f>IF(ISBLANK(Regressions!B167), " ", Regressions!B167)</f>
        <v>2029</v>
      </c>
      <c r="C157" s="334" t="str">
        <f>IF(ISBLANK(Regressions!C167), " ", Regressions!C167)</f>
        <v>Primary</v>
      </c>
      <c r="D157" s="330" t="str">
        <f>IF(ISBLANK(Regressions!D167), " ", Regressions!D167)</f>
        <v> </v>
      </c>
      <c r="E157" s="208" t="e">
        <f>IF(ISNUMBER(Regressions!E167),ROUND(Regressions!E167, 1), NA())</f>
        <v>#N/A</v>
      </c>
      <c r="F157" s="331" t="e">
        <f>IF(ISNUMBER(Regressions!F167),ROUND(Regressions!F167, 1), NA())</f>
        <v>#N/A</v>
      </c>
      <c r="G157" s="230" t="e">
        <f>IF(ISNUMBER(Regressions!G167),ROUND(Regressions!G167, 1), NA())</f>
        <v>#N/A</v>
      </c>
      <c r="H157" s="332" t="e">
        <f>IF(ISNUMBER(Regressions!H167),ROUND(Regressions!H167, 1), NA())</f>
        <v>#N/A</v>
      </c>
      <c r="I157" s="231" t="e">
        <f>IF(ISNUMBER(Regressions!I167),ROUND(Regressions!I167, 1), NA())</f>
        <v>#N/A</v>
      </c>
      <c r="J157" s="333" t="e">
        <f>IF(ISNUMBER(Regressions!K167),ROUND(Regressions!K167, 1), NA())</f>
        <v>#N/A</v>
      </c>
      <c r="K157" s="331" t="e">
        <f>IF(ISNUMBER(Regressions!L167),ROUND(Regressions!L167, 1), NA())</f>
        <v>#N/A</v>
      </c>
      <c r="L157" s="232" t="e">
        <f>IF(ISNUMBER(Regressions!M167),ROUND(Regressions!M167, 1), NA())</f>
        <v>#N/A</v>
      </c>
      <c r="M157" s="332" t="e">
        <f>IF(ISNUMBER(Regressions!N167),ROUND(Regressions!N167, 1), NA())</f>
        <v>#N/A</v>
      </c>
      <c r="N157" s="231" t="e">
        <f>IF(ISNUMBER(Regressions!O167),ROUND(Regressions!O167, 1), NA())</f>
        <v>#N/A</v>
      </c>
      <c r="O157" s="333" t="e">
        <f>IF(ISNUMBER(Regressions!Q167),ROUND(Regressions!Q167, 1), NA())</f>
        <v>#N/A</v>
      </c>
      <c r="P157" s="331" t="e">
        <f>IF(ISNUMBER(Regressions!R167),ROUND(Regressions!R167, 1), NA())</f>
        <v>#N/A</v>
      </c>
      <c r="Q157" s="209" t="e">
        <f>IF(ISNUMBER(Regressions!S167),ROUND(Regressions!S167, 1), NA())</f>
        <v>#N/A</v>
      </c>
      <c r="R157" s="332" t="e">
        <f>IF(ISNUMBER(Regressions!T167),ROUND(Regressions!T167, 1), NA())</f>
        <v>#N/A</v>
      </c>
      <c r="S157" s="231" t="e">
        <f>IF(ISNUMBER(Regressions!U167),ROUND(Regressions!U167, 1), NA())</f>
        <v>#N/A</v>
      </c>
    </row>
    <row xmlns:x14ac="http://schemas.microsoft.com/office/spreadsheetml/2009/9/ac" r="158" hidden="true" x14ac:dyDescent="0.2">
      <c r="A158" s="328" t="str">
        <f>IF(ISBLANK(Regressions!A168), " ", Regressions!A168)</f>
        <v>Sierra Leone</v>
      </c>
      <c r="B158" s="329">
        <f>IF(ISBLANK(Regressions!B168), " ", Regressions!B168)</f>
        <v>2030</v>
      </c>
      <c r="C158" s="334" t="str">
        <f>IF(ISBLANK(Regressions!C168), " ", Regressions!C168)</f>
        <v>Primary</v>
      </c>
      <c r="D158" s="330" t="str">
        <f>IF(ISBLANK(Regressions!D168), " ", Regressions!D168)</f>
        <v> </v>
      </c>
      <c r="E158" s="208" t="e">
        <f>IF(ISNUMBER(Regressions!E168),ROUND(Regressions!E168, 1), NA())</f>
        <v>#N/A</v>
      </c>
      <c r="F158" s="331" t="e">
        <f>IF(ISNUMBER(Regressions!F168),ROUND(Regressions!F168, 1), NA())</f>
        <v>#N/A</v>
      </c>
      <c r="G158" s="230" t="e">
        <f>IF(ISNUMBER(Regressions!G168),ROUND(Regressions!G168, 1), NA())</f>
        <v>#N/A</v>
      </c>
      <c r="H158" s="332" t="e">
        <f>IF(ISNUMBER(Regressions!H168),ROUND(Regressions!H168, 1), NA())</f>
        <v>#N/A</v>
      </c>
      <c r="I158" s="231" t="e">
        <f>IF(ISNUMBER(Regressions!I168),ROUND(Regressions!I168, 1), NA())</f>
        <v>#N/A</v>
      </c>
      <c r="J158" s="333" t="e">
        <f>IF(ISNUMBER(Regressions!K168),ROUND(Regressions!K168, 1), NA())</f>
        <v>#N/A</v>
      </c>
      <c r="K158" s="331" t="e">
        <f>IF(ISNUMBER(Regressions!L168),ROUND(Regressions!L168, 1), NA())</f>
        <v>#N/A</v>
      </c>
      <c r="L158" s="232" t="e">
        <f>IF(ISNUMBER(Regressions!M168),ROUND(Regressions!M168, 1), NA())</f>
        <v>#N/A</v>
      </c>
      <c r="M158" s="332" t="e">
        <f>IF(ISNUMBER(Regressions!N168),ROUND(Regressions!N168, 1), NA())</f>
        <v>#N/A</v>
      </c>
      <c r="N158" s="231" t="e">
        <f>IF(ISNUMBER(Regressions!O168),ROUND(Regressions!O168, 1), NA())</f>
        <v>#N/A</v>
      </c>
      <c r="O158" s="333" t="e">
        <f>IF(ISNUMBER(Regressions!Q168),ROUND(Regressions!Q168, 1), NA())</f>
        <v>#N/A</v>
      </c>
      <c r="P158" s="331" t="e">
        <f>IF(ISNUMBER(Regressions!R168),ROUND(Regressions!R168, 1), NA())</f>
        <v>#N/A</v>
      </c>
      <c r="Q158" s="209" t="e">
        <f>IF(ISNUMBER(Regressions!S168),ROUND(Regressions!S168, 1), NA())</f>
        <v>#N/A</v>
      </c>
      <c r="R158" s="332" t="e">
        <f>IF(ISNUMBER(Regressions!T168),ROUND(Regressions!T168, 1), NA())</f>
        <v>#N/A</v>
      </c>
      <c r="S158" s="231" t="e">
        <f>IF(ISNUMBER(Regressions!U168),ROUND(Regressions!U168, 1), NA())</f>
        <v>#N/A</v>
      </c>
    </row>
    <row xmlns:x14ac="http://schemas.microsoft.com/office/spreadsheetml/2009/9/ac" r="159" x14ac:dyDescent="0.2">
      <c r="A159" s="328" t="str">
        <f>IF(ISBLANK(Regressions!A169), " ", Regressions!A169)</f>
        <v>Sierra Leone</v>
      </c>
      <c r="B159" s="329">
        <f>IF(ISBLANK(Regressions!B169), " ", Regressions!B169)</f>
        <v>2000</v>
      </c>
      <c r="C159" s="334" t="str">
        <f>IF(ISBLANK(Regressions!C169), " ", Regressions!C169)</f>
        <v>Secondary</v>
      </c>
      <c r="D159" s="330">
        <f>IF(ISBLANK(Regressions!D169), " ", Regressions!D169)</f>
        <v>603868</v>
      </c>
      <c r="E159" s="208" t="e">
        <f>IF(ISNUMBER(Regressions!E169),ROUND(Regressions!E169, 1), NA())</f>
        <v>#N/A</v>
      </c>
      <c r="F159" s="331" t="e">
        <f>IF(ISNUMBER(Regressions!F169),ROUND(Regressions!F169, 1), NA())</f>
        <v>#N/A</v>
      </c>
      <c r="G159" s="230" t="e">
        <f>IF(ISNUMBER(Regressions!G169),ROUND(Regressions!G169, 1), NA())</f>
        <v>#N/A</v>
      </c>
      <c r="H159" s="332" t="e">
        <f>IF(ISNUMBER(Regressions!H169),ROUND(Regressions!H169, 1), NA())</f>
        <v>#N/A</v>
      </c>
      <c r="I159" s="231" t="e">
        <f>IF(ISNUMBER(Regressions!I169),ROUND(Regressions!I169, 1), NA())</f>
        <v>#N/A</v>
      </c>
      <c r="J159" s="333" t="e">
        <f>IF(ISNUMBER(Regressions!K169),ROUND(Regressions!K169, 1), NA())</f>
        <v>#N/A</v>
      </c>
      <c r="K159" s="331" t="e">
        <f>IF(ISNUMBER(Regressions!L169),ROUND(Regressions!L169, 1), NA())</f>
        <v>#N/A</v>
      </c>
      <c r="L159" s="232" t="e">
        <f>IF(ISNUMBER(Regressions!M169),ROUND(Regressions!M169, 1), NA())</f>
        <v>#N/A</v>
      </c>
      <c r="M159" s="332" t="e">
        <f>IF(ISNUMBER(Regressions!N169),ROUND(Regressions!N169, 1), NA())</f>
        <v>#N/A</v>
      </c>
      <c r="N159" s="231" t="e">
        <f>IF(ISNUMBER(Regressions!O169),ROUND(Regressions!O169, 1), NA())</f>
        <v>#N/A</v>
      </c>
      <c r="O159" s="333" t="e">
        <f>IF(ISNUMBER(Regressions!Q169),ROUND(Regressions!Q169, 1), NA())</f>
        <v>#N/A</v>
      </c>
      <c r="P159" s="331" t="e">
        <f>IF(ISNUMBER(Regressions!R169),ROUND(Regressions!R169, 1), NA())</f>
        <v>#N/A</v>
      </c>
      <c r="Q159" s="209" t="e">
        <f>IF(ISNUMBER(Regressions!S169),ROUND(Regressions!S169, 1), NA())</f>
        <v>#N/A</v>
      </c>
      <c r="R159" s="332" t="e">
        <f>IF(ISNUMBER(Regressions!T169),ROUND(Regressions!T169, 1), NA())</f>
        <v>#N/A</v>
      </c>
      <c r="S159" s="231" t="e">
        <f>IF(ISNUMBER(Regressions!U169),ROUND(Regressions!U169, 1), NA())</f>
        <v>#N/A</v>
      </c>
    </row>
    <row xmlns:x14ac="http://schemas.microsoft.com/office/spreadsheetml/2009/9/ac" r="160" x14ac:dyDescent="0.2">
      <c r="A160" s="328" t="str">
        <f>IF(ISBLANK(Regressions!A170), " ", Regressions!A170)</f>
        <v>Sierra Leone</v>
      </c>
      <c r="B160" s="329">
        <f>IF(ISBLANK(Regressions!B170), " ", Regressions!B170)</f>
        <v>2001</v>
      </c>
      <c r="C160" s="334" t="str">
        <f>IF(ISBLANK(Regressions!C170), " ", Regressions!C170)</f>
        <v>Secondary</v>
      </c>
      <c r="D160" s="330">
        <f>IF(ISBLANK(Regressions!D170), " ", Regressions!D170)</f>
        <v>631513</v>
      </c>
      <c r="E160" s="208" t="e">
        <f>IF(ISNUMBER(Regressions!E170),ROUND(Regressions!E170, 1), NA())</f>
        <v>#N/A</v>
      </c>
      <c r="F160" s="331" t="e">
        <f>IF(ISNUMBER(Regressions!F170),ROUND(Regressions!F170, 1), NA())</f>
        <v>#N/A</v>
      </c>
      <c r="G160" s="230" t="e">
        <f>IF(ISNUMBER(Regressions!G170),ROUND(Regressions!G170, 1), NA())</f>
        <v>#N/A</v>
      </c>
      <c r="H160" s="332" t="e">
        <f>IF(ISNUMBER(Regressions!H170),ROUND(Regressions!H170, 1), NA())</f>
        <v>#N/A</v>
      </c>
      <c r="I160" s="231" t="e">
        <f>IF(ISNUMBER(Regressions!I170),ROUND(Regressions!I170, 1), NA())</f>
        <v>#N/A</v>
      </c>
      <c r="J160" s="333" t="e">
        <f>IF(ISNUMBER(Regressions!K170),ROUND(Regressions!K170, 1), NA())</f>
        <v>#N/A</v>
      </c>
      <c r="K160" s="331" t="e">
        <f>IF(ISNUMBER(Regressions!L170),ROUND(Regressions!L170, 1), NA())</f>
        <v>#N/A</v>
      </c>
      <c r="L160" s="232" t="e">
        <f>IF(ISNUMBER(Regressions!M170),ROUND(Regressions!M170, 1), NA())</f>
        <v>#N/A</v>
      </c>
      <c r="M160" s="332" t="e">
        <f>IF(ISNUMBER(Regressions!N170),ROUND(Regressions!N170, 1), NA())</f>
        <v>#N/A</v>
      </c>
      <c r="N160" s="231" t="e">
        <f>IF(ISNUMBER(Regressions!O170),ROUND(Regressions!O170, 1), NA())</f>
        <v>#N/A</v>
      </c>
      <c r="O160" s="333" t="e">
        <f>IF(ISNUMBER(Regressions!Q170),ROUND(Regressions!Q170, 1), NA())</f>
        <v>#N/A</v>
      </c>
      <c r="P160" s="331" t="e">
        <f>IF(ISNUMBER(Regressions!R170),ROUND(Regressions!R170, 1), NA())</f>
        <v>#N/A</v>
      </c>
      <c r="Q160" s="209" t="e">
        <f>IF(ISNUMBER(Regressions!S170),ROUND(Regressions!S170, 1), NA())</f>
        <v>#N/A</v>
      </c>
      <c r="R160" s="332" t="e">
        <f>IF(ISNUMBER(Regressions!T170),ROUND(Regressions!T170, 1), NA())</f>
        <v>#N/A</v>
      </c>
      <c r="S160" s="231" t="e">
        <f>IF(ISNUMBER(Regressions!U170),ROUND(Regressions!U170, 1), NA())</f>
        <v>#N/A</v>
      </c>
    </row>
    <row xmlns:x14ac="http://schemas.microsoft.com/office/spreadsheetml/2009/9/ac" r="161" x14ac:dyDescent="0.2">
      <c r="A161" s="328" t="str">
        <f>IF(ISBLANK(Regressions!A171), " ", Regressions!A171)</f>
        <v>Sierra Leone</v>
      </c>
      <c r="B161" s="329">
        <f>IF(ISBLANK(Regressions!B171), " ", Regressions!B171)</f>
        <v>2002</v>
      </c>
      <c r="C161" s="334" t="str">
        <f>IF(ISBLANK(Regressions!C171), " ", Regressions!C171)</f>
        <v>Secondary</v>
      </c>
      <c r="D161" s="330">
        <f>IF(ISBLANK(Regressions!D171), " ", Regressions!D171)</f>
        <v>678722</v>
      </c>
      <c r="E161" s="208" t="e">
        <f>IF(ISNUMBER(Regressions!E171),ROUND(Regressions!E171, 1), NA())</f>
        <v>#N/A</v>
      </c>
      <c r="F161" s="331" t="e">
        <f>IF(ISNUMBER(Regressions!F171),ROUND(Regressions!F171, 1), NA())</f>
        <v>#N/A</v>
      </c>
      <c r="G161" s="230" t="e">
        <f>IF(ISNUMBER(Regressions!G171),ROUND(Regressions!G171, 1), NA())</f>
        <v>#N/A</v>
      </c>
      <c r="H161" s="332" t="e">
        <f>IF(ISNUMBER(Regressions!H171),ROUND(Regressions!H171, 1), NA())</f>
        <v>#N/A</v>
      </c>
      <c r="I161" s="231" t="e">
        <f>IF(ISNUMBER(Regressions!I171),ROUND(Regressions!I171, 1), NA())</f>
        <v>#N/A</v>
      </c>
      <c r="J161" s="333" t="e">
        <f>IF(ISNUMBER(Regressions!K171),ROUND(Regressions!K171, 1), NA())</f>
        <v>#N/A</v>
      </c>
      <c r="K161" s="331" t="e">
        <f>IF(ISNUMBER(Regressions!L171),ROUND(Regressions!L171, 1), NA())</f>
        <v>#N/A</v>
      </c>
      <c r="L161" s="232" t="e">
        <f>IF(ISNUMBER(Regressions!M171),ROUND(Regressions!M171, 1), NA())</f>
        <v>#N/A</v>
      </c>
      <c r="M161" s="332" t="e">
        <f>IF(ISNUMBER(Regressions!N171),ROUND(Regressions!N171, 1), NA())</f>
        <v>#N/A</v>
      </c>
      <c r="N161" s="231" t="e">
        <f>IF(ISNUMBER(Regressions!O171),ROUND(Regressions!O171, 1), NA())</f>
        <v>#N/A</v>
      </c>
      <c r="O161" s="333" t="e">
        <f>IF(ISNUMBER(Regressions!Q171),ROUND(Regressions!Q171, 1), NA())</f>
        <v>#N/A</v>
      </c>
      <c r="P161" s="331" t="e">
        <f>IF(ISNUMBER(Regressions!R171),ROUND(Regressions!R171, 1), NA())</f>
        <v>#N/A</v>
      </c>
      <c r="Q161" s="209" t="e">
        <f>IF(ISNUMBER(Regressions!S171),ROUND(Regressions!S171, 1), NA())</f>
        <v>#N/A</v>
      </c>
      <c r="R161" s="332" t="e">
        <f>IF(ISNUMBER(Regressions!T171),ROUND(Regressions!T171, 1), NA())</f>
        <v>#N/A</v>
      </c>
      <c r="S161" s="231" t="e">
        <f>IF(ISNUMBER(Regressions!U171),ROUND(Regressions!U171, 1), NA())</f>
        <v>#N/A</v>
      </c>
    </row>
    <row xmlns:x14ac="http://schemas.microsoft.com/office/spreadsheetml/2009/9/ac" r="162" x14ac:dyDescent="0.2">
      <c r="A162" s="328" t="str">
        <f>IF(ISBLANK(Regressions!A172), " ", Regressions!A172)</f>
        <v>Sierra Leone</v>
      </c>
      <c r="B162" s="329">
        <f>IF(ISBLANK(Regressions!B172), " ", Regressions!B172)</f>
        <v>2003</v>
      </c>
      <c r="C162" s="334" t="str">
        <f>IF(ISBLANK(Regressions!C172), " ", Regressions!C172)</f>
        <v>Secondary</v>
      </c>
      <c r="D162" s="330">
        <f>IF(ISBLANK(Regressions!D172), " ", Regressions!D172)</f>
        <v>707968</v>
      </c>
      <c r="E162" s="208" t="e">
        <f>IF(ISNUMBER(Regressions!E172),ROUND(Regressions!E172, 1), NA())</f>
        <v>#N/A</v>
      </c>
      <c r="F162" s="331" t="e">
        <f>IF(ISNUMBER(Regressions!F172),ROUND(Regressions!F172, 1), NA())</f>
        <v>#N/A</v>
      </c>
      <c r="G162" s="230" t="e">
        <f>IF(ISNUMBER(Regressions!G172),ROUND(Regressions!G172, 1), NA())</f>
        <v>#N/A</v>
      </c>
      <c r="H162" s="332" t="e">
        <f>IF(ISNUMBER(Regressions!H172),ROUND(Regressions!H172, 1), NA())</f>
        <v>#N/A</v>
      </c>
      <c r="I162" s="231" t="e">
        <f>IF(ISNUMBER(Regressions!I172),ROUND(Regressions!I172, 1), NA())</f>
        <v>#N/A</v>
      </c>
      <c r="J162" s="333" t="e">
        <f>IF(ISNUMBER(Regressions!K172),ROUND(Regressions!K172, 1), NA())</f>
        <v>#N/A</v>
      </c>
      <c r="K162" s="331" t="e">
        <f>IF(ISNUMBER(Regressions!L172),ROUND(Regressions!L172, 1), NA())</f>
        <v>#N/A</v>
      </c>
      <c r="L162" s="232" t="e">
        <f>IF(ISNUMBER(Regressions!M172),ROUND(Regressions!M172, 1), NA())</f>
        <v>#N/A</v>
      </c>
      <c r="M162" s="332" t="e">
        <f>IF(ISNUMBER(Regressions!N172),ROUND(Regressions!N172, 1), NA())</f>
        <v>#N/A</v>
      </c>
      <c r="N162" s="231" t="e">
        <f>IF(ISNUMBER(Regressions!O172),ROUND(Regressions!O172, 1), NA())</f>
        <v>#N/A</v>
      </c>
      <c r="O162" s="333" t="e">
        <f>IF(ISNUMBER(Regressions!Q172),ROUND(Regressions!Q172, 1), NA())</f>
        <v>#N/A</v>
      </c>
      <c r="P162" s="331" t="e">
        <f>IF(ISNUMBER(Regressions!R172),ROUND(Regressions!R172, 1), NA())</f>
        <v>#N/A</v>
      </c>
      <c r="Q162" s="209" t="e">
        <f>IF(ISNUMBER(Regressions!S172),ROUND(Regressions!S172, 1), NA())</f>
        <v>#N/A</v>
      </c>
      <c r="R162" s="332" t="e">
        <f>IF(ISNUMBER(Regressions!T172),ROUND(Regressions!T172, 1), NA())</f>
        <v>#N/A</v>
      </c>
      <c r="S162" s="231" t="e">
        <f>IF(ISNUMBER(Regressions!U172),ROUND(Regressions!U172, 1), NA())</f>
        <v>#N/A</v>
      </c>
    </row>
    <row xmlns:x14ac="http://schemas.microsoft.com/office/spreadsheetml/2009/9/ac" r="163" x14ac:dyDescent="0.2">
      <c r="A163" s="328" t="str">
        <f>IF(ISBLANK(Regressions!A173), " ", Regressions!A173)</f>
        <v>Sierra Leone</v>
      </c>
      <c r="B163" s="329">
        <f>IF(ISBLANK(Regressions!B173), " ", Regressions!B173)</f>
        <v>2004</v>
      </c>
      <c r="C163" s="334" t="str">
        <f>IF(ISBLANK(Regressions!C173), " ", Regressions!C173)</f>
        <v>Secondary</v>
      </c>
      <c r="D163" s="330">
        <f>IF(ISBLANK(Regressions!D173), " ", Regressions!D173)</f>
        <v>735911</v>
      </c>
      <c r="E163" s="208" t="e">
        <f>IF(ISNUMBER(Regressions!E173),ROUND(Regressions!E173, 1), NA())</f>
        <v>#N/A</v>
      </c>
      <c r="F163" s="331" t="e">
        <f>IF(ISNUMBER(Regressions!F173),ROUND(Regressions!F173, 1), NA())</f>
        <v>#N/A</v>
      </c>
      <c r="G163" s="230" t="e">
        <f>IF(ISNUMBER(Regressions!G173),ROUND(Regressions!G173, 1), NA())</f>
        <v>#N/A</v>
      </c>
      <c r="H163" s="332" t="e">
        <f>IF(ISNUMBER(Regressions!H173),ROUND(Regressions!H173, 1), NA())</f>
        <v>#N/A</v>
      </c>
      <c r="I163" s="231" t="e">
        <f>IF(ISNUMBER(Regressions!I173),ROUND(Regressions!I173, 1), NA())</f>
        <v>#N/A</v>
      </c>
      <c r="J163" s="333" t="e">
        <f>IF(ISNUMBER(Regressions!K173),ROUND(Regressions!K173, 1), NA())</f>
        <v>#N/A</v>
      </c>
      <c r="K163" s="331" t="e">
        <f>IF(ISNUMBER(Regressions!L173),ROUND(Regressions!L173, 1), NA())</f>
        <v>#N/A</v>
      </c>
      <c r="L163" s="232" t="e">
        <f>IF(ISNUMBER(Regressions!M173),ROUND(Regressions!M173, 1), NA())</f>
        <v>#N/A</v>
      </c>
      <c r="M163" s="332" t="e">
        <f>IF(ISNUMBER(Regressions!N173),ROUND(Regressions!N173, 1), NA())</f>
        <v>#N/A</v>
      </c>
      <c r="N163" s="231" t="e">
        <f>IF(ISNUMBER(Regressions!O173),ROUND(Regressions!O173, 1), NA())</f>
        <v>#N/A</v>
      </c>
      <c r="O163" s="333" t="e">
        <f>IF(ISNUMBER(Regressions!Q173),ROUND(Regressions!Q173, 1), NA())</f>
        <v>#N/A</v>
      </c>
      <c r="P163" s="331" t="e">
        <f>IF(ISNUMBER(Regressions!R173),ROUND(Regressions!R173, 1), NA())</f>
        <v>#N/A</v>
      </c>
      <c r="Q163" s="209" t="e">
        <f>IF(ISNUMBER(Regressions!S173),ROUND(Regressions!S173, 1), NA())</f>
        <v>#N/A</v>
      </c>
      <c r="R163" s="332" t="e">
        <f>IF(ISNUMBER(Regressions!T173),ROUND(Regressions!T173, 1), NA())</f>
        <v>#N/A</v>
      </c>
      <c r="S163" s="231" t="e">
        <f>IF(ISNUMBER(Regressions!U173),ROUND(Regressions!U173, 1), NA())</f>
        <v>#N/A</v>
      </c>
    </row>
    <row xmlns:x14ac="http://schemas.microsoft.com/office/spreadsheetml/2009/9/ac" r="164" x14ac:dyDescent="0.2">
      <c r="A164" s="328" t="str">
        <f>IF(ISBLANK(Regressions!A174), " ", Regressions!A174)</f>
        <v>Sierra Leone</v>
      </c>
      <c r="B164" s="329">
        <f>IF(ISBLANK(Regressions!B174), " ", Regressions!B174)</f>
        <v>2005</v>
      </c>
      <c r="C164" s="334" t="str">
        <f>IF(ISBLANK(Regressions!C174), " ", Regressions!C174)</f>
        <v>Secondary</v>
      </c>
      <c r="D164" s="330">
        <f>IF(ISBLANK(Regressions!D174), " ", Regressions!D174)</f>
        <v>758839</v>
      </c>
      <c r="E164" s="208" t="e">
        <f>IF(ISNUMBER(Regressions!E174),ROUND(Regressions!E174, 1), NA())</f>
        <v>#N/A</v>
      </c>
      <c r="F164" s="331" t="e">
        <f>IF(ISNUMBER(Regressions!F174),ROUND(Regressions!F174, 1), NA())</f>
        <v>#N/A</v>
      </c>
      <c r="G164" s="230" t="e">
        <f>IF(ISNUMBER(Regressions!G174),ROUND(Regressions!G174, 1), NA())</f>
        <v>#N/A</v>
      </c>
      <c r="H164" s="332" t="e">
        <f>IF(ISNUMBER(Regressions!H174),ROUND(Regressions!H174, 1), NA())</f>
        <v>#N/A</v>
      </c>
      <c r="I164" s="231" t="e">
        <f>IF(ISNUMBER(Regressions!I174),ROUND(Regressions!I174, 1), NA())</f>
        <v>#N/A</v>
      </c>
      <c r="J164" s="333" t="e">
        <f>IF(ISNUMBER(Regressions!K174),ROUND(Regressions!K174, 1), NA())</f>
        <v>#N/A</v>
      </c>
      <c r="K164" s="331" t="e">
        <f>IF(ISNUMBER(Regressions!L174),ROUND(Regressions!L174, 1), NA())</f>
        <v>#N/A</v>
      </c>
      <c r="L164" s="232" t="e">
        <f>IF(ISNUMBER(Regressions!M174),ROUND(Regressions!M174, 1), NA())</f>
        <v>#N/A</v>
      </c>
      <c r="M164" s="332" t="e">
        <f>IF(ISNUMBER(Regressions!N174),ROUND(Regressions!N174, 1), NA())</f>
        <v>#N/A</v>
      </c>
      <c r="N164" s="231" t="e">
        <f>IF(ISNUMBER(Regressions!O174),ROUND(Regressions!O174, 1), NA())</f>
        <v>#N/A</v>
      </c>
      <c r="O164" s="333" t="e">
        <f>IF(ISNUMBER(Regressions!Q174),ROUND(Regressions!Q174, 1), NA())</f>
        <v>#N/A</v>
      </c>
      <c r="P164" s="331" t="e">
        <f>IF(ISNUMBER(Regressions!R174),ROUND(Regressions!R174, 1), NA())</f>
        <v>#N/A</v>
      </c>
      <c r="Q164" s="209" t="e">
        <f>IF(ISNUMBER(Regressions!S174),ROUND(Regressions!S174, 1), NA())</f>
        <v>#N/A</v>
      </c>
      <c r="R164" s="332" t="e">
        <f>IF(ISNUMBER(Regressions!T174),ROUND(Regressions!T174, 1), NA())</f>
        <v>#N/A</v>
      </c>
      <c r="S164" s="231" t="e">
        <f>IF(ISNUMBER(Regressions!U174),ROUND(Regressions!U174, 1), NA())</f>
        <v>#N/A</v>
      </c>
    </row>
    <row xmlns:x14ac="http://schemas.microsoft.com/office/spreadsheetml/2009/9/ac" r="165" x14ac:dyDescent="0.2">
      <c r="A165" s="328" t="str">
        <f>IF(ISBLANK(Regressions!A175), " ", Regressions!A175)</f>
        <v>Sierra Leone</v>
      </c>
      <c r="B165" s="329">
        <f>IF(ISBLANK(Regressions!B175), " ", Regressions!B175)</f>
        <v>2006</v>
      </c>
      <c r="C165" s="334" t="str">
        <f>IF(ISBLANK(Regressions!C175), " ", Regressions!C175)</f>
        <v>Secondary</v>
      </c>
      <c r="D165" s="330">
        <f>IF(ISBLANK(Regressions!D175), " ", Regressions!D175)</f>
        <v>779480</v>
      </c>
      <c r="E165" s="208" t="e">
        <f>IF(ISNUMBER(Regressions!E175),ROUND(Regressions!E175, 1), NA())</f>
        <v>#N/A</v>
      </c>
      <c r="F165" s="331" t="e">
        <f>IF(ISNUMBER(Regressions!F175),ROUND(Regressions!F175, 1), NA())</f>
        <v>#N/A</v>
      </c>
      <c r="G165" s="230" t="e">
        <f>IF(ISNUMBER(Regressions!G175),ROUND(Regressions!G175, 1), NA())</f>
        <v>#N/A</v>
      </c>
      <c r="H165" s="332" t="e">
        <f>IF(ISNUMBER(Regressions!H175),ROUND(Regressions!H175, 1), NA())</f>
        <v>#N/A</v>
      </c>
      <c r="I165" s="231" t="e">
        <f>IF(ISNUMBER(Regressions!I175),ROUND(Regressions!I175, 1), NA())</f>
        <v>#N/A</v>
      </c>
      <c r="J165" s="333" t="e">
        <f>IF(ISNUMBER(Regressions!K175),ROUND(Regressions!K175, 1), NA())</f>
        <v>#N/A</v>
      </c>
      <c r="K165" s="331" t="e">
        <f>IF(ISNUMBER(Regressions!L175),ROUND(Regressions!L175, 1), NA())</f>
        <v>#N/A</v>
      </c>
      <c r="L165" s="232" t="e">
        <f>IF(ISNUMBER(Regressions!M175),ROUND(Regressions!M175, 1), NA())</f>
        <v>#N/A</v>
      </c>
      <c r="M165" s="332" t="e">
        <f>IF(ISNUMBER(Regressions!N175),ROUND(Regressions!N175, 1), NA())</f>
        <v>#N/A</v>
      </c>
      <c r="N165" s="231" t="e">
        <f>IF(ISNUMBER(Regressions!O175),ROUND(Regressions!O175, 1), NA())</f>
        <v>#N/A</v>
      </c>
      <c r="O165" s="333" t="e">
        <f>IF(ISNUMBER(Regressions!Q175),ROUND(Regressions!Q175, 1), NA())</f>
        <v>#N/A</v>
      </c>
      <c r="P165" s="331" t="e">
        <f>IF(ISNUMBER(Regressions!R175),ROUND(Regressions!R175, 1), NA())</f>
        <v>#N/A</v>
      </c>
      <c r="Q165" s="209" t="e">
        <f>IF(ISNUMBER(Regressions!S175),ROUND(Regressions!S175, 1), NA())</f>
        <v>#N/A</v>
      </c>
      <c r="R165" s="332" t="e">
        <f>IF(ISNUMBER(Regressions!T175),ROUND(Regressions!T175, 1), NA())</f>
        <v>#N/A</v>
      </c>
      <c r="S165" s="231" t="e">
        <f>IF(ISNUMBER(Regressions!U175),ROUND(Regressions!U175, 1), NA())</f>
        <v>#N/A</v>
      </c>
    </row>
    <row xmlns:x14ac="http://schemas.microsoft.com/office/spreadsheetml/2009/9/ac" r="166" x14ac:dyDescent="0.2">
      <c r="A166" s="328" t="str">
        <f>IF(ISBLANK(Regressions!A176), " ", Regressions!A176)</f>
        <v>Sierra Leone</v>
      </c>
      <c r="B166" s="329">
        <f>IF(ISBLANK(Regressions!B176), " ", Regressions!B176)</f>
        <v>2007</v>
      </c>
      <c r="C166" s="334" t="str">
        <f>IF(ISBLANK(Regressions!C176), " ", Regressions!C176)</f>
        <v>Secondary</v>
      </c>
      <c r="D166" s="330">
        <f>IF(ISBLANK(Regressions!D176), " ", Regressions!D176)</f>
        <v>797285</v>
      </c>
      <c r="E166" s="208" t="e">
        <f>IF(ISNUMBER(Regressions!E176),ROUND(Regressions!E176, 1), NA())</f>
        <v>#N/A</v>
      </c>
      <c r="F166" s="331" t="e">
        <f>IF(ISNUMBER(Regressions!F176),ROUND(Regressions!F176, 1), NA())</f>
        <v>#N/A</v>
      </c>
      <c r="G166" s="230" t="e">
        <f>IF(ISNUMBER(Regressions!G176),ROUND(Regressions!G176, 1), NA())</f>
        <v>#N/A</v>
      </c>
      <c r="H166" s="332" t="e">
        <f>IF(ISNUMBER(Regressions!H176),ROUND(Regressions!H176, 1), NA())</f>
        <v>#N/A</v>
      </c>
      <c r="I166" s="231" t="e">
        <f>IF(ISNUMBER(Regressions!I176),ROUND(Regressions!I176, 1), NA())</f>
        <v>#N/A</v>
      </c>
      <c r="J166" s="333" t="e">
        <f>IF(ISNUMBER(Regressions!K176),ROUND(Regressions!K176, 1), NA())</f>
        <v>#N/A</v>
      </c>
      <c r="K166" s="331" t="e">
        <f>IF(ISNUMBER(Regressions!L176),ROUND(Regressions!L176, 1), NA())</f>
        <v>#N/A</v>
      </c>
      <c r="L166" s="232" t="e">
        <f>IF(ISNUMBER(Regressions!M176),ROUND(Regressions!M176, 1), NA())</f>
        <v>#N/A</v>
      </c>
      <c r="M166" s="332" t="e">
        <f>IF(ISNUMBER(Regressions!N176),ROUND(Regressions!N176, 1), NA())</f>
        <v>#N/A</v>
      </c>
      <c r="N166" s="231" t="e">
        <f>IF(ISNUMBER(Regressions!O176),ROUND(Regressions!O176, 1), NA())</f>
        <v>#N/A</v>
      </c>
      <c r="O166" s="333" t="e">
        <f>IF(ISNUMBER(Regressions!Q176),ROUND(Regressions!Q176, 1), NA())</f>
        <v>#N/A</v>
      </c>
      <c r="P166" s="331" t="e">
        <f>IF(ISNUMBER(Regressions!R176),ROUND(Regressions!R176, 1), NA())</f>
        <v>#N/A</v>
      </c>
      <c r="Q166" s="209" t="e">
        <f>IF(ISNUMBER(Regressions!S176),ROUND(Regressions!S176, 1), NA())</f>
        <v>#N/A</v>
      </c>
      <c r="R166" s="332" t="e">
        <f>IF(ISNUMBER(Regressions!T176),ROUND(Regressions!T176, 1), NA())</f>
        <v>#N/A</v>
      </c>
      <c r="S166" s="231" t="e">
        <f>IF(ISNUMBER(Regressions!U176),ROUND(Regressions!U176, 1), NA())</f>
        <v>#N/A</v>
      </c>
    </row>
    <row xmlns:x14ac="http://schemas.microsoft.com/office/spreadsheetml/2009/9/ac" r="167" x14ac:dyDescent="0.2">
      <c r="A167" s="328" t="str">
        <f>IF(ISBLANK(Regressions!A177), " ", Regressions!A177)</f>
        <v>Sierra Leone</v>
      </c>
      <c r="B167" s="329">
        <f>IF(ISBLANK(Regressions!B177), " ", Regressions!B177)</f>
        <v>2008</v>
      </c>
      <c r="C167" s="334" t="str">
        <f>IF(ISBLANK(Regressions!C177), " ", Regressions!C177)</f>
        <v>Secondary</v>
      </c>
      <c r="D167" s="330">
        <f>IF(ISBLANK(Regressions!D177), " ", Regressions!D177)</f>
        <v>819826</v>
      </c>
      <c r="E167" s="208" t="e">
        <f>IF(ISNUMBER(Regressions!E177),ROUND(Regressions!E177, 1), NA())</f>
        <v>#N/A</v>
      </c>
      <c r="F167" s="331" t="e">
        <f>IF(ISNUMBER(Regressions!F177),ROUND(Regressions!F177, 1), NA())</f>
        <v>#N/A</v>
      </c>
      <c r="G167" s="230" t="e">
        <f>IF(ISNUMBER(Regressions!G177),ROUND(Regressions!G177, 1), NA())</f>
        <v>#N/A</v>
      </c>
      <c r="H167" s="332" t="e">
        <f>IF(ISNUMBER(Regressions!H177),ROUND(Regressions!H177, 1), NA())</f>
        <v>#N/A</v>
      </c>
      <c r="I167" s="231" t="e">
        <f>IF(ISNUMBER(Regressions!I177),ROUND(Regressions!I177, 1), NA())</f>
        <v>#N/A</v>
      </c>
      <c r="J167" s="333" t="e">
        <f>IF(ISNUMBER(Regressions!K177),ROUND(Regressions!K177, 1), NA())</f>
        <v>#N/A</v>
      </c>
      <c r="K167" s="331" t="e">
        <f>IF(ISNUMBER(Regressions!L177),ROUND(Regressions!L177, 1), NA())</f>
        <v>#N/A</v>
      </c>
      <c r="L167" s="232" t="e">
        <f>IF(ISNUMBER(Regressions!M177),ROUND(Regressions!M177, 1), NA())</f>
        <v>#N/A</v>
      </c>
      <c r="M167" s="332" t="e">
        <f>IF(ISNUMBER(Regressions!N177),ROUND(Regressions!N177, 1), NA())</f>
        <v>#N/A</v>
      </c>
      <c r="N167" s="231" t="e">
        <f>IF(ISNUMBER(Regressions!O177),ROUND(Regressions!O177, 1), NA())</f>
        <v>#N/A</v>
      </c>
      <c r="O167" s="333" t="e">
        <f>IF(ISNUMBER(Regressions!Q177),ROUND(Regressions!Q177, 1), NA())</f>
        <v>#N/A</v>
      </c>
      <c r="P167" s="331" t="e">
        <f>IF(ISNUMBER(Regressions!R177),ROUND(Regressions!R177, 1), NA())</f>
        <v>#N/A</v>
      </c>
      <c r="Q167" s="209" t="e">
        <f>IF(ISNUMBER(Regressions!S177),ROUND(Regressions!S177, 1), NA())</f>
        <v>#N/A</v>
      </c>
      <c r="R167" s="332" t="e">
        <f>IF(ISNUMBER(Regressions!T177),ROUND(Regressions!T177, 1), NA())</f>
        <v>#N/A</v>
      </c>
      <c r="S167" s="231" t="e">
        <f>IF(ISNUMBER(Regressions!U177),ROUND(Regressions!U177, 1), NA())</f>
        <v>#N/A</v>
      </c>
    </row>
    <row xmlns:x14ac="http://schemas.microsoft.com/office/spreadsheetml/2009/9/ac" r="168" x14ac:dyDescent="0.2">
      <c r="A168" s="328" t="str">
        <f>IF(ISBLANK(Regressions!A178), " ", Regressions!A178)</f>
        <v>Sierra Leone</v>
      </c>
      <c r="B168" s="329">
        <f>IF(ISBLANK(Regressions!B178), " ", Regressions!B178)</f>
        <v>2009</v>
      </c>
      <c r="C168" s="334" t="str">
        <f>IF(ISBLANK(Regressions!C178), " ", Regressions!C178)</f>
        <v>Secondary</v>
      </c>
      <c r="D168" s="330">
        <f>IF(ISBLANK(Regressions!D178), " ", Regressions!D178)</f>
        <v>845088</v>
      </c>
      <c r="E168" s="208" t="e">
        <f>IF(ISNUMBER(Regressions!E178),ROUND(Regressions!E178, 1), NA())</f>
        <v>#N/A</v>
      </c>
      <c r="F168" s="331" t="e">
        <f>IF(ISNUMBER(Regressions!F178),ROUND(Regressions!F178, 1), NA())</f>
        <v>#N/A</v>
      </c>
      <c r="G168" s="230" t="e">
        <f>IF(ISNUMBER(Regressions!G178),ROUND(Regressions!G178, 1), NA())</f>
        <v>#N/A</v>
      </c>
      <c r="H168" s="332" t="e">
        <f>IF(ISNUMBER(Regressions!H178),ROUND(Regressions!H178, 1), NA())</f>
        <v>#N/A</v>
      </c>
      <c r="I168" s="231" t="e">
        <f>IF(ISNUMBER(Regressions!I178),ROUND(Regressions!I178, 1), NA())</f>
        <v>#N/A</v>
      </c>
      <c r="J168" s="333" t="e">
        <f>IF(ISNUMBER(Regressions!K178),ROUND(Regressions!K178, 1), NA())</f>
        <v>#N/A</v>
      </c>
      <c r="K168" s="331" t="e">
        <f>IF(ISNUMBER(Regressions!L178),ROUND(Regressions!L178, 1), NA())</f>
        <v>#N/A</v>
      </c>
      <c r="L168" s="232" t="e">
        <f>IF(ISNUMBER(Regressions!M178),ROUND(Regressions!M178, 1), NA())</f>
        <v>#N/A</v>
      </c>
      <c r="M168" s="332" t="e">
        <f>IF(ISNUMBER(Regressions!N178),ROUND(Regressions!N178, 1), NA())</f>
        <v>#N/A</v>
      </c>
      <c r="N168" s="231" t="e">
        <f>IF(ISNUMBER(Regressions!O178),ROUND(Regressions!O178, 1), NA())</f>
        <v>#N/A</v>
      </c>
      <c r="O168" s="333" t="e">
        <f>IF(ISNUMBER(Regressions!Q178),ROUND(Regressions!Q178, 1), NA())</f>
        <v>#N/A</v>
      </c>
      <c r="P168" s="331" t="e">
        <f>IF(ISNUMBER(Regressions!R178),ROUND(Regressions!R178, 1), NA())</f>
        <v>#N/A</v>
      </c>
      <c r="Q168" s="209" t="e">
        <f>IF(ISNUMBER(Regressions!S178),ROUND(Regressions!S178, 1), NA())</f>
        <v>#N/A</v>
      </c>
      <c r="R168" s="332" t="e">
        <f>IF(ISNUMBER(Regressions!T178),ROUND(Regressions!T178, 1), NA())</f>
        <v>#N/A</v>
      </c>
      <c r="S168" s="231" t="e">
        <f>IF(ISNUMBER(Regressions!U178),ROUND(Regressions!U178, 1), NA())</f>
        <v>#N/A</v>
      </c>
    </row>
    <row xmlns:x14ac="http://schemas.microsoft.com/office/spreadsheetml/2009/9/ac" r="169" x14ac:dyDescent="0.2">
      <c r="A169" s="328" t="str">
        <f>IF(ISBLANK(Regressions!A179), " ", Regressions!A179)</f>
        <v>Sierra Leone</v>
      </c>
      <c r="B169" s="329">
        <f>IF(ISBLANK(Regressions!B179), " ", Regressions!B179)</f>
        <v>2010</v>
      </c>
      <c r="C169" s="334" t="str">
        <f>IF(ISBLANK(Regressions!C179), " ", Regressions!C179)</f>
        <v>Secondary</v>
      </c>
      <c r="D169" s="330">
        <f>IF(ISBLANK(Regressions!D179), " ", Regressions!D179)</f>
        <v>873291</v>
      </c>
      <c r="E169" s="208" t="e">
        <f>IF(ISNUMBER(Regressions!E179),ROUND(Regressions!E179, 1), NA())</f>
        <v>#N/A</v>
      </c>
      <c r="F169" s="331" t="e">
        <f>IF(ISNUMBER(Regressions!F179),ROUND(Regressions!F179, 1), NA())</f>
        <v>#N/A</v>
      </c>
      <c r="G169" s="230" t="e">
        <f>IF(ISNUMBER(Regressions!G179),ROUND(Regressions!G179, 1), NA())</f>
        <v>#N/A</v>
      </c>
      <c r="H169" s="332" t="e">
        <f>IF(ISNUMBER(Regressions!H179),ROUND(Regressions!H179, 1), NA())</f>
        <v>#N/A</v>
      </c>
      <c r="I169" s="231" t="e">
        <f>IF(ISNUMBER(Regressions!I179),ROUND(Regressions!I179, 1), NA())</f>
        <v>#N/A</v>
      </c>
      <c r="J169" s="333" t="e">
        <f>IF(ISNUMBER(Regressions!K179),ROUND(Regressions!K179, 1), NA())</f>
        <v>#N/A</v>
      </c>
      <c r="K169" s="331" t="e">
        <f>IF(ISNUMBER(Regressions!L179),ROUND(Regressions!L179, 1), NA())</f>
        <v>#N/A</v>
      </c>
      <c r="L169" s="232" t="e">
        <f>IF(ISNUMBER(Regressions!M179),ROUND(Regressions!M179, 1), NA())</f>
        <v>#N/A</v>
      </c>
      <c r="M169" s="332" t="e">
        <f>IF(ISNUMBER(Regressions!N179),ROUND(Regressions!N179, 1), NA())</f>
        <v>#N/A</v>
      </c>
      <c r="N169" s="231" t="e">
        <f>IF(ISNUMBER(Regressions!O179),ROUND(Regressions!O179, 1), NA())</f>
        <v>#N/A</v>
      </c>
      <c r="O169" s="333" t="e">
        <f>IF(ISNUMBER(Regressions!Q179),ROUND(Regressions!Q179, 1), NA())</f>
        <v>#N/A</v>
      </c>
      <c r="P169" s="331" t="e">
        <f>IF(ISNUMBER(Regressions!R179),ROUND(Regressions!R179, 1), NA())</f>
        <v>#N/A</v>
      </c>
      <c r="Q169" s="209" t="e">
        <f>IF(ISNUMBER(Regressions!S179),ROUND(Regressions!S179, 1), NA())</f>
        <v>#N/A</v>
      </c>
      <c r="R169" s="332" t="e">
        <f>IF(ISNUMBER(Regressions!T179),ROUND(Regressions!T179, 1), NA())</f>
        <v>#N/A</v>
      </c>
      <c r="S169" s="231" t="e">
        <f>IF(ISNUMBER(Regressions!U179),ROUND(Regressions!U179, 1), NA())</f>
        <v>#N/A</v>
      </c>
    </row>
    <row xmlns:x14ac="http://schemas.microsoft.com/office/spreadsheetml/2009/9/ac" r="170" x14ac:dyDescent="0.2">
      <c r="A170" s="328" t="str">
        <f>IF(ISBLANK(Regressions!A180), " ", Regressions!A180)</f>
        <v>Sierra Leone</v>
      </c>
      <c r="B170" s="329">
        <f>IF(ISBLANK(Regressions!B180), " ", Regressions!B180)</f>
        <v>2011</v>
      </c>
      <c r="C170" s="334" t="str">
        <f>IF(ISBLANK(Regressions!C180), " ", Regressions!C180)</f>
        <v>Secondary</v>
      </c>
      <c r="D170" s="330">
        <f>IF(ISBLANK(Regressions!D180), " ", Regressions!D180)</f>
        <v>900902</v>
      </c>
      <c r="E170" s="208">
        <f>IF(ISNUMBER(Regressions!E180),ROUND(Regressions!E180, 1), NA())</f>
        <v>91.2</v>
      </c>
      <c r="F170" s="331">
        <f>IF(ISNUMBER(Regressions!F180),ROUND(Regressions!F180, 1), NA())</f>
        <v>76.2</v>
      </c>
      <c r="G170" s="230" t="e">
        <f>IF(ISNUMBER(Regressions!G180),ROUND(Regressions!G180, 1), NA())</f>
        <v>#N/A</v>
      </c>
      <c r="H170" s="332" t="e">
        <f>IF(ISNUMBER(Regressions!H180),ROUND(Regressions!H180, 1), NA())</f>
        <v>#N/A</v>
      </c>
      <c r="I170" s="231">
        <f>IF(ISNUMBER(Regressions!I180),ROUND(Regressions!I180, 1), NA())</f>
        <v>23.8</v>
      </c>
      <c r="J170" s="333">
        <f>IF(ISNUMBER(Regressions!K180),ROUND(Regressions!K180, 1), NA())</f>
        <v>94.3</v>
      </c>
      <c r="K170" s="331">
        <f>IF(ISNUMBER(Regressions!L180),ROUND(Regressions!L180, 1), NA())</f>
        <v>54.4</v>
      </c>
      <c r="L170" s="232" t="e">
        <f>IF(ISNUMBER(Regressions!M180),ROUND(Regressions!M180, 1), NA())</f>
        <v>#N/A</v>
      </c>
      <c r="M170" s="332" t="e">
        <f>IF(ISNUMBER(Regressions!N180),ROUND(Regressions!N180, 1), NA())</f>
        <v>#N/A</v>
      </c>
      <c r="N170" s="231">
        <f>IF(ISNUMBER(Regressions!O180),ROUND(Regressions!O180, 1), NA())</f>
        <v>45.6</v>
      </c>
      <c r="O170" s="333">
        <f>IF(ISNUMBER(Regressions!Q180),ROUND(Regressions!Q180, 1), NA())</f>
        <v>89.1</v>
      </c>
      <c r="P170" s="331" t="e">
        <f>IF(ISNUMBER(Regressions!R180),ROUND(Regressions!R180, 1), NA())</f>
        <v>#N/A</v>
      </c>
      <c r="Q170" s="209" t="e">
        <f>IF(ISNUMBER(Regressions!S180),ROUND(Regressions!S180, 1), NA())</f>
        <v>#N/A</v>
      </c>
      <c r="R170" s="332" t="e">
        <f>IF(ISNUMBER(Regressions!T180),ROUND(Regressions!T180, 1), NA())</f>
        <v>#N/A</v>
      </c>
      <c r="S170" s="231" t="e">
        <f>IF(ISNUMBER(Regressions!U180),ROUND(Regressions!U180, 1), NA())</f>
        <v>#N/A</v>
      </c>
    </row>
    <row xmlns:x14ac="http://schemas.microsoft.com/office/spreadsheetml/2009/9/ac" r="171" x14ac:dyDescent="0.2">
      <c r="A171" s="328" t="str">
        <f>IF(ISBLANK(Regressions!A181), " ", Regressions!A181)</f>
        <v>Sierra Leone</v>
      </c>
      <c r="B171" s="329">
        <f>IF(ISBLANK(Regressions!B181), " ", Regressions!B181)</f>
        <v>2012</v>
      </c>
      <c r="C171" s="334" t="str">
        <f>IF(ISBLANK(Regressions!C181), " ", Regressions!C181)</f>
        <v>Secondary</v>
      </c>
      <c r="D171" s="330">
        <f>IF(ISBLANK(Regressions!D181), " ", Regressions!D181)</f>
        <v>928897</v>
      </c>
      <c r="E171" s="208">
        <f>IF(ISNUMBER(Regressions!E181),ROUND(Regressions!E181, 1), NA())</f>
        <v>91.2</v>
      </c>
      <c r="F171" s="331">
        <f>IF(ISNUMBER(Regressions!F181),ROUND(Regressions!F181, 1), NA())</f>
        <v>76.2</v>
      </c>
      <c r="G171" s="230" t="e">
        <f>IF(ISNUMBER(Regressions!G181),ROUND(Regressions!G181, 1), NA())</f>
        <v>#N/A</v>
      </c>
      <c r="H171" s="332" t="e">
        <f>IF(ISNUMBER(Regressions!H181),ROUND(Regressions!H181, 1), NA())</f>
        <v>#N/A</v>
      </c>
      <c r="I171" s="231">
        <f>IF(ISNUMBER(Regressions!I181),ROUND(Regressions!I181, 1), NA())</f>
        <v>23.8</v>
      </c>
      <c r="J171" s="333">
        <f>IF(ISNUMBER(Regressions!K181),ROUND(Regressions!K181, 1), NA())</f>
        <v>94.3</v>
      </c>
      <c r="K171" s="331">
        <f>IF(ISNUMBER(Regressions!L181),ROUND(Regressions!L181, 1), NA())</f>
        <v>54.4</v>
      </c>
      <c r="L171" s="232" t="e">
        <f>IF(ISNUMBER(Regressions!M181),ROUND(Regressions!M181, 1), NA())</f>
        <v>#N/A</v>
      </c>
      <c r="M171" s="332" t="e">
        <f>IF(ISNUMBER(Regressions!N181),ROUND(Regressions!N181, 1), NA())</f>
        <v>#N/A</v>
      </c>
      <c r="N171" s="231">
        <f>IF(ISNUMBER(Regressions!O181),ROUND(Regressions!O181, 1), NA())</f>
        <v>45.6</v>
      </c>
      <c r="O171" s="333">
        <f>IF(ISNUMBER(Regressions!Q181),ROUND(Regressions!Q181, 1), NA())</f>
        <v>89.1</v>
      </c>
      <c r="P171" s="331" t="e">
        <f>IF(ISNUMBER(Regressions!R181),ROUND(Regressions!R181, 1), NA())</f>
        <v>#N/A</v>
      </c>
      <c r="Q171" s="209" t="e">
        <f>IF(ISNUMBER(Regressions!S181),ROUND(Regressions!S181, 1), NA())</f>
        <v>#N/A</v>
      </c>
      <c r="R171" s="332" t="e">
        <f>IF(ISNUMBER(Regressions!T181),ROUND(Regressions!T181, 1), NA())</f>
        <v>#N/A</v>
      </c>
      <c r="S171" s="231" t="e">
        <f>IF(ISNUMBER(Regressions!U181),ROUND(Regressions!U181, 1), NA())</f>
        <v>#N/A</v>
      </c>
    </row>
    <row xmlns:x14ac="http://schemas.microsoft.com/office/spreadsheetml/2009/9/ac" r="172" x14ac:dyDescent="0.2">
      <c r="A172" s="328" t="str">
        <f>IF(ISBLANK(Regressions!A182), " ", Regressions!A182)</f>
        <v>Sierra Leone</v>
      </c>
      <c r="B172" s="329">
        <f>IF(ISBLANK(Regressions!B182), " ", Regressions!B182)</f>
        <v>2013</v>
      </c>
      <c r="C172" s="334" t="str">
        <f>IF(ISBLANK(Regressions!C182), " ", Regressions!C182)</f>
        <v>Secondary</v>
      </c>
      <c r="D172" s="330">
        <f>IF(ISBLANK(Regressions!D182), " ", Regressions!D182)</f>
        <v>1099210</v>
      </c>
      <c r="E172" s="208">
        <f>IF(ISNUMBER(Regressions!E182),ROUND(Regressions!E182, 1), NA())</f>
        <v>91.2</v>
      </c>
      <c r="F172" s="331">
        <f>IF(ISNUMBER(Regressions!F182),ROUND(Regressions!F182, 1), NA())</f>
        <v>76.2</v>
      </c>
      <c r="G172" s="230" t="e">
        <f>IF(ISNUMBER(Regressions!G182),ROUND(Regressions!G182, 1), NA())</f>
        <v>#N/A</v>
      </c>
      <c r="H172" s="332" t="e">
        <f>IF(ISNUMBER(Regressions!H182),ROUND(Regressions!H182, 1), NA())</f>
        <v>#N/A</v>
      </c>
      <c r="I172" s="231">
        <f>IF(ISNUMBER(Regressions!I182),ROUND(Regressions!I182, 1), NA())</f>
        <v>23.8</v>
      </c>
      <c r="J172" s="333">
        <f>IF(ISNUMBER(Regressions!K182),ROUND(Regressions!K182, 1), NA())</f>
        <v>94.3</v>
      </c>
      <c r="K172" s="331">
        <f>IF(ISNUMBER(Regressions!L182),ROUND(Regressions!L182, 1), NA())</f>
        <v>54.4</v>
      </c>
      <c r="L172" s="232" t="e">
        <f>IF(ISNUMBER(Regressions!M182),ROUND(Regressions!M182, 1), NA())</f>
        <v>#N/A</v>
      </c>
      <c r="M172" s="332" t="e">
        <f>IF(ISNUMBER(Regressions!N182),ROUND(Regressions!N182, 1), NA())</f>
        <v>#N/A</v>
      </c>
      <c r="N172" s="231">
        <f>IF(ISNUMBER(Regressions!O182),ROUND(Regressions!O182, 1), NA())</f>
        <v>45.6</v>
      </c>
      <c r="O172" s="333">
        <f>IF(ISNUMBER(Regressions!Q182),ROUND(Regressions!Q182, 1), NA())</f>
        <v>89.1</v>
      </c>
      <c r="P172" s="331" t="e">
        <f>IF(ISNUMBER(Regressions!R182),ROUND(Regressions!R182, 1), NA())</f>
        <v>#N/A</v>
      </c>
      <c r="Q172" s="209" t="e">
        <f>IF(ISNUMBER(Regressions!S182),ROUND(Regressions!S182, 1), NA())</f>
        <v>#N/A</v>
      </c>
      <c r="R172" s="332" t="e">
        <f>IF(ISNUMBER(Regressions!T182),ROUND(Regressions!T182, 1), NA())</f>
        <v>#N/A</v>
      </c>
      <c r="S172" s="231" t="e">
        <f>IF(ISNUMBER(Regressions!U182),ROUND(Regressions!U182, 1), NA())</f>
        <v>#N/A</v>
      </c>
    </row>
    <row xmlns:x14ac="http://schemas.microsoft.com/office/spreadsheetml/2009/9/ac" r="173" x14ac:dyDescent="0.2">
      <c r="A173" s="328" t="str">
        <f>IF(ISBLANK(Regressions!A183), " ", Regressions!A183)</f>
        <v>Sierra Leone</v>
      </c>
      <c r="B173" s="329">
        <f>IF(ISBLANK(Regressions!B183), " ", Regressions!B183)</f>
        <v>2014</v>
      </c>
      <c r="C173" s="334" t="str">
        <f>IF(ISBLANK(Regressions!C183), " ", Regressions!C183)</f>
        <v>Secondary</v>
      </c>
      <c r="D173" s="330">
        <f>IF(ISBLANK(Regressions!D183), " ", Regressions!D183)</f>
        <v>1132691</v>
      </c>
      <c r="E173" s="208">
        <f>IF(ISNUMBER(Regressions!E183),ROUND(Regressions!E183, 1), NA())</f>
        <v>91.2</v>
      </c>
      <c r="F173" s="331">
        <f>IF(ISNUMBER(Regressions!F183),ROUND(Regressions!F183, 1), NA())</f>
        <v>76.2</v>
      </c>
      <c r="G173" s="230" t="e">
        <f>IF(ISNUMBER(Regressions!G183),ROUND(Regressions!G183, 1), NA())</f>
        <v>#N/A</v>
      </c>
      <c r="H173" s="332" t="e">
        <f>IF(ISNUMBER(Regressions!H183),ROUND(Regressions!H183, 1), NA())</f>
        <v>#N/A</v>
      </c>
      <c r="I173" s="231">
        <f>IF(ISNUMBER(Regressions!I183),ROUND(Regressions!I183, 1), NA())</f>
        <v>23.8</v>
      </c>
      <c r="J173" s="333">
        <f>IF(ISNUMBER(Regressions!K183),ROUND(Regressions!K183, 1), NA())</f>
        <v>94.3</v>
      </c>
      <c r="K173" s="331">
        <f>IF(ISNUMBER(Regressions!L183),ROUND(Regressions!L183, 1), NA())</f>
        <v>54.4</v>
      </c>
      <c r="L173" s="232" t="e">
        <f>IF(ISNUMBER(Regressions!M183),ROUND(Regressions!M183, 1), NA())</f>
        <v>#N/A</v>
      </c>
      <c r="M173" s="332" t="e">
        <f>IF(ISNUMBER(Regressions!N183),ROUND(Regressions!N183, 1), NA())</f>
        <v>#N/A</v>
      </c>
      <c r="N173" s="231">
        <f>IF(ISNUMBER(Regressions!O183),ROUND(Regressions!O183, 1), NA())</f>
        <v>45.6</v>
      </c>
      <c r="O173" s="333">
        <f>IF(ISNUMBER(Regressions!Q183),ROUND(Regressions!Q183, 1), NA())</f>
        <v>89.1</v>
      </c>
      <c r="P173" s="331" t="e">
        <f>IF(ISNUMBER(Regressions!R183),ROUND(Regressions!R183, 1), NA())</f>
        <v>#N/A</v>
      </c>
      <c r="Q173" s="209" t="e">
        <f>IF(ISNUMBER(Regressions!S183),ROUND(Regressions!S183, 1), NA())</f>
        <v>#N/A</v>
      </c>
      <c r="R173" s="332" t="e">
        <f>IF(ISNUMBER(Regressions!T183),ROUND(Regressions!T183, 1), NA())</f>
        <v>#N/A</v>
      </c>
      <c r="S173" s="231" t="e">
        <f>IF(ISNUMBER(Regressions!U183),ROUND(Regressions!U183, 1), NA())</f>
        <v>#N/A</v>
      </c>
    </row>
    <row xmlns:x14ac="http://schemas.microsoft.com/office/spreadsheetml/2009/9/ac" r="174" x14ac:dyDescent="0.2">
      <c r="A174" s="328" t="str">
        <f>IF(ISBLANK(Regressions!A184), " ", Regressions!A184)</f>
        <v>Sierra Leone</v>
      </c>
      <c r="B174" s="329">
        <f>IF(ISBLANK(Regressions!B184), " ", Regressions!B184)</f>
        <v>2015</v>
      </c>
      <c r="C174" s="334" t="str">
        <f>IF(ISBLANK(Regressions!C184), " ", Regressions!C184)</f>
        <v>Secondary</v>
      </c>
      <c r="D174" s="330">
        <f>IF(ISBLANK(Regressions!D184), " ", Regressions!D184)</f>
        <v>1166745</v>
      </c>
      <c r="E174" s="208">
        <f>IF(ISNUMBER(Regressions!E184),ROUND(Regressions!E184, 1), NA())</f>
        <v>91.2</v>
      </c>
      <c r="F174" s="331">
        <f>IF(ISNUMBER(Regressions!F184),ROUND(Regressions!F184, 1), NA())</f>
        <v>76.2</v>
      </c>
      <c r="G174" s="230" t="e">
        <f>IF(ISNUMBER(Regressions!G184),ROUND(Regressions!G184, 1), NA())</f>
        <v>#N/A</v>
      </c>
      <c r="H174" s="332" t="e">
        <f>IF(ISNUMBER(Regressions!H184),ROUND(Regressions!H184, 1), NA())</f>
        <v>#N/A</v>
      </c>
      <c r="I174" s="231">
        <f>IF(ISNUMBER(Regressions!I184),ROUND(Regressions!I184, 1), NA())</f>
        <v>23.8</v>
      </c>
      <c r="J174" s="333">
        <f>IF(ISNUMBER(Regressions!K184),ROUND(Regressions!K184, 1), NA())</f>
        <v>94.3</v>
      </c>
      <c r="K174" s="331">
        <f>IF(ISNUMBER(Regressions!L184),ROUND(Regressions!L184, 1), NA())</f>
        <v>54.4</v>
      </c>
      <c r="L174" s="232" t="e">
        <f>IF(ISNUMBER(Regressions!M184),ROUND(Regressions!M184, 1), NA())</f>
        <v>#N/A</v>
      </c>
      <c r="M174" s="332" t="e">
        <f>IF(ISNUMBER(Regressions!N184),ROUND(Regressions!N184, 1), NA())</f>
        <v>#N/A</v>
      </c>
      <c r="N174" s="231">
        <f>IF(ISNUMBER(Regressions!O184),ROUND(Regressions!O184, 1), NA())</f>
        <v>45.6</v>
      </c>
      <c r="O174" s="333">
        <f>IF(ISNUMBER(Regressions!Q184),ROUND(Regressions!Q184, 1), NA())</f>
        <v>89.1</v>
      </c>
      <c r="P174" s="331" t="e">
        <f>IF(ISNUMBER(Regressions!R184),ROUND(Regressions!R184, 1), NA())</f>
        <v>#N/A</v>
      </c>
      <c r="Q174" s="209" t="e">
        <f>IF(ISNUMBER(Regressions!S184),ROUND(Regressions!S184, 1), NA())</f>
        <v>#N/A</v>
      </c>
      <c r="R174" s="332" t="e">
        <f>IF(ISNUMBER(Regressions!T184),ROUND(Regressions!T184, 1), NA())</f>
        <v>#N/A</v>
      </c>
      <c r="S174" s="231" t="e">
        <f>IF(ISNUMBER(Regressions!U184),ROUND(Regressions!U184, 1), NA())</f>
        <v>#N/A</v>
      </c>
    </row>
    <row xmlns:x14ac="http://schemas.microsoft.com/office/spreadsheetml/2009/9/ac" r="175" x14ac:dyDescent="0.2">
      <c r="A175" s="328" t="str">
        <f>IF(ISBLANK(Regressions!A185), " ", Regressions!A185)</f>
        <v>Sierra Leone</v>
      </c>
      <c r="B175" s="329">
        <f>IF(ISBLANK(Regressions!B185), " ", Regressions!B185)</f>
        <v>2016</v>
      </c>
      <c r="C175" s="334" t="str">
        <f>IF(ISBLANK(Regressions!C185), " ", Regressions!C185)</f>
        <v>Secondary</v>
      </c>
      <c r="D175" s="330">
        <f>IF(ISBLANK(Regressions!D185), " ", Regressions!D185)</f>
        <v>1198422</v>
      </c>
      <c r="E175" s="208">
        <f>IF(ISNUMBER(Regressions!E185),ROUND(Regressions!E185, 1), NA())</f>
        <v>88.1</v>
      </c>
      <c r="F175" s="331">
        <f>IF(ISNUMBER(Regressions!F185),ROUND(Regressions!F185, 1), NA())</f>
        <v>74.7</v>
      </c>
      <c r="G175" s="230" t="e">
        <f>IF(ISNUMBER(Regressions!G185),ROUND(Regressions!G185, 1), NA())</f>
        <v>#N/A</v>
      </c>
      <c r="H175" s="332" t="e">
        <f>IF(ISNUMBER(Regressions!H185),ROUND(Regressions!H185, 1), NA())</f>
        <v>#N/A</v>
      </c>
      <c r="I175" s="231">
        <f>IF(ISNUMBER(Regressions!I185),ROUND(Regressions!I185, 1), NA())</f>
        <v>25.3</v>
      </c>
      <c r="J175" s="333">
        <f>IF(ISNUMBER(Regressions!K185),ROUND(Regressions!K185, 1), NA())</f>
        <v>93.4</v>
      </c>
      <c r="K175" s="331">
        <f>IF(ISNUMBER(Regressions!L185),ROUND(Regressions!L185, 1), NA())</f>
        <v>60.1</v>
      </c>
      <c r="L175" s="232" t="e">
        <f>IF(ISNUMBER(Regressions!M185),ROUND(Regressions!M185, 1), NA())</f>
        <v>#N/A</v>
      </c>
      <c r="M175" s="332" t="e">
        <f>IF(ISNUMBER(Regressions!N185),ROUND(Regressions!N185, 1), NA())</f>
        <v>#N/A</v>
      </c>
      <c r="N175" s="231">
        <f>IF(ISNUMBER(Regressions!O185),ROUND(Regressions!O185, 1), NA())</f>
        <v>39.9</v>
      </c>
      <c r="O175" s="333">
        <f>IF(ISNUMBER(Regressions!Q185),ROUND(Regressions!Q185, 1), NA())</f>
        <v>85.9</v>
      </c>
      <c r="P175" s="331" t="e">
        <f>IF(ISNUMBER(Regressions!R185),ROUND(Regressions!R185, 1), NA())</f>
        <v>#N/A</v>
      </c>
      <c r="Q175" s="209" t="e">
        <f>IF(ISNUMBER(Regressions!S185),ROUND(Regressions!S185, 1), NA())</f>
        <v>#N/A</v>
      </c>
      <c r="R175" s="332" t="e">
        <f>IF(ISNUMBER(Regressions!T185),ROUND(Regressions!T185, 1), NA())</f>
        <v>#N/A</v>
      </c>
      <c r="S175" s="231" t="e">
        <f>IF(ISNUMBER(Regressions!U185),ROUND(Regressions!U185, 1), NA())</f>
        <v>#N/A</v>
      </c>
    </row>
    <row xmlns:x14ac="http://schemas.microsoft.com/office/spreadsheetml/2009/9/ac" r="176" x14ac:dyDescent="0.2">
      <c r="A176" s="328" t="str">
        <f>IF(ISBLANK(Regressions!A186), " ", Regressions!A186)</f>
        <v>Sierra Leone</v>
      </c>
      <c r="B176" s="329">
        <f>IF(ISBLANK(Regressions!B186), " ", Regressions!B186)</f>
        <v>2017</v>
      </c>
      <c r="C176" s="334" t="str">
        <f>IF(ISBLANK(Regressions!C186), " ", Regressions!C186)</f>
        <v>Secondary</v>
      </c>
      <c r="D176" s="330">
        <f>IF(ISBLANK(Regressions!D186), " ", Regressions!D186)</f>
        <v>1227911</v>
      </c>
      <c r="E176" s="208">
        <f>IF(ISNUMBER(Regressions!E186),ROUND(Regressions!E186, 1), NA())</f>
        <v>84.9</v>
      </c>
      <c r="F176" s="331">
        <f>IF(ISNUMBER(Regressions!F186),ROUND(Regressions!F186, 1), NA())</f>
        <v>73.2</v>
      </c>
      <c r="G176" s="230">
        <f>IF(ISNUMBER(Regressions!G186),ROUND(Regressions!G186, 1), NA())</f>
        <v>48.9</v>
      </c>
      <c r="H176" s="332">
        <f>IF(ISNUMBER(Regressions!H186),ROUND(Regressions!H186, 1), NA())</f>
        <v>24.3</v>
      </c>
      <c r="I176" s="231">
        <f>IF(ISNUMBER(Regressions!I186),ROUND(Regressions!I186, 1), NA())</f>
        <v>26.8</v>
      </c>
      <c r="J176" s="333">
        <f>IF(ISNUMBER(Regressions!K186),ROUND(Regressions!K186, 1), NA())</f>
        <v>92.5</v>
      </c>
      <c r="K176" s="331">
        <f>IF(ISNUMBER(Regressions!L186),ROUND(Regressions!L186, 1), NA())</f>
        <v>65.7</v>
      </c>
      <c r="L176" s="232">
        <f>IF(ISNUMBER(Regressions!M186),ROUND(Regressions!M186, 1), NA())</f>
        <v>52.6</v>
      </c>
      <c r="M176" s="332">
        <f>IF(ISNUMBER(Regressions!N186),ROUND(Regressions!N186, 1), NA())</f>
        <v>13.1</v>
      </c>
      <c r="N176" s="231">
        <f>IF(ISNUMBER(Regressions!O186),ROUND(Regressions!O186, 1), NA())</f>
        <v>34.299999999999997</v>
      </c>
      <c r="O176" s="333">
        <f>IF(ISNUMBER(Regressions!Q186),ROUND(Regressions!Q186, 1), NA())</f>
        <v>82.7</v>
      </c>
      <c r="P176" s="331">
        <f>IF(ISNUMBER(Regressions!R186),ROUND(Regressions!R186, 1), NA())</f>
        <v>54.1</v>
      </c>
      <c r="Q176" s="209">
        <f>IF(ISNUMBER(Regressions!S186),ROUND(Regressions!S186, 1), NA())</f>
        <v>26.7</v>
      </c>
      <c r="R176" s="332">
        <f>IF(ISNUMBER(Regressions!T186),ROUND(Regressions!T186, 1), NA())</f>
        <v>27.4</v>
      </c>
      <c r="S176" s="231">
        <f>IF(ISNUMBER(Regressions!U186),ROUND(Regressions!U186, 1), NA())</f>
        <v>45.9</v>
      </c>
    </row>
    <row xmlns:x14ac="http://schemas.microsoft.com/office/spreadsheetml/2009/9/ac" r="177" x14ac:dyDescent="0.2">
      <c r="A177" s="328" t="str">
        <f>IF(ISBLANK(Regressions!A187), " ", Regressions!A187)</f>
        <v>Sierra Leone</v>
      </c>
      <c r="B177" s="329">
        <f>IF(ISBLANK(Regressions!B187), " ", Regressions!B187)</f>
        <v>2018</v>
      </c>
      <c r="C177" s="334" t="str">
        <f>IF(ISBLANK(Regressions!C187), " ", Regressions!C187)</f>
        <v>Secondary</v>
      </c>
      <c r="D177" s="330">
        <f>IF(ISBLANK(Regressions!D187), " ", Regressions!D187)</f>
        <v>1255750</v>
      </c>
      <c r="E177" s="208">
        <f>IF(ISNUMBER(Regressions!E187),ROUND(Regressions!E187, 1), NA())</f>
        <v>81.8</v>
      </c>
      <c r="F177" s="331">
        <f>IF(ISNUMBER(Regressions!F187),ROUND(Regressions!F187, 1), NA())</f>
        <v>71.8</v>
      </c>
      <c r="G177" s="230">
        <f>IF(ISNUMBER(Regressions!G187),ROUND(Regressions!G187, 1), NA())</f>
        <v>48.9</v>
      </c>
      <c r="H177" s="332">
        <f>IF(ISNUMBER(Regressions!H187),ROUND(Regressions!H187, 1), NA())</f>
        <v>22.8</v>
      </c>
      <c r="I177" s="231">
        <f>IF(ISNUMBER(Regressions!I187),ROUND(Regressions!I187, 1), NA())</f>
        <v>28.2</v>
      </c>
      <c r="J177" s="333">
        <f>IF(ISNUMBER(Regressions!K187),ROUND(Regressions!K187, 1), NA())</f>
        <v>91.6</v>
      </c>
      <c r="K177" s="331">
        <f>IF(ISNUMBER(Regressions!L187),ROUND(Regressions!L187, 1), NA())</f>
        <v>71.400000000000006</v>
      </c>
      <c r="L177" s="232">
        <f>IF(ISNUMBER(Regressions!M187),ROUND(Regressions!M187, 1), NA())</f>
        <v>52.6</v>
      </c>
      <c r="M177" s="332">
        <f>IF(ISNUMBER(Regressions!N187),ROUND(Regressions!N187, 1), NA())</f>
        <v>18.8</v>
      </c>
      <c r="N177" s="231">
        <f>IF(ISNUMBER(Regressions!O187),ROUND(Regressions!O187, 1), NA())</f>
        <v>28.6</v>
      </c>
      <c r="O177" s="333">
        <f>IF(ISNUMBER(Regressions!Q187),ROUND(Regressions!Q187, 1), NA())</f>
        <v>79.599999999999994</v>
      </c>
      <c r="P177" s="331">
        <f>IF(ISNUMBER(Regressions!R187),ROUND(Regressions!R187, 1), NA())</f>
        <v>54.1</v>
      </c>
      <c r="Q177" s="209">
        <f>IF(ISNUMBER(Regressions!S187),ROUND(Regressions!S187, 1), NA())</f>
        <v>26.7</v>
      </c>
      <c r="R177" s="332">
        <f>IF(ISNUMBER(Regressions!T187),ROUND(Regressions!T187, 1), NA())</f>
        <v>27.4</v>
      </c>
      <c r="S177" s="231">
        <f>IF(ISNUMBER(Regressions!U187),ROUND(Regressions!U187, 1), NA())</f>
        <v>45.9</v>
      </c>
    </row>
    <row xmlns:x14ac="http://schemas.microsoft.com/office/spreadsheetml/2009/9/ac" r="178" x14ac:dyDescent="0.2">
      <c r="A178" s="328" t="str">
        <f>IF(ISBLANK(Regressions!A188), " ", Regressions!A188)</f>
        <v>Sierra Leone</v>
      </c>
      <c r="B178" s="329">
        <f>IF(ISBLANK(Regressions!B188), " ", Regressions!B188)</f>
        <v>2019</v>
      </c>
      <c r="C178" s="334" t="str">
        <f>IF(ISBLANK(Regressions!C188), " ", Regressions!C188)</f>
        <v>Secondary</v>
      </c>
      <c r="D178" s="330">
        <f>IF(ISBLANK(Regressions!D188), " ", Regressions!D188)</f>
        <v>1283646</v>
      </c>
      <c r="E178" s="208">
        <f>IF(ISNUMBER(Regressions!E188),ROUND(Regressions!E188, 1), NA())</f>
        <v>78.7</v>
      </c>
      <c r="F178" s="331">
        <f>IF(ISNUMBER(Regressions!F188),ROUND(Regressions!F188, 1), NA())</f>
        <v>70.3</v>
      </c>
      <c r="G178" s="230">
        <f>IF(ISNUMBER(Regressions!G188),ROUND(Regressions!G188, 1), NA())</f>
        <v>48.9</v>
      </c>
      <c r="H178" s="332">
        <f>IF(ISNUMBER(Regressions!H188),ROUND(Regressions!H188, 1), NA())</f>
        <v>21.4</v>
      </c>
      <c r="I178" s="231">
        <f>IF(ISNUMBER(Regressions!I188),ROUND(Regressions!I188, 1), NA())</f>
        <v>29.7</v>
      </c>
      <c r="J178" s="333">
        <f>IF(ISNUMBER(Regressions!K188),ROUND(Regressions!K188, 1), NA())</f>
        <v>90.7</v>
      </c>
      <c r="K178" s="331">
        <f>IF(ISNUMBER(Regressions!L188),ROUND(Regressions!L188, 1), NA())</f>
        <v>77.099999999999994</v>
      </c>
      <c r="L178" s="232">
        <f>IF(ISNUMBER(Regressions!M188),ROUND(Regressions!M188, 1), NA())</f>
        <v>52.6</v>
      </c>
      <c r="M178" s="332">
        <f>IF(ISNUMBER(Regressions!N188),ROUND(Regressions!N188, 1), NA())</f>
        <v>24.5</v>
      </c>
      <c r="N178" s="231">
        <f>IF(ISNUMBER(Regressions!O188),ROUND(Regressions!O188, 1), NA())</f>
        <v>22.9</v>
      </c>
      <c r="O178" s="333">
        <f>IF(ISNUMBER(Regressions!Q188),ROUND(Regressions!Q188, 1), NA())</f>
        <v>76.400000000000006</v>
      </c>
      <c r="P178" s="331">
        <f>IF(ISNUMBER(Regressions!R188),ROUND(Regressions!R188, 1), NA())</f>
        <v>54.1</v>
      </c>
      <c r="Q178" s="209">
        <f>IF(ISNUMBER(Regressions!S188),ROUND(Regressions!S188, 1), NA())</f>
        <v>26.7</v>
      </c>
      <c r="R178" s="332">
        <f>IF(ISNUMBER(Regressions!T188),ROUND(Regressions!T188, 1), NA())</f>
        <v>27.4</v>
      </c>
      <c r="S178" s="231">
        <f>IF(ISNUMBER(Regressions!U188),ROUND(Regressions!U188, 1), NA())</f>
        <v>45.9</v>
      </c>
    </row>
    <row xmlns:x14ac="http://schemas.microsoft.com/office/spreadsheetml/2009/9/ac" r="179" x14ac:dyDescent="0.2">
      <c r="A179" s="328" t="str">
        <f>IF(ISBLANK(Regressions!A189), " ", Regressions!A189)</f>
        <v>Sierra Leone</v>
      </c>
      <c r="B179" s="329">
        <f>IF(ISBLANK(Regressions!B189), " ", Regressions!B189)</f>
        <v>2020</v>
      </c>
      <c r="C179" s="334" t="str">
        <f>IF(ISBLANK(Regressions!C189), " ", Regressions!C189)</f>
        <v>Secondary</v>
      </c>
      <c r="D179" s="330">
        <f>IF(ISBLANK(Regressions!D189), " ", Regressions!D189)</f>
        <v>1310401</v>
      </c>
      <c r="E179" s="208">
        <f>IF(ISNUMBER(Regressions!E189),ROUND(Regressions!E189, 1), NA())</f>
        <v>75.5</v>
      </c>
      <c r="F179" s="331">
        <f>IF(ISNUMBER(Regressions!F189),ROUND(Regressions!F189, 1), NA())</f>
        <v>68.8</v>
      </c>
      <c r="G179" s="230">
        <f>IF(ISNUMBER(Regressions!G189),ROUND(Regressions!G189, 1), NA())</f>
        <v>48.9</v>
      </c>
      <c r="H179" s="332">
        <f>IF(ISNUMBER(Regressions!H189),ROUND(Regressions!H189, 1), NA())</f>
        <v>19.899999999999999</v>
      </c>
      <c r="I179" s="231">
        <f>IF(ISNUMBER(Regressions!I189),ROUND(Regressions!I189, 1), NA())</f>
        <v>31.2</v>
      </c>
      <c r="J179" s="333">
        <f>IF(ISNUMBER(Regressions!K189),ROUND(Regressions!K189, 1), NA())</f>
        <v>89.8</v>
      </c>
      <c r="K179" s="331">
        <f>IF(ISNUMBER(Regressions!L189),ROUND(Regressions!L189, 1), NA())</f>
        <v>82.8</v>
      </c>
      <c r="L179" s="232">
        <f>IF(ISNUMBER(Regressions!M189),ROUND(Regressions!M189, 1), NA())</f>
        <v>52.6</v>
      </c>
      <c r="M179" s="332">
        <f>IF(ISNUMBER(Regressions!N189),ROUND(Regressions!N189, 1), NA())</f>
        <v>30.2</v>
      </c>
      <c r="N179" s="231">
        <f>IF(ISNUMBER(Regressions!O189),ROUND(Regressions!O189, 1), NA())</f>
        <v>17.2</v>
      </c>
      <c r="O179" s="333">
        <f>IF(ISNUMBER(Regressions!Q189),ROUND(Regressions!Q189, 1), NA())</f>
        <v>73.2</v>
      </c>
      <c r="P179" s="331">
        <f>IF(ISNUMBER(Regressions!R189),ROUND(Regressions!R189, 1), NA())</f>
        <v>54.1</v>
      </c>
      <c r="Q179" s="209">
        <f>IF(ISNUMBER(Regressions!S189),ROUND(Regressions!S189, 1), NA())</f>
        <v>26.7</v>
      </c>
      <c r="R179" s="332">
        <f>IF(ISNUMBER(Regressions!T189),ROUND(Regressions!T189, 1), NA())</f>
        <v>27.4</v>
      </c>
      <c r="S179" s="231">
        <f>IF(ISNUMBER(Regressions!U189),ROUND(Regressions!U189, 1), NA())</f>
        <v>45.9</v>
      </c>
    </row>
    <row xmlns:x14ac="http://schemas.microsoft.com/office/spreadsheetml/2009/9/ac" r="180" x14ac:dyDescent="0.2">
      <c r="A180" s="382" t="str">
        <f>IF(ISBLANK(Regressions!A190), " ", Regressions!A190)</f>
        <v>Sierra Leone</v>
      </c>
      <c r="B180" s="383">
        <f>IF(ISBLANK(Regressions!B190), " ", Regressions!B190)</f>
        <v>2021</v>
      </c>
      <c r="C180" s="384" t="str">
        <f>IF(ISBLANK(Regressions!C190), " ", Regressions!C190)</f>
        <v>Secondary</v>
      </c>
      <c r="D180" s="385">
        <f>IF(ISBLANK(Regressions!D190), " ", Regressions!D190)</f>
        <v>1337383</v>
      </c>
      <c r="E180" s="388">
        <f>IF(ISNUMBER(Regressions!E190),ROUND(Regressions!E190, 1), NA())</f>
        <v>72.400000000000006</v>
      </c>
      <c r="F180" s="386">
        <f>IF(ISNUMBER(Regressions!F190),ROUND(Regressions!F190, 1), NA())</f>
        <v>67.3</v>
      </c>
      <c r="G180" s="389">
        <f>IF(ISNUMBER(Regressions!G190),ROUND(Regressions!G190, 1), NA())</f>
        <v>48.9</v>
      </c>
      <c r="H180" s="387">
        <f>IF(ISNUMBER(Regressions!H190),ROUND(Regressions!H190, 1), NA())</f>
        <v>18.399999999999999</v>
      </c>
      <c r="I180" s="390">
        <f>IF(ISNUMBER(Regressions!I190),ROUND(Regressions!I190, 1), NA())</f>
        <v>32.700000000000003</v>
      </c>
      <c r="J180" s="388">
        <f>IF(ISNUMBER(Regressions!K190),ROUND(Regressions!K190, 1), NA())</f>
        <v>88.9</v>
      </c>
      <c r="K180" s="386">
        <f>IF(ISNUMBER(Regressions!L190),ROUND(Regressions!L190, 1), NA())</f>
        <v>88.4</v>
      </c>
      <c r="L180" s="391">
        <f>IF(ISNUMBER(Regressions!M190),ROUND(Regressions!M190, 1), NA())</f>
        <v>52.6</v>
      </c>
      <c r="M180" s="387">
        <f>IF(ISNUMBER(Regressions!N190),ROUND(Regressions!N190, 1), NA())</f>
        <v>35.799999999999997</v>
      </c>
      <c r="N180" s="390">
        <f>IF(ISNUMBER(Regressions!O190),ROUND(Regressions!O190, 1), NA())</f>
        <v>11.6</v>
      </c>
      <c r="O180" s="388">
        <f>IF(ISNUMBER(Regressions!Q190),ROUND(Regressions!Q190, 1), NA())</f>
        <v>70</v>
      </c>
      <c r="P180" s="386">
        <f>IF(ISNUMBER(Regressions!R190),ROUND(Regressions!R190, 1), NA())</f>
        <v>54.1</v>
      </c>
      <c r="Q180" s="392">
        <f>IF(ISNUMBER(Regressions!S190),ROUND(Regressions!S190, 1), NA())</f>
        <v>26.7</v>
      </c>
      <c r="R180" s="387">
        <f>IF(ISNUMBER(Regressions!T190),ROUND(Regressions!T190, 1), NA())</f>
        <v>27.4</v>
      </c>
      <c r="S180" s="390">
        <f>IF(ISNUMBER(Regressions!U190),ROUND(Regressions!U190, 1), NA())</f>
        <v>45.9</v>
      </c>
      <c r="T180" s="381"/>
      <c r="U180" s="381"/>
      <c r="V180" s="381"/>
      <c r="W180" s="381"/>
      <c r="X180" s="381"/>
      <c r="Y180" s="381"/>
      <c r="Z180" s="381"/>
      <c r="AA180" s="381"/>
      <c r="AB180" s="381"/>
      <c r="AC180" s="381"/>
    </row>
    <row xmlns:x14ac="http://schemas.microsoft.com/office/spreadsheetml/2009/9/ac" r="181" x14ac:dyDescent="0.2">
      <c r="A181" s="328" t="str">
        <f>IF(ISBLANK(Regressions!A191), " ", Regressions!A191)</f>
        <v>Sierra Leone</v>
      </c>
      <c r="B181" s="329">
        <f>IF(ISBLANK(Regressions!B191), " ", Regressions!B191)</f>
        <v>2022</v>
      </c>
      <c r="C181" s="334" t="str">
        <f>IF(ISBLANK(Regressions!C191), " ", Regressions!C191)</f>
        <v>Secondary</v>
      </c>
      <c r="D181" s="330">
        <f>IF(ISBLANK(Regressions!D191), " ", Regressions!D191)</f>
        <v>1362666</v>
      </c>
      <c r="E181" s="208">
        <f>IF(ISNUMBER(Regressions!E191),ROUND(Regressions!E191, 1), NA())</f>
        <v>69.2</v>
      </c>
      <c r="F181" s="331">
        <f>IF(ISNUMBER(Regressions!F191),ROUND(Regressions!F191, 1), NA())</f>
        <v>65.900000000000006</v>
      </c>
      <c r="G181" s="230">
        <f>IF(ISNUMBER(Regressions!G191),ROUND(Regressions!G191, 1), NA())</f>
        <v>48.9</v>
      </c>
      <c r="H181" s="332">
        <f>IF(ISNUMBER(Regressions!H191),ROUND(Regressions!H191, 1), NA())</f>
        <v>16.899999999999999</v>
      </c>
      <c r="I181" s="231">
        <f>IF(ISNUMBER(Regressions!I191),ROUND(Regressions!I191, 1), NA())</f>
        <v>34.1</v>
      </c>
      <c r="J181" s="333">
        <f>IF(ISNUMBER(Regressions!K191),ROUND(Regressions!K191, 1), NA())</f>
        <v>94.1</v>
      </c>
      <c r="K181" s="331">
        <f>IF(ISNUMBER(Regressions!L191),ROUND(Regressions!L191, 1), NA())</f>
        <v>94.1</v>
      </c>
      <c r="L181" s="232">
        <f>IF(ISNUMBER(Regressions!M191),ROUND(Regressions!M191, 1), NA())</f>
        <v>52.6</v>
      </c>
      <c r="M181" s="332">
        <f>IF(ISNUMBER(Regressions!N191),ROUND(Regressions!N191, 1), NA())</f>
        <v>41.5</v>
      </c>
      <c r="N181" s="231">
        <f>IF(ISNUMBER(Regressions!O191),ROUND(Regressions!O191, 1), NA())</f>
        <v>5.9</v>
      </c>
      <c r="O181" s="333">
        <f>IF(ISNUMBER(Regressions!Q191),ROUND(Regressions!Q191, 1), NA())</f>
        <v>66.8</v>
      </c>
      <c r="P181" s="331">
        <f>IF(ISNUMBER(Regressions!R191),ROUND(Regressions!R191, 1), NA())</f>
        <v>54.1</v>
      </c>
      <c r="Q181" s="209">
        <f>IF(ISNUMBER(Regressions!S191),ROUND(Regressions!S191, 1), NA())</f>
        <v>26.7</v>
      </c>
      <c r="R181" s="332">
        <f>IF(ISNUMBER(Regressions!T191),ROUND(Regressions!T191, 1), NA())</f>
        <v>27.4</v>
      </c>
      <c r="S181" s="231">
        <f>IF(ISNUMBER(Regressions!U191),ROUND(Regressions!U191, 1), NA())</f>
        <v>45.9</v>
      </c>
    </row>
    <row xmlns:x14ac="http://schemas.microsoft.com/office/spreadsheetml/2009/9/ac" r="182" x14ac:dyDescent="0.2">
      <c r="A182" s="335" t="str">
        <f>IF(ISBLANK(Regressions!A192), " ", Regressions!A192)</f>
        <v>Sierra Leone</v>
      </c>
      <c r="B182" s="336">
        <f>IF(ISBLANK(Regressions!B192), " ", Regressions!B192)</f>
        <v>2023</v>
      </c>
      <c r="C182" s="337" t="str">
        <f>IF(ISBLANK(Regressions!C192), " ", Regressions!C192)</f>
        <v>Secondary</v>
      </c>
      <c r="D182" s="338">
        <f>IF(ISBLANK(Regressions!D192), " ", Regressions!D192)</f>
        <v>1416891</v>
      </c>
      <c r="E182" s="339">
        <f>IF(ISNUMBER(Regressions!E192),ROUND(Regressions!E192, 1), NA())</f>
        <v>66.099999999999994</v>
      </c>
      <c r="F182" s="340">
        <f>IF(ISNUMBER(Regressions!F192),ROUND(Regressions!F192, 1), NA())</f>
        <v>64.400000000000006</v>
      </c>
      <c r="G182" s="341">
        <f>IF(ISNUMBER(Regressions!G192),ROUND(Regressions!G192, 1), NA())</f>
        <v>48.9</v>
      </c>
      <c r="H182" s="342">
        <f>IF(ISNUMBER(Regressions!H192),ROUND(Regressions!H192, 1), NA())</f>
        <v>15.5</v>
      </c>
      <c r="I182" s="343">
        <f>IF(ISNUMBER(Regressions!I192),ROUND(Regressions!I192, 1), NA())</f>
        <v>35.6</v>
      </c>
      <c r="J182" s="344">
        <f>IF(ISNUMBER(Regressions!K192),ROUND(Regressions!K192, 1), NA())</f>
        <v>99.8</v>
      </c>
      <c r="K182" s="340">
        <f>IF(ISNUMBER(Regressions!L192),ROUND(Regressions!L192, 1), NA())</f>
        <v>99.8</v>
      </c>
      <c r="L182" s="345">
        <f>IF(ISNUMBER(Regressions!M192),ROUND(Regressions!M192, 1), NA())</f>
        <v>52.6</v>
      </c>
      <c r="M182" s="342">
        <f>IF(ISNUMBER(Regressions!N192),ROUND(Regressions!N192, 1), NA())</f>
        <v>47.2</v>
      </c>
      <c r="N182" s="343">
        <f>IF(ISNUMBER(Regressions!O192),ROUND(Regressions!O192, 1), NA())</f>
        <v>0.2</v>
      </c>
      <c r="O182" s="344">
        <f>IF(ISNUMBER(Regressions!Q192),ROUND(Regressions!Q192, 1), NA())</f>
        <v>63.6</v>
      </c>
      <c r="P182" s="340">
        <f>IF(ISNUMBER(Regressions!R192),ROUND(Regressions!R192, 1), NA())</f>
        <v>54.1</v>
      </c>
      <c r="Q182" s="346">
        <f>IF(ISNUMBER(Regressions!S192),ROUND(Regressions!S192, 1), NA())</f>
        <v>26.7</v>
      </c>
      <c r="R182" s="342">
        <f>IF(ISNUMBER(Regressions!T192),ROUND(Regressions!T192, 1), NA())</f>
        <v>27.4</v>
      </c>
      <c r="S182" s="343">
        <f>IF(ISNUMBER(Regressions!U192),ROUND(Regressions!U192, 1), NA())</f>
        <v>45.9</v>
      </c>
    </row>
    <row xmlns:x14ac="http://schemas.microsoft.com/office/spreadsheetml/2009/9/ac" r="183" hidden="true" x14ac:dyDescent="0.2">
      <c r="A183" s="328" t="str">
        <f>IF(ISBLANK(Regressions!A193), " ", Regressions!A193)</f>
        <v>Sierra Leone</v>
      </c>
      <c r="B183" s="329">
        <f>IF(ISBLANK(Regressions!B193), " ", Regressions!B193)</f>
        <v>2024</v>
      </c>
      <c r="C183" s="334" t="str">
        <f>IF(ISBLANK(Regressions!C193), " ", Regressions!C193)</f>
        <v>Secondary</v>
      </c>
      <c r="D183" s="330" t="str">
        <f>IF(ISBLANK(Regressions!D193), " ", Regressions!D193)</f>
        <v> </v>
      </c>
      <c r="E183" s="208" t="e">
        <f>IF(ISNUMBER(Regressions!E193),ROUND(Regressions!E193, 1), NA())</f>
        <v>#N/A</v>
      </c>
      <c r="F183" s="331" t="e">
        <f>IF(ISNUMBER(Regressions!F193),ROUND(Regressions!F193, 1), NA())</f>
        <v>#N/A</v>
      </c>
      <c r="G183" s="230" t="e">
        <f>IF(ISNUMBER(Regressions!G193),ROUND(Regressions!G193, 1), NA())</f>
        <v>#N/A</v>
      </c>
      <c r="H183" s="332" t="e">
        <f>IF(ISNUMBER(Regressions!H193),ROUND(Regressions!H193, 1), NA())</f>
        <v>#N/A</v>
      </c>
      <c r="I183" s="231" t="e">
        <f>IF(ISNUMBER(Regressions!I193),ROUND(Regressions!I193, 1), NA())</f>
        <v>#N/A</v>
      </c>
      <c r="J183" s="333" t="e">
        <f>IF(ISNUMBER(Regressions!K193),ROUND(Regressions!K193, 1), NA())</f>
        <v>#N/A</v>
      </c>
      <c r="K183" s="331" t="e">
        <f>IF(ISNUMBER(Regressions!L193),ROUND(Regressions!L193, 1), NA())</f>
        <v>#N/A</v>
      </c>
      <c r="L183" s="232" t="e">
        <f>IF(ISNUMBER(Regressions!M193),ROUND(Regressions!M193, 1), NA())</f>
        <v>#N/A</v>
      </c>
      <c r="M183" s="332" t="e">
        <f>IF(ISNUMBER(Regressions!N193),ROUND(Regressions!N193, 1), NA())</f>
        <v>#N/A</v>
      </c>
      <c r="N183" s="231" t="e">
        <f>IF(ISNUMBER(Regressions!O193),ROUND(Regressions!O193, 1), NA())</f>
        <v>#N/A</v>
      </c>
      <c r="O183" s="333" t="e">
        <f>IF(ISNUMBER(Regressions!Q193),ROUND(Regressions!Q193, 1), NA())</f>
        <v>#N/A</v>
      </c>
      <c r="P183" s="331" t="e">
        <f>IF(ISNUMBER(Regressions!R193),ROUND(Regressions!R193, 1), NA())</f>
        <v>#N/A</v>
      </c>
      <c r="Q183" s="209" t="e">
        <f>IF(ISNUMBER(Regressions!S193),ROUND(Regressions!S193, 1), NA())</f>
        <v>#N/A</v>
      </c>
      <c r="R183" s="332" t="e">
        <f>IF(ISNUMBER(Regressions!T193),ROUND(Regressions!T193, 1), NA())</f>
        <v>#N/A</v>
      </c>
      <c r="S183" s="231" t="e">
        <f>IF(ISNUMBER(Regressions!U193),ROUND(Regressions!U193, 1), NA())</f>
        <v>#N/A</v>
      </c>
    </row>
    <row xmlns:x14ac="http://schemas.microsoft.com/office/spreadsheetml/2009/9/ac" r="184" hidden="true" x14ac:dyDescent="0.2">
      <c r="A184" s="328" t="str">
        <f>IF(ISBLANK(Regressions!A194), " ", Regressions!A194)</f>
        <v>Sierra Leone</v>
      </c>
      <c r="B184" s="329">
        <f>IF(ISBLANK(Regressions!B194), " ", Regressions!B194)</f>
        <v>2025</v>
      </c>
      <c r="C184" s="334" t="str">
        <f>IF(ISBLANK(Regressions!C194), " ", Regressions!C194)</f>
        <v>Secondary</v>
      </c>
      <c r="D184" s="330" t="str">
        <f>IF(ISBLANK(Regressions!D194), " ", Regressions!D194)</f>
        <v> </v>
      </c>
      <c r="E184" s="208" t="e">
        <f>IF(ISNUMBER(Regressions!E194),ROUND(Regressions!E194, 1), NA())</f>
        <v>#N/A</v>
      </c>
      <c r="F184" s="331" t="e">
        <f>IF(ISNUMBER(Regressions!F194),ROUND(Regressions!F194, 1), NA())</f>
        <v>#N/A</v>
      </c>
      <c r="G184" s="230" t="e">
        <f>IF(ISNUMBER(Regressions!G194),ROUND(Regressions!G194, 1), NA())</f>
        <v>#N/A</v>
      </c>
      <c r="H184" s="332" t="e">
        <f>IF(ISNUMBER(Regressions!H194),ROUND(Regressions!H194, 1), NA())</f>
        <v>#N/A</v>
      </c>
      <c r="I184" s="231" t="e">
        <f>IF(ISNUMBER(Regressions!I194),ROUND(Regressions!I194, 1), NA())</f>
        <v>#N/A</v>
      </c>
      <c r="J184" s="333" t="e">
        <f>IF(ISNUMBER(Regressions!K194),ROUND(Regressions!K194, 1), NA())</f>
        <v>#N/A</v>
      </c>
      <c r="K184" s="331" t="e">
        <f>IF(ISNUMBER(Regressions!L194),ROUND(Regressions!L194, 1), NA())</f>
        <v>#N/A</v>
      </c>
      <c r="L184" s="232" t="e">
        <f>IF(ISNUMBER(Regressions!M194),ROUND(Regressions!M194, 1), NA())</f>
        <v>#N/A</v>
      </c>
      <c r="M184" s="332" t="e">
        <f>IF(ISNUMBER(Regressions!N194),ROUND(Regressions!N194, 1), NA())</f>
        <v>#N/A</v>
      </c>
      <c r="N184" s="231" t="e">
        <f>IF(ISNUMBER(Regressions!O194),ROUND(Regressions!O194, 1), NA())</f>
        <v>#N/A</v>
      </c>
      <c r="O184" s="333" t="e">
        <f>IF(ISNUMBER(Regressions!Q194),ROUND(Regressions!Q194, 1), NA())</f>
        <v>#N/A</v>
      </c>
      <c r="P184" s="331" t="e">
        <f>IF(ISNUMBER(Regressions!R194),ROUND(Regressions!R194, 1), NA())</f>
        <v>#N/A</v>
      </c>
      <c r="Q184" s="209" t="e">
        <f>IF(ISNUMBER(Regressions!S194),ROUND(Regressions!S194, 1), NA())</f>
        <v>#N/A</v>
      </c>
      <c r="R184" s="332" t="e">
        <f>IF(ISNUMBER(Regressions!T194),ROUND(Regressions!T194, 1), NA())</f>
        <v>#N/A</v>
      </c>
      <c r="S184" s="231" t="e">
        <f>IF(ISNUMBER(Regressions!U194),ROUND(Regressions!U194, 1), NA())</f>
        <v>#N/A</v>
      </c>
    </row>
    <row xmlns:x14ac="http://schemas.microsoft.com/office/spreadsheetml/2009/9/ac" r="185" hidden="true" x14ac:dyDescent="0.2">
      <c r="A185" s="328" t="str">
        <f>IF(ISBLANK(Regressions!A195), " ", Regressions!A195)</f>
        <v>Sierra Leone</v>
      </c>
      <c r="B185" s="329">
        <f>IF(ISBLANK(Regressions!B195), " ", Regressions!B195)</f>
        <v>2026</v>
      </c>
      <c r="C185" s="334" t="str">
        <f>IF(ISBLANK(Regressions!C195), " ", Regressions!C195)</f>
        <v>Secondary</v>
      </c>
      <c r="D185" s="330" t="str">
        <f>IF(ISBLANK(Regressions!D195), " ", Regressions!D195)</f>
        <v> </v>
      </c>
      <c r="E185" s="208" t="e">
        <f>IF(ISNUMBER(Regressions!E195),ROUND(Regressions!E195, 1), NA())</f>
        <v>#N/A</v>
      </c>
      <c r="F185" s="331" t="e">
        <f>IF(ISNUMBER(Regressions!F195),ROUND(Regressions!F195, 1), NA())</f>
        <v>#N/A</v>
      </c>
      <c r="G185" s="230" t="e">
        <f>IF(ISNUMBER(Regressions!G195),ROUND(Regressions!G195, 1), NA())</f>
        <v>#N/A</v>
      </c>
      <c r="H185" s="332" t="e">
        <f>IF(ISNUMBER(Regressions!H195),ROUND(Regressions!H195, 1), NA())</f>
        <v>#N/A</v>
      </c>
      <c r="I185" s="231" t="e">
        <f>IF(ISNUMBER(Regressions!I195),ROUND(Regressions!I195, 1), NA())</f>
        <v>#N/A</v>
      </c>
      <c r="J185" s="333" t="e">
        <f>IF(ISNUMBER(Regressions!K195),ROUND(Regressions!K195, 1), NA())</f>
        <v>#N/A</v>
      </c>
      <c r="K185" s="331" t="e">
        <f>IF(ISNUMBER(Regressions!L195),ROUND(Regressions!L195, 1), NA())</f>
        <v>#N/A</v>
      </c>
      <c r="L185" s="232" t="e">
        <f>IF(ISNUMBER(Regressions!M195),ROUND(Regressions!M195, 1), NA())</f>
        <v>#N/A</v>
      </c>
      <c r="M185" s="332" t="e">
        <f>IF(ISNUMBER(Regressions!N195),ROUND(Regressions!N195, 1), NA())</f>
        <v>#N/A</v>
      </c>
      <c r="N185" s="231" t="e">
        <f>IF(ISNUMBER(Regressions!O195),ROUND(Regressions!O195, 1), NA())</f>
        <v>#N/A</v>
      </c>
      <c r="O185" s="333" t="e">
        <f>IF(ISNUMBER(Regressions!Q195),ROUND(Regressions!Q195, 1), NA())</f>
        <v>#N/A</v>
      </c>
      <c r="P185" s="331" t="e">
        <f>IF(ISNUMBER(Regressions!R195),ROUND(Regressions!R195, 1), NA())</f>
        <v>#N/A</v>
      </c>
      <c r="Q185" s="209" t="e">
        <f>IF(ISNUMBER(Regressions!S195),ROUND(Regressions!S195, 1), NA())</f>
        <v>#N/A</v>
      </c>
      <c r="R185" s="332" t="e">
        <f>IF(ISNUMBER(Regressions!T195),ROUND(Regressions!T195, 1), NA())</f>
        <v>#N/A</v>
      </c>
      <c r="S185" s="231" t="e">
        <f>IF(ISNUMBER(Regressions!U195),ROUND(Regressions!U195, 1), NA())</f>
        <v>#N/A</v>
      </c>
    </row>
    <row xmlns:x14ac="http://schemas.microsoft.com/office/spreadsheetml/2009/9/ac" r="186" hidden="true" x14ac:dyDescent="0.2">
      <c r="A186" s="328" t="str">
        <f>IF(ISBLANK(Regressions!A196), " ", Regressions!A196)</f>
        <v>Sierra Leone</v>
      </c>
      <c r="B186" s="329">
        <f>IF(ISBLANK(Regressions!B196), " ", Regressions!B196)</f>
        <v>2027</v>
      </c>
      <c r="C186" s="334" t="str">
        <f>IF(ISBLANK(Regressions!C196), " ", Regressions!C196)</f>
        <v>Secondary</v>
      </c>
      <c r="D186" s="330" t="str">
        <f>IF(ISBLANK(Regressions!D196), " ", Regressions!D196)</f>
        <v> </v>
      </c>
      <c r="E186" s="208" t="e">
        <f>IF(ISNUMBER(Regressions!E196),ROUND(Regressions!E196, 1), NA())</f>
        <v>#N/A</v>
      </c>
      <c r="F186" s="331" t="e">
        <f>IF(ISNUMBER(Regressions!F196),ROUND(Regressions!F196, 1), NA())</f>
        <v>#N/A</v>
      </c>
      <c r="G186" s="230" t="e">
        <f>IF(ISNUMBER(Regressions!G196),ROUND(Regressions!G196, 1), NA())</f>
        <v>#N/A</v>
      </c>
      <c r="H186" s="332" t="e">
        <f>IF(ISNUMBER(Regressions!H196),ROUND(Regressions!H196, 1), NA())</f>
        <v>#N/A</v>
      </c>
      <c r="I186" s="231" t="e">
        <f>IF(ISNUMBER(Regressions!I196),ROUND(Regressions!I196, 1), NA())</f>
        <v>#N/A</v>
      </c>
      <c r="J186" s="333" t="e">
        <f>IF(ISNUMBER(Regressions!K196),ROUND(Regressions!K196, 1), NA())</f>
        <v>#N/A</v>
      </c>
      <c r="K186" s="331" t="e">
        <f>IF(ISNUMBER(Regressions!L196),ROUND(Regressions!L196, 1), NA())</f>
        <v>#N/A</v>
      </c>
      <c r="L186" s="232" t="e">
        <f>IF(ISNUMBER(Regressions!M196),ROUND(Regressions!M196, 1), NA())</f>
        <v>#N/A</v>
      </c>
      <c r="M186" s="332" t="e">
        <f>IF(ISNUMBER(Regressions!N196),ROUND(Regressions!N196, 1), NA())</f>
        <v>#N/A</v>
      </c>
      <c r="N186" s="231" t="e">
        <f>IF(ISNUMBER(Regressions!O196),ROUND(Regressions!O196, 1), NA())</f>
        <v>#N/A</v>
      </c>
      <c r="O186" s="333" t="e">
        <f>IF(ISNUMBER(Regressions!Q196),ROUND(Regressions!Q196, 1), NA())</f>
        <v>#N/A</v>
      </c>
      <c r="P186" s="331" t="e">
        <f>IF(ISNUMBER(Regressions!R196),ROUND(Regressions!R196, 1), NA())</f>
        <v>#N/A</v>
      </c>
      <c r="Q186" s="209" t="e">
        <f>IF(ISNUMBER(Regressions!S196),ROUND(Regressions!S196, 1), NA())</f>
        <v>#N/A</v>
      </c>
      <c r="R186" s="332" t="e">
        <f>IF(ISNUMBER(Regressions!T196),ROUND(Regressions!T196, 1), NA())</f>
        <v>#N/A</v>
      </c>
      <c r="S186" s="231" t="e">
        <f>IF(ISNUMBER(Regressions!U196),ROUND(Regressions!U196, 1), NA())</f>
        <v>#N/A</v>
      </c>
    </row>
    <row xmlns:x14ac="http://schemas.microsoft.com/office/spreadsheetml/2009/9/ac" r="187" hidden="true" x14ac:dyDescent="0.2">
      <c r="A187" s="328" t="str">
        <f>IF(ISBLANK(Regressions!A197), " ", Regressions!A197)</f>
        <v>Sierra Leone</v>
      </c>
      <c r="B187" s="329">
        <f>IF(ISBLANK(Regressions!B197), " ", Regressions!B197)</f>
        <v>2028</v>
      </c>
      <c r="C187" s="334" t="str">
        <f>IF(ISBLANK(Regressions!C197), " ", Regressions!C197)</f>
        <v>Secondary</v>
      </c>
      <c r="D187" s="330" t="str">
        <f>IF(ISBLANK(Regressions!D197), " ", Regressions!D197)</f>
        <v> </v>
      </c>
      <c r="E187" s="208" t="e">
        <f>IF(ISNUMBER(Regressions!E197),ROUND(Regressions!E197, 1), NA())</f>
        <v>#N/A</v>
      </c>
      <c r="F187" s="331" t="e">
        <f>IF(ISNUMBER(Regressions!F197),ROUND(Regressions!F197, 1), NA())</f>
        <v>#N/A</v>
      </c>
      <c r="G187" s="230" t="e">
        <f>IF(ISNUMBER(Regressions!G197),ROUND(Regressions!G197, 1), NA())</f>
        <v>#N/A</v>
      </c>
      <c r="H187" s="332" t="e">
        <f>IF(ISNUMBER(Regressions!H197),ROUND(Regressions!H197, 1), NA())</f>
        <v>#N/A</v>
      </c>
      <c r="I187" s="231" t="e">
        <f>IF(ISNUMBER(Regressions!I197),ROUND(Regressions!I197, 1), NA())</f>
        <v>#N/A</v>
      </c>
      <c r="J187" s="333" t="e">
        <f>IF(ISNUMBER(Regressions!K197),ROUND(Regressions!K197, 1), NA())</f>
        <v>#N/A</v>
      </c>
      <c r="K187" s="331" t="e">
        <f>IF(ISNUMBER(Regressions!L197),ROUND(Regressions!L197, 1), NA())</f>
        <v>#N/A</v>
      </c>
      <c r="L187" s="232" t="e">
        <f>IF(ISNUMBER(Regressions!M197),ROUND(Regressions!M197, 1), NA())</f>
        <v>#N/A</v>
      </c>
      <c r="M187" s="332" t="e">
        <f>IF(ISNUMBER(Regressions!N197),ROUND(Regressions!N197, 1), NA())</f>
        <v>#N/A</v>
      </c>
      <c r="N187" s="231" t="e">
        <f>IF(ISNUMBER(Regressions!O197),ROUND(Regressions!O197, 1), NA())</f>
        <v>#N/A</v>
      </c>
      <c r="O187" s="333" t="e">
        <f>IF(ISNUMBER(Regressions!Q197),ROUND(Regressions!Q197, 1), NA())</f>
        <v>#N/A</v>
      </c>
      <c r="P187" s="331" t="e">
        <f>IF(ISNUMBER(Regressions!R197),ROUND(Regressions!R197, 1), NA())</f>
        <v>#N/A</v>
      </c>
      <c r="Q187" s="209" t="e">
        <f>IF(ISNUMBER(Regressions!S197),ROUND(Regressions!S197, 1), NA())</f>
        <v>#N/A</v>
      </c>
      <c r="R187" s="332" t="e">
        <f>IF(ISNUMBER(Regressions!T197),ROUND(Regressions!T197, 1), NA())</f>
        <v>#N/A</v>
      </c>
      <c r="S187" s="231" t="e">
        <f>IF(ISNUMBER(Regressions!U197),ROUND(Regressions!U197, 1), NA())</f>
        <v>#N/A</v>
      </c>
    </row>
    <row xmlns:x14ac="http://schemas.microsoft.com/office/spreadsheetml/2009/9/ac" r="188" hidden="true" x14ac:dyDescent="0.2">
      <c r="A188" s="328" t="str">
        <f>IF(ISBLANK(Regressions!A198), " ", Regressions!A198)</f>
        <v>Sierra Leone</v>
      </c>
      <c r="B188" s="329">
        <f>IF(ISBLANK(Regressions!B198), " ", Regressions!B198)</f>
        <v>2029</v>
      </c>
      <c r="C188" s="334" t="str">
        <f>IF(ISBLANK(Regressions!C198), " ", Regressions!C198)</f>
        <v>Secondary</v>
      </c>
      <c r="D188" s="330" t="str">
        <f>IF(ISBLANK(Regressions!D198), " ", Regressions!D198)</f>
        <v> </v>
      </c>
      <c r="E188" s="208" t="e">
        <f>IF(ISNUMBER(Regressions!E198),ROUND(Regressions!E198, 1), NA())</f>
        <v>#N/A</v>
      </c>
      <c r="F188" s="331" t="e">
        <f>IF(ISNUMBER(Regressions!F198),ROUND(Regressions!F198, 1), NA())</f>
        <v>#N/A</v>
      </c>
      <c r="G188" s="230" t="e">
        <f>IF(ISNUMBER(Regressions!G198),ROUND(Regressions!G198, 1), NA())</f>
        <v>#N/A</v>
      </c>
      <c r="H188" s="332" t="e">
        <f>IF(ISNUMBER(Regressions!H198),ROUND(Regressions!H198, 1), NA())</f>
        <v>#N/A</v>
      </c>
      <c r="I188" s="231" t="e">
        <f>IF(ISNUMBER(Regressions!I198),ROUND(Regressions!I198, 1), NA())</f>
        <v>#N/A</v>
      </c>
      <c r="J188" s="333" t="e">
        <f>IF(ISNUMBER(Regressions!K198),ROUND(Regressions!K198, 1), NA())</f>
        <v>#N/A</v>
      </c>
      <c r="K188" s="331" t="e">
        <f>IF(ISNUMBER(Regressions!L198),ROUND(Regressions!L198, 1), NA())</f>
        <v>#N/A</v>
      </c>
      <c r="L188" s="232" t="e">
        <f>IF(ISNUMBER(Regressions!M198),ROUND(Regressions!M198, 1), NA())</f>
        <v>#N/A</v>
      </c>
      <c r="M188" s="332" t="e">
        <f>IF(ISNUMBER(Regressions!N198),ROUND(Regressions!N198, 1), NA())</f>
        <v>#N/A</v>
      </c>
      <c r="N188" s="231" t="e">
        <f>IF(ISNUMBER(Regressions!O198),ROUND(Regressions!O198, 1), NA())</f>
        <v>#N/A</v>
      </c>
      <c r="O188" s="333" t="e">
        <f>IF(ISNUMBER(Regressions!Q198),ROUND(Regressions!Q198, 1), NA())</f>
        <v>#N/A</v>
      </c>
      <c r="P188" s="331" t="e">
        <f>IF(ISNUMBER(Regressions!R198),ROUND(Regressions!R198, 1), NA())</f>
        <v>#N/A</v>
      </c>
      <c r="Q188" s="209" t="e">
        <f>IF(ISNUMBER(Regressions!S198),ROUND(Regressions!S198, 1), NA())</f>
        <v>#N/A</v>
      </c>
      <c r="R188" s="332" t="e">
        <f>IF(ISNUMBER(Regressions!T198),ROUND(Regressions!T198, 1), NA())</f>
        <v>#N/A</v>
      </c>
      <c r="S188" s="231" t="e">
        <f>IF(ISNUMBER(Regressions!U198),ROUND(Regressions!U198, 1), NA())</f>
        <v>#N/A</v>
      </c>
    </row>
    <row xmlns:x14ac="http://schemas.microsoft.com/office/spreadsheetml/2009/9/ac" r="189" hidden="true" x14ac:dyDescent="0.2">
      <c r="A189" s="328" t="str">
        <f>IF(ISBLANK(Regressions!A199), " ", Regressions!A199)</f>
        <v>Sierra Leone</v>
      </c>
      <c r="B189" s="329">
        <f>IF(ISBLANK(Regressions!B199), " ", Regressions!B199)</f>
        <v>2030</v>
      </c>
      <c r="C189" s="334" t="str">
        <f>IF(ISBLANK(Regressions!C199), " ", Regressions!C199)</f>
        <v>Secondary</v>
      </c>
      <c r="D189" s="330" t="str">
        <f>IF(ISBLANK(Regressions!D199), " ", Regressions!D199)</f>
        <v> </v>
      </c>
      <c r="E189" s="208" t="e">
        <f>IF(ISNUMBER(Regressions!E199),ROUND(Regressions!E199, 1), NA())</f>
        <v>#N/A</v>
      </c>
      <c r="F189" s="331" t="e">
        <f>IF(ISNUMBER(Regressions!F199),ROUND(Regressions!F199, 1), NA())</f>
        <v>#N/A</v>
      </c>
      <c r="G189" s="230" t="e">
        <f>IF(ISNUMBER(Regressions!G199),ROUND(Regressions!G199, 1), NA())</f>
        <v>#N/A</v>
      </c>
      <c r="H189" s="332" t="e">
        <f>IF(ISNUMBER(Regressions!H199),ROUND(Regressions!H199, 1), NA())</f>
        <v>#N/A</v>
      </c>
      <c r="I189" s="231" t="e">
        <f>IF(ISNUMBER(Regressions!I199),ROUND(Regressions!I199, 1), NA())</f>
        <v>#N/A</v>
      </c>
      <c r="J189" s="333" t="e">
        <f>IF(ISNUMBER(Regressions!K199),ROUND(Regressions!K199, 1), NA())</f>
        <v>#N/A</v>
      </c>
      <c r="K189" s="331" t="e">
        <f>IF(ISNUMBER(Regressions!L199),ROUND(Regressions!L199, 1), NA())</f>
        <v>#N/A</v>
      </c>
      <c r="L189" s="232" t="e">
        <f>IF(ISNUMBER(Regressions!M199),ROUND(Regressions!M199, 1), NA())</f>
        <v>#N/A</v>
      </c>
      <c r="M189" s="332" t="e">
        <f>IF(ISNUMBER(Regressions!N199),ROUND(Regressions!N199, 1), NA())</f>
        <v>#N/A</v>
      </c>
      <c r="N189" s="231" t="e">
        <f>IF(ISNUMBER(Regressions!O199),ROUND(Regressions!O199, 1), NA())</f>
        <v>#N/A</v>
      </c>
      <c r="O189" s="333" t="e">
        <f>IF(ISNUMBER(Regressions!Q199),ROUND(Regressions!Q199, 1), NA())</f>
        <v>#N/A</v>
      </c>
      <c r="P189" s="331" t="e">
        <f>IF(ISNUMBER(Regressions!R199),ROUND(Regressions!R199, 1), NA())</f>
        <v>#N/A</v>
      </c>
      <c r="Q189" s="209" t="e">
        <f>IF(ISNUMBER(Regressions!S199),ROUND(Regressions!S199, 1), NA())</f>
        <v>#N/A</v>
      </c>
      <c r="R189" s="332" t="e">
        <f>IF(ISNUMBER(Regressions!T199),ROUND(Regressions!T199, 1), NA())</f>
        <v>#N/A</v>
      </c>
      <c r="S189" s="231" t="e">
        <f>IF(ISNUMBER(Regressions!U199),ROUND(Regressions!U199, 1), NA())</f>
        <v>#N/A</v>
      </c>
    </row>
    <row xmlns:x14ac="http://schemas.microsoft.com/office/spreadsheetml/2009/9/ac" r="211" x14ac:dyDescent="0.2">
      <c r="A211" s="393"/>
      <c r="B211" s="394"/>
      <c r="C211" s="395"/>
      <c r="D211" s="381"/>
      <c r="E211" s="396"/>
      <c r="F211" s="396"/>
      <c r="G211" s="397"/>
      <c r="H211" s="396"/>
      <c r="I211" s="397"/>
      <c r="J211" s="398"/>
      <c r="K211" s="398"/>
      <c r="L211" s="396"/>
      <c r="M211" s="398"/>
      <c r="N211" s="399"/>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activeCell="A15" sqref="A15:XFD15"/>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3" t="s">
        <v>13</v>
      </c>
      <c r="E2" s="35"/>
      <c r="F2" s="35"/>
      <c r="G2" s="54"/>
      <c r="H2" s="35"/>
      <c r="I2" s="35"/>
      <c r="J2" s="54"/>
      <c r="K2" s="37"/>
      <c r="L2" s="37"/>
      <c r="M2" s="54"/>
      <c r="N2" s="37"/>
      <c r="O2" s="37"/>
      <c r="P2" s="54"/>
      <c r="Q2" s="37"/>
      <c r="R2" s="37"/>
      <c r="S2" s="54"/>
      <c r="T2" s="37"/>
      <c r="U2" s="37"/>
      <c r="V2" s="234"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6"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1" t="s">
        <v>25</v>
      </c>
      <c r="E4" s="235" t="s">
        <v>19</v>
      </c>
      <c r="F4" s="236" t="s">
        <v>201</v>
      </c>
      <c r="G4" s="131" t="s">
        <v>25</v>
      </c>
      <c r="H4" s="235" t="s">
        <v>19</v>
      </c>
      <c r="I4" s="236" t="s">
        <v>201</v>
      </c>
      <c r="J4" s="131" t="s">
        <v>25</v>
      </c>
      <c r="K4" s="235" t="s">
        <v>19</v>
      </c>
      <c r="L4" s="236" t="s">
        <v>201</v>
      </c>
      <c r="M4" s="131" t="s">
        <v>25</v>
      </c>
      <c r="N4" s="235" t="s">
        <v>19</v>
      </c>
      <c r="O4" s="236" t="s">
        <v>201</v>
      </c>
      <c r="P4" s="131" t="s">
        <v>25</v>
      </c>
      <c r="Q4" s="235" t="s">
        <v>19</v>
      </c>
      <c r="R4" s="236" t="s">
        <v>201</v>
      </c>
      <c r="S4" s="131" t="s">
        <v>25</v>
      </c>
      <c r="T4" s="235" t="s">
        <v>19</v>
      </c>
      <c r="U4" s="237" t="s">
        <v>201</v>
      </c>
      <c r="V4" s="135" t="s">
        <v>25</v>
      </c>
      <c r="W4" s="136" t="s">
        <v>19</v>
      </c>
      <c r="X4" s="136" t="s">
        <v>21</v>
      </c>
      <c r="Y4" s="136" t="s">
        <v>29</v>
      </c>
      <c r="Z4" s="138" t="s">
        <v>202</v>
      </c>
      <c r="AA4" s="135" t="s">
        <v>25</v>
      </c>
      <c r="AB4" s="136" t="s">
        <v>19</v>
      </c>
      <c r="AC4" s="136" t="s">
        <v>21</v>
      </c>
      <c r="AD4" s="136" t="s">
        <v>29</v>
      </c>
      <c r="AE4" s="138" t="s">
        <v>202</v>
      </c>
      <c r="AF4" s="135" t="s">
        <v>25</v>
      </c>
      <c r="AG4" s="136" t="s">
        <v>19</v>
      </c>
      <c r="AH4" s="136" t="s">
        <v>21</v>
      </c>
      <c r="AI4" s="136" t="s">
        <v>29</v>
      </c>
      <c r="AJ4" s="138" t="s">
        <v>202</v>
      </c>
      <c r="AK4" s="135" t="s">
        <v>25</v>
      </c>
      <c r="AL4" s="136" t="s">
        <v>19</v>
      </c>
      <c r="AM4" s="136" t="s">
        <v>21</v>
      </c>
      <c r="AN4" s="136" t="s">
        <v>29</v>
      </c>
      <c r="AO4" s="138" t="s">
        <v>202</v>
      </c>
      <c r="AP4" s="135" t="s">
        <v>25</v>
      </c>
      <c r="AQ4" s="136" t="s">
        <v>19</v>
      </c>
      <c r="AR4" s="136" t="s">
        <v>21</v>
      </c>
      <c r="AS4" s="136" t="s">
        <v>29</v>
      </c>
      <c r="AT4" s="138" t="s">
        <v>202</v>
      </c>
      <c r="AU4" s="135" t="s">
        <v>25</v>
      </c>
      <c r="AV4" s="136" t="s">
        <v>19</v>
      </c>
      <c r="AW4" s="136" t="s">
        <v>21</v>
      </c>
      <c r="AX4" s="136" t="s">
        <v>29</v>
      </c>
      <c r="AY4" s="139" t="s">
        <v>202</v>
      </c>
      <c r="AZ4" s="140" t="s">
        <v>125</v>
      </c>
      <c r="BA4" s="141" t="s">
        <v>124</v>
      </c>
      <c r="BB4" s="142" t="s">
        <v>203</v>
      </c>
      <c r="BC4" s="140" t="s">
        <v>125</v>
      </c>
      <c r="BD4" s="141" t="s">
        <v>124</v>
      </c>
      <c r="BE4" s="142" t="s">
        <v>203</v>
      </c>
      <c r="BF4" s="140" t="s">
        <v>125</v>
      </c>
      <c r="BG4" s="141" t="s">
        <v>124</v>
      </c>
      <c r="BH4" s="142" t="s">
        <v>203</v>
      </c>
      <c r="BI4" s="140" t="s">
        <v>125</v>
      </c>
      <c r="BJ4" s="141" t="s">
        <v>124</v>
      </c>
      <c r="BK4" s="142" t="s">
        <v>203</v>
      </c>
      <c r="BL4" s="140" t="s">
        <v>125</v>
      </c>
      <c r="BM4" s="141" t="s">
        <v>124</v>
      </c>
      <c r="BN4" s="142" t="s">
        <v>203</v>
      </c>
      <c r="BO4" s="140" t="s">
        <v>125</v>
      </c>
      <c r="BP4" s="141" t="s">
        <v>124</v>
      </c>
      <c r="BQ4" s="142" t="s">
        <v>203</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1" t="s">
        <v>135</v>
      </c>
      <c r="E5" s="132" t="s">
        <v>42</v>
      </c>
      <c r="F5" s="133" t="s">
        <v>207</v>
      </c>
      <c r="G5" s="131" t="s">
        <v>136</v>
      </c>
      <c r="H5" s="132" t="s">
        <v>43</v>
      </c>
      <c r="I5" s="133" t="s">
        <v>208</v>
      </c>
      <c r="J5" s="131" t="s">
        <v>137</v>
      </c>
      <c r="K5" s="132" t="s">
        <v>44</v>
      </c>
      <c r="L5" s="133" t="s">
        <v>209</v>
      </c>
      <c r="M5" s="131" t="s">
        <v>138</v>
      </c>
      <c r="N5" s="132" t="s">
        <v>86</v>
      </c>
      <c r="O5" s="133" t="s">
        <v>210</v>
      </c>
      <c r="P5" s="131" t="s">
        <v>139</v>
      </c>
      <c r="Q5" s="132" t="s">
        <v>87</v>
      </c>
      <c r="R5" s="133" t="s">
        <v>211</v>
      </c>
      <c r="S5" s="131" t="s">
        <v>140</v>
      </c>
      <c r="T5" s="132" t="s">
        <v>88</v>
      </c>
      <c r="U5" s="134" t="s">
        <v>212</v>
      </c>
      <c r="V5" s="135" t="s">
        <v>129</v>
      </c>
      <c r="W5" s="136" t="s">
        <v>45</v>
      </c>
      <c r="X5" s="137" t="s">
        <v>65</v>
      </c>
      <c r="Y5" s="137" t="s">
        <v>66</v>
      </c>
      <c r="Z5" s="138" t="s">
        <v>213</v>
      </c>
      <c r="AA5" s="135" t="s">
        <v>130</v>
      </c>
      <c r="AB5" s="136" t="s">
        <v>46</v>
      </c>
      <c r="AC5" s="137" t="s">
        <v>67</v>
      </c>
      <c r="AD5" s="137" t="s">
        <v>68</v>
      </c>
      <c r="AE5" s="138" t="s">
        <v>214</v>
      </c>
      <c r="AF5" s="135" t="s">
        <v>131</v>
      </c>
      <c r="AG5" s="136" t="s">
        <v>47</v>
      </c>
      <c r="AH5" s="137" t="s">
        <v>69</v>
      </c>
      <c r="AI5" s="137" t="s">
        <v>70</v>
      </c>
      <c r="AJ5" s="138" t="s">
        <v>215</v>
      </c>
      <c r="AK5" s="135" t="s">
        <v>132</v>
      </c>
      <c r="AL5" s="136" t="s">
        <v>71</v>
      </c>
      <c r="AM5" s="137" t="s">
        <v>72</v>
      </c>
      <c r="AN5" s="137" t="s">
        <v>73</v>
      </c>
      <c r="AO5" s="138" t="s">
        <v>216</v>
      </c>
      <c r="AP5" s="135" t="s">
        <v>133</v>
      </c>
      <c r="AQ5" s="136" t="s">
        <v>74</v>
      </c>
      <c r="AR5" s="137" t="s">
        <v>75</v>
      </c>
      <c r="AS5" s="137" t="s">
        <v>76</v>
      </c>
      <c r="AT5" s="138" t="s">
        <v>217</v>
      </c>
      <c r="AU5" s="135" t="s">
        <v>134</v>
      </c>
      <c r="AV5" s="136" t="s">
        <v>77</v>
      </c>
      <c r="AW5" s="137" t="s">
        <v>78</v>
      </c>
      <c r="AX5" s="137" t="s">
        <v>79</v>
      </c>
      <c r="AY5" s="139" t="s">
        <v>218</v>
      </c>
      <c r="AZ5" s="140" t="s">
        <v>80</v>
      </c>
      <c r="BA5" s="141" t="s">
        <v>114</v>
      </c>
      <c r="BB5" s="142" t="s">
        <v>219</v>
      </c>
      <c r="BC5" s="140" t="s">
        <v>85</v>
      </c>
      <c r="BD5" s="141" t="s">
        <v>115</v>
      </c>
      <c r="BE5" s="142" t="s">
        <v>220</v>
      </c>
      <c r="BF5" s="140" t="s">
        <v>84</v>
      </c>
      <c r="BG5" s="141" t="s">
        <v>116</v>
      </c>
      <c r="BH5" s="142" t="s">
        <v>221</v>
      </c>
      <c r="BI5" s="140" t="s">
        <v>83</v>
      </c>
      <c r="BJ5" s="141" t="s">
        <v>117</v>
      </c>
      <c r="BK5" s="142" t="s">
        <v>222</v>
      </c>
      <c r="BL5" s="140" t="s">
        <v>82</v>
      </c>
      <c r="BM5" s="141" t="s">
        <v>118</v>
      </c>
      <c r="BN5" s="142" t="s">
        <v>223</v>
      </c>
      <c r="BO5" s="140" t="s">
        <v>81</v>
      </c>
      <c r="BP5" s="141" t="s">
        <v>119</v>
      </c>
      <c r="BQ5" s="142" t="s">
        <v>224</v>
      </c>
    </row>
    <row xmlns:x14ac="http://schemas.microsoft.com/office/spreadsheetml/2009/9/ac" r="6" x14ac:dyDescent="0.2">
      <c r="A6" s="35" t="str">
        <f>IF('Water Data'!$B$2="","",'Water Data'!$B$2)</f>
        <v>SLE_2012_UIS</v>
      </c>
      <c r="B6" s="35" t="str">
        <f>+'Water Data'!C2</f>
        <v>Other</v>
      </c>
      <c r="C6" s="326">
        <f>+IF(ISNUMBER(VALUE(MID(A6,5,4))), VALUE(MID(A6, 5,4)),"")</f>
        <v>2012</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str">
        <f>+IF(AND(ISTEXT('Water Data'!B2),CF6="Yes"),'Water Data'!H6,IF(AND(ISTEXT('Water Data'!B2),CF6="No",ISNUMBER('Water Data'!H6)),CONCATENATE("[",ROUND('Water Data'!H6,0),"]"),NA()))</f>
        <v>[67]</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str">
        <f>+IF(AND(ISTEXT('Sanitation Data'!B2),DE6="Yes"),100-'Sanitation Data'!H4,IF(AND(ISTEXT('Sanitation Data'!B2),DE6="No",ISNUMBER('Sanitation Data'!H4)),CONCATENATE("[",ROUND(100-'Sanitation Data'!H4,0),"]"),NA()))</f>
        <v>[62]</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0"/>
      <c r="BS6" s="270">
        <f>+'Water Data'!D27</f>
        <v>0</v>
      </c>
      <c r="BT6" s="270">
        <f>+'Water Data'!D28</f>
        <v>0</v>
      </c>
      <c r="BU6" s="270">
        <f>+'Water Data'!D29</f>
        <v>0</v>
      </c>
      <c r="BV6" s="270">
        <f>+'Water Data'!E27</f>
        <v>0</v>
      </c>
      <c r="BW6" s="270">
        <f>+'Water Data'!E28</f>
        <v>0</v>
      </c>
      <c r="BX6" s="270">
        <f>+'Water Data'!E29</f>
        <v>0</v>
      </c>
      <c r="BY6" s="270">
        <f>+'Water Data'!F27</f>
        <v>0</v>
      </c>
      <c r="BZ6" s="270">
        <f>+'Water Data'!F28</f>
        <v>0</v>
      </c>
      <c r="CA6" s="270">
        <f>+'Water Data'!F29</f>
        <v>0</v>
      </c>
      <c r="CB6" s="270">
        <f>+'Water Data'!G27</f>
        <v>0</v>
      </c>
      <c r="CC6" s="270">
        <f>+'Water Data'!G28</f>
        <v>0</v>
      </c>
      <c r="CD6" s="270">
        <f>+'Water Data'!G29</f>
        <v>0</v>
      </c>
      <c r="CE6" s="270">
        <f>+'Water Data'!H27</f>
        <v>0</v>
      </c>
      <c r="CF6" s="270" t="str">
        <f>+'Water Data'!H28</f>
        <v>No</v>
      </c>
      <c r="CG6" s="270">
        <f>+'Water Data'!H29</f>
        <v>0</v>
      </c>
      <c r="CH6" s="270">
        <f>+'Water Data'!I27</f>
        <v>0</v>
      </c>
      <c r="CI6" s="270">
        <f>+'Water Data'!I28</f>
        <v>0</v>
      </c>
      <c r="CJ6" s="270">
        <f>+'Water Data'!I29</f>
        <v>0</v>
      </c>
      <c r="CK6" s="270">
        <f>+'Sanitation Data'!D28</f>
        <v>0</v>
      </c>
      <c r="CL6" s="270">
        <f>+'Sanitation Data'!D29</f>
        <v>0</v>
      </c>
      <c r="CM6" s="270">
        <f>+'Sanitation Data'!D30</f>
        <v>0</v>
      </c>
      <c r="CN6" s="270">
        <f>+'Sanitation Data'!D31</f>
        <v>0</v>
      </c>
      <c r="CO6" s="270">
        <f>+'Sanitation Data'!D32</f>
        <v>0</v>
      </c>
      <c r="CP6" s="270">
        <f>+'Sanitation Data'!E28</f>
        <v>0</v>
      </c>
      <c r="CQ6" s="270">
        <f>+'Sanitation Data'!E29</f>
        <v>0</v>
      </c>
      <c r="CR6" s="270">
        <f>+'Sanitation Data'!E30</f>
        <v>0</v>
      </c>
      <c r="CS6" s="270">
        <f>+'Sanitation Data'!E31</f>
        <v>0</v>
      </c>
      <c r="CT6" s="270">
        <f>+'Sanitation Data'!E32</f>
        <v>0</v>
      </c>
      <c r="CU6" s="270">
        <f>+'Sanitation Data'!F28</f>
        <v>0</v>
      </c>
      <c r="CV6" s="270">
        <f>+'Sanitation Data'!F29</f>
        <v>0</v>
      </c>
      <c r="CW6" s="270">
        <f>+'Sanitation Data'!F30</f>
        <v>0</v>
      </c>
      <c r="CX6" s="270">
        <f>+'Sanitation Data'!F31</f>
        <v>0</v>
      </c>
      <c r="CY6" s="270">
        <f>+'Sanitation Data'!F32</f>
        <v>0</v>
      </c>
      <c r="CZ6" s="270">
        <f>+'Sanitation Data'!G28</f>
        <v>0</v>
      </c>
      <c r="DA6" s="270">
        <f>+'Sanitation Data'!G29</f>
        <v>0</v>
      </c>
      <c r="DB6" s="270">
        <f>+'Sanitation Data'!G30</f>
        <v>0</v>
      </c>
      <c r="DC6" s="270">
        <f>+'Sanitation Data'!G31</f>
        <v>0</v>
      </c>
      <c r="DD6" s="270">
        <f>+'Sanitation Data'!G32</f>
        <v>0</v>
      </c>
      <c r="DE6" s="270" t="str">
        <f>+'Sanitation Data'!H28</f>
        <v>No</v>
      </c>
      <c r="DF6" s="270">
        <f>+'Sanitation Data'!H29</f>
        <v>0</v>
      </c>
      <c r="DG6" s="270">
        <f>+'Sanitation Data'!H30</f>
        <v>0</v>
      </c>
      <c r="DH6" s="270">
        <f>+'Sanitation Data'!H31</f>
        <v>0</v>
      </c>
      <c r="DI6" s="270">
        <f>+'Sanitation Data'!H32</f>
        <v>0</v>
      </c>
      <c r="DJ6" s="270">
        <f>+'Sanitation Data'!I28</f>
        <v>0</v>
      </c>
      <c r="DK6" s="270">
        <f>+'Sanitation Data'!I29</f>
        <v>0</v>
      </c>
      <c r="DL6" s="270">
        <f>+'Sanitation Data'!I30</f>
        <v>0</v>
      </c>
      <c r="DM6" s="270">
        <f>+'Sanitation Data'!I31</f>
        <v>0</v>
      </c>
      <c r="DN6" s="270">
        <f>+'Sanitation Data'!I32</f>
        <v>0</v>
      </c>
      <c r="DO6" s="270">
        <f>+'Hygiene Data'!D11</f>
        <v>0</v>
      </c>
      <c r="DP6" s="270">
        <f>+'Hygiene Data'!D12</f>
        <v>0</v>
      </c>
      <c r="DQ6" s="270">
        <f>+'Hygiene Data'!D13</f>
        <v>0</v>
      </c>
      <c r="DR6" s="270">
        <f>+'Hygiene Data'!E11</f>
        <v>0</v>
      </c>
      <c r="DS6" s="270">
        <f>+'Hygiene Data'!E12</f>
        <v>0</v>
      </c>
      <c r="DT6" s="270">
        <f>+'Hygiene Data'!E13</f>
        <v>0</v>
      </c>
      <c r="DU6" s="270">
        <f>+'Hygiene Data'!F11</f>
        <v>0</v>
      </c>
      <c r="DV6" s="270">
        <f>+'Hygiene Data'!F12</f>
        <v>0</v>
      </c>
      <c r="DW6" s="270">
        <f>+'Hygiene Data'!F13</f>
        <v>0</v>
      </c>
      <c r="DX6" s="270">
        <f>+'Hygiene Data'!G11</f>
        <v>0</v>
      </c>
      <c r="DY6" s="270">
        <f>+'Hygiene Data'!G12</f>
        <v>0</v>
      </c>
      <c r="DZ6" s="270">
        <f>+'Hygiene Data'!G13</f>
        <v>0</v>
      </c>
      <c r="EA6" s="270">
        <f>+'Hygiene Data'!H11</f>
        <v>0</v>
      </c>
      <c r="EB6" s="270">
        <f>+'Hygiene Data'!H12</f>
        <v>0</v>
      </c>
      <c r="EC6" s="270">
        <f>+'Hygiene Data'!H13</f>
        <v>0</v>
      </c>
      <c r="ED6" s="270">
        <f>+'Hygiene Data'!I11</f>
        <v>0</v>
      </c>
      <c r="EE6" s="270">
        <f>+'Hygiene Data'!I12</f>
        <v>0</v>
      </c>
      <c r="EF6" s="270">
        <f>+'Hygiene Data'!I13</f>
        <v>0</v>
      </c>
    </row>
    <row xmlns:x14ac="http://schemas.microsoft.com/office/spreadsheetml/2009/9/ac" r="7" x14ac:dyDescent="0.2">
      <c r="A7" s="35" t="str">
        <f ca="true">+IF(OFFSET('Water Data'!$B$2,0,10*ROW('Water Data'!E1))="","",OFFSET('Water Data'!$B$2,0,10*ROW('Water Data'!E1)))</f>
        <v>SLE_2016_SUR</v>
      </c>
      <c r="B7" s="35" t="str">
        <f ca="true">+IF(OFFSET('Water Data'!$C$2,0,10*ROW('Water Data'!F1))="","",OFFSET('Water Data'!$C$2,0,10*ROW('Water Data'!F1)))</f>
        <v>Survey</v>
      </c>
      <c r="C7" s="326">
        <f t="shared" ref="C7:C70" ca="true" si="0">+IF(ISNUMBER(VALUE(MID(A7,5,4))), VALUE(MID(A7, 5,4)),"")</f>
        <v>2016</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97.7</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82.299999999999983</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93.9</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54.75</v>
      </c>
      <c r="X7" s="92">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43.160377358490564</v>
      </c>
      <c r="Y7" s="92">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33.136792452830186</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26.768867924528301</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49.8</v>
      </c>
      <c r="BA7" s="9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36.084905660377359</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0"/>
      <c r="BS7" s="270" t="str">
        <f ca="true">+IF(OFFSET('Water Data'!$D$27,0,10*ROW('Water Data'!D1))="","",OFFSET('Water Data'!$D$27,0,10*ROW('Water Data'!D1)))</f>
        <v>Yes</v>
      </c>
      <c r="BT7" s="270" t="str">
        <f ca="true">+IF(OFFSET('Water Data'!$D$28,0,10*ROW('Water Data'!D1))="","",OFFSET('Water Data'!$D$28,0,10*ROW('Water Data'!D1)))</f>
        <v>Yes</v>
      </c>
      <c r="BU7" s="270" t="str">
        <f ca="true">+IF(OFFSET('Water Data'!$D$29,0,10*ROW('Water Data'!D1))="","",OFFSET('Water Data'!$D$29,0,10*ROW('Water Data'!D1)))</f>
        <v/>
      </c>
      <c r="BV7" s="270" t="str">
        <f ca="true">+IF(OFFSET('Water Data'!$E$27,0,10*ROW('Water Data'!E1))="","",OFFSET('Water Data'!$E$27,0,10*ROW('Water Data'!E1)))</f>
        <v/>
      </c>
      <c r="BW7" s="270" t="str">
        <f ca="true">+IF(OFFSET('Water Data'!$E$28,0,10*ROW('Water Data'!E1))="","",OFFSET('Water Data'!$E$28,0,10*ROW('Water Data'!E1)))</f>
        <v/>
      </c>
      <c r="BX7" s="270" t="str">
        <f ca="true">+IF(OFFSET('Water Data'!$E$29,0,10*ROW('Water Data'!E1))="","",OFFSET('Water Data'!$E$29,0,10*ROW('Water Data'!E1)))</f>
        <v/>
      </c>
      <c r="BY7" s="270" t="str">
        <f ca="true">+IF(OFFSET('Water Data'!$F$27,0,10*ROW('Water Data'!F1))="","",OFFSET('Water Data'!$F$27,0,10*ROW('Water Data'!F1)))</f>
        <v/>
      </c>
      <c r="BZ7" s="270" t="str">
        <f ca="true">+IF(OFFSET('Water Data'!$F$28,0,10*ROW('Water Data'!F1))="","",OFFSET('Water Data'!$F$28,0,10*ROW('Water Data'!F1)))</f>
        <v/>
      </c>
      <c r="CA7" s="270" t="str">
        <f ca="true">+IF(OFFSET('Water Data'!$F$29,0,10*ROW('Water Data'!F1))="","",OFFSET('Water Data'!$F$29,0,10*ROW('Water Data'!F1)))</f>
        <v/>
      </c>
      <c r="CB7" s="270" t="str">
        <f ca="true">+IF(OFFSET('Water Data'!$G$27,0,10*ROW('Water Data'!G1))="","",OFFSET('Water Data'!$G$27,0,10*ROW('Water Data'!G1)))</f>
        <v/>
      </c>
      <c r="CC7" s="270" t="str">
        <f ca="true">+IF(OFFSET('Water Data'!$G$28,0,10*ROW('Water Data'!G1))="","",OFFSET('Water Data'!$G$28,0,10*ROW('Water Data'!G1)))</f>
        <v/>
      </c>
      <c r="CD7" s="270" t="str">
        <f ca="true">+IF(OFFSET('Water Data'!$G$29,0,10*ROW('Water Data'!G1))="","",OFFSET('Water Data'!$G$29,0,10*ROW('Water Data'!G1)))</f>
        <v/>
      </c>
      <c r="CE7" s="270" t="str">
        <f ca="true">+IF(OFFSET('Water Data'!$H$27,0,10*ROW('Water Data'!H1))="","",OFFSET('Water Data'!$H$27,0,10*ROW('Water Data'!H1)))</f>
        <v/>
      </c>
      <c r="CF7" s="270" t="str">
        <f ca="true">+IF(OFFSET('Water Data'!$H$28,0,10*ROW('Water Data'!H1))="","",OFFSET('Water Data'!$H$28,0,10*ROW('Water Data'!H1)))</f>
        <v/>
      </c>
      <c r="CG7" s="270" t="str">
        <f ca="true">+IF(OFFSET('Water Data'!$H$29,0,10*ROW('Water Data'!H1))="","",OFFSET('Water Data'!$H$29,0,10*ROW('Water Data'!H1)))</f>
        <v/>
      </c>
      <c r="CH7" s="270" t="str">
        <f ca="true">+IF(OFFSET('Water Data'!$I$27,0,10*ROW('Water Data'!I1))="","",OFFSET('Water Data'!$I$27,0,10*ROW('Water Data'!I1)))</f>
        <v/>
      </c>
      <c r="CI7" s="270" t="str">
        <f ca="true">+IF(OFFSET('Water Data'!$I$28,0,10*ROW('Water Data'!I1))="","",OFFSET('Water Data'!$I$28,0,10*ROW('Water Data'!I1)))</f>
        <v/>
      </c>
      <c r="CJ7" s="270" t="str">
        <f ca="true">+IF(OFFSET('Water Data'!$I$29,0,10*ROW('Water Data'!I1))="","",OFFSET('Water Data'!$I$29,0,10*ROW('Water Data'!I1)))</f>
        <v/>
      </c>
      <c r="CK7" s="270" t="str">
        <f ca="true">+IF(OFFSET('Sanitation Data'!$D$28,0,10*ROW('Sanitation Data'!D1))="","",OFFSET('Sanitation Data'!$D$28,0,10*ROW('Sanitation Data'!D1)))</f>
        <v>Yes</v>
      </c>
      <c r="CL7" s="270" t="str">
        <f ca="true">+IF(OFFSET('Sanitation Data'!$D$29,0,10*ROW('Sanitation Data'!D1))="","",OFFSET('Sanitation Data'!$D$29,0,10*ROW('Sanitation Data'!D1)))</f>
        <v>Yes</v>
      </c>
      <c r="CM7" s="270" t="str">
        <f ca="true">+IF(OFFSET('Sanitation Data'!$D$30,0,10*ROW('Sanitation Data'!D1))="","",OFFSET('Sanitation Data'!$D$30,0,10*ROW('Sanitation Data'!D1)))</f>
        <v>Yes</v>
      </c>
      <c r="CN7" s="270" t="str">
        <f ca="true">+IF(OFFSET('Sanitation Data'!$D$31,0,10*ROW('Sanitation Data'!D1))="","",OFFSET('Sanitation Data'!$D$31,0,10*ROW('Sanitation Data'!D1)))</f>
        <v>Yes</v>
      </c>
      <c r="CO7" s="270" t="str">
        <f ca="true">+IF(OFFSET('Sanitation Data'!$D$32,0,10*ROW('Sanitation Data'!D1))="","",OFFSET('Sanitation Data'!$D$32,0,10*ROW('Sanitation Data'!D1)))</f>
        <v>Yes</v>
      </c>
      <c r="CP7" s="270" t="str">
        <f ca="true">+IF(OFFSET('Sanitation Data'!$E$28,0,10*ROW('Sanitation Data'!E1))="","",OFFSET('Sanitation Data'!$E$28,0,10*ROW('Sanitation Data'!E1)))</f>
        <v/>
      </c>
      <c r="CQ7" s="270" t="str">
        <f ca="true">+IF(OFFSET('Sanitation Data'!$E$29,0,10*ROW('Sanitation Data'!E1))="","",OFFSET('Sanitation Data'!$E$29,0,10*ROW('Sanitation Data'!E1)))</f>
        <v/>
      </c>
      <c r="CR7" s="270" t="str">
        <f ca="true">+IF(OFFSET('Sanitation Data'!$E$30,0,10*ROW('Sanitation Data'!E1))="","",OFFSET('Sanitation Data'!$E$30,0,10*ROW('Sanitation Data'!E1)))</f>
        <v/>
      </c>
      <c r="CS7" s="270" t="str">
        <f ca="true">+IF(OFFSET('Sanitation Data'!$E$31,0,10*ROW('Sanitation Data'!E1))="","",OFFSET('Sanitation Data'!$E$31,0,10*ROW('Sanitation Data'!E1)))</f>
        <v/>
      </c>
      <c r="CT7" s="270" t="str">
        <f ca="true">+IF(OFFSET('Sanitation Data'!$E$32,0,10*ROW('Sanitation Data'!E1))="","",OFFSET('Sanitation Data'!$E$32,0,10*ROW('Sanitation Data'!E1)))</f>
        <v/>
      </c>
      <c r="CU7" s="270" t="str">
        <f ca="true">+IF(OFFSET('Sanitation Data'!$F$28,0,10*ROW('Sanitation Data'!F1))="","",OFFSET('Sanitation Data'!$F$28,0,10*ROW('Sanitation Data'!F1)))</f>
        <v/>
      </c>
      <c r="CV7" s="270" t="str">
        <f ca="true">+IF(OFFSET('Sanitation Data'!$F$29,0,10*ROW('Sanitation Data'!F1))="","",OFFSET('Sanitation Data'!$F$29,0,10*ROW('Sanitation Data'!F1)))</f>
        <v/>
      </c>
      <c r="CW7" s="270" t="str">
        <f ca="true">+IF(OFFSET('Sanitation Data'!$F$30,0,10*ROW('Sanitation Data'!F1))="","",OFFSET('Sanitation Data'!$F$30,0,10*ROW('Sanitation Data'!F1)))</f>
        <v/>
      </c>
      <c r="CX7" s="270" t="str">
        <f ca="true">+IF(OFFSET('Sanitation Data'!$F$31,0,10*ROW('Sanitation Data'!F1))="","",OFFSET('Sanitation Data'!$F$31,0,10*ROW('Sanitation Data'!F1)))</f>
        <v/>
      </c>
      <c r="CY7" s="270" t="str">
        <f ca="true">+IF(OFFSET('Sanitation Data'!$F$32,0,10*ROW('Sanitation Data'!F1))="","",OFFSET('Sanitation Data'!$F$32,0,10*ROW('Sanitation Data'!F1)))</f>
        <v/>
      </c>
      <c r="CZ7" s="270" t="str">
        <f ca="true">+IF(OFFSET('Sanitation Data'!$G$28,0,10*ROW('Sanitation Data'!G1))="","",OFFSET('Sanitation Data'!$G$28,0,10*ROW('Sanitation Data'!G1)))</f>
        <v/>
      </c>
      <c r="DA7" s="270" t="str">
        <f ca="true">+IF(OFFSET('Sanitation Data'!$G$29,0,10*ROW('Sanitation Data'!G1))="","",OFFSET('Sanitation Data'!$G$29,0,10*ROW('Sanitation Data'!G1)))</f>
        <v/>
      </c>
      <c r="DB7" s="270" t="str">
        <f ca="true">+IF(OFFSET('Sanitation Data'!$G$30,0,10*ROW('Sanitation Data'!G1))="","",OFFSET('Sanitation Data'!$G$30,0,10*ROW('Sanitation Data'!G1)))</f>
        <v/>
      </c>
      <c r="DC7" s="270" t="str">
        <f ca="true">+IF(OFFSET('Sanitation Data'!$G$31,0,10*ROW('Sanitation Data'!G1))="","",OFFSET('Sanitation Data'!$G$31,0,10*ROW('Sanitation Data'!G1)))</f>
        <v/>
      </c>
      <c r="DD7" s="270" t="str">
        <f ca="true">+IF(OFFSET('Sanitation Data'!$G$32,0,10*ROW('Sanitation Data'!G1))="","",OFFSET('Sanitation Data'!$G$32,0,10*ROW('Sanitation Data'!G1)))</f>
        <v/>
      </c>
      <c r="DE7" s="270" t="str">
        <f ca="true">+IF(OFFSET('Sanitation Data'!$H$28,0,10*ROW('Sanitation Data'!H1))="","",OFFSET('Sanitation Data'!$H$28,0,10*ROW('Sanitation Data'!H1)))</f>
        <v/>
      </c>
      <c r="DF7" s="270" t="str">
        <f ca="true">+IF(OFFSET('Sanitation Data'!$H$29,0,10*ROW('Sanitation Data'!H1))="","",OFFSET('Sanitation Data'!$H$29,0,10*ROW('Sanitation Data'!H1)))</f>
        <v/>
      </c>
      <c r="DG7" s="270" t="str">
        <f ca="true">+IF(OFFSET('Sanitation Data'!$H$30,0,10*ROW('Sanitation Data'!H1))="","",OFFSET('Sanitation Data'!$H$30,0,10*ROW('Sanitation Data'!H1)))</f>
        <v/>
      </c>
      <c r="DH7" s="270" t="str">
        <f ca="true">+IF(OFFSET('Sanitation Data'!$H$31,0,10*ROW('Sanitation Data'!H1))="","",OFFSET('Sanitation Data'!$H$31,0,10*ROW('Sanitation Data'!H1)))</f>
        <v/>
      </c>
      <c r="DI7" s="270" t="str">
        <f ca="true">+IF(OFFSET('Sanitation Data'!$H$32,0,10*ROW('Sanitation Data'!H1))="","",OFFSET('Sanitation Data'!$H$32,0,10*ROW('Sanitation Data'!H1)))</f>
        <v/>
      </c>
      <c r="DJ7" s="270" t="str">
        <f ca="true">+IF(OFFSET('Sanitation Data'!$I$28,0,10*ROW('Sanitation Data'!I1))="","",OFFSET('Sanitation Data'!$I$28,0,10*ROW('Sanitation Data'!I1)))</f>
        <v/>
      </c>
      <c r="DK7" s="270" t="str">
        <f ca="true">+IF(OFFSET('Sanitation Data'!$I$29,0,10*ROW('Sanitation Data'!I1))="","",OFFSET('Sanitation Data'!$I$29,0,10*ROW('Sanitation Data'!I1)))</f>
        <v/>
      </c>
      <c r="DL7" s="270" t="str">
        <f ca="true">+IF(OFFSET('Sanitation Data'!$I$30,0,10*ROW('Sanitation Data'!I1))="","",OFFSET('Sanitation Data'!$I$30,0,10*ROW('Sanitation Data'!I1)))</f>
        <v/>
      </c>
      <c r="DM7" s="270" t="str">
        <f ca="true">+IF(OFFSET('Sanitation Data'!$I$31,0,10*ROW('Sanitation Data'!I1))="","",OFFSET('Sanitation Data'!$I$31,0,10*ROW('Sanitation Data'!I1)))</f>
        <v/>
      </c>
      <c r="DN7" s="270" t="str">
        <f ca="true">+IF(OFFSET('Sanitation Data'!$I$32,0,10*ROW('Sanitation Data'!I1))="","",OFFSET('Sanitation Data'!$I$32,0,10*ROW('Sanitation Data'!I1)))</f>
        <v/>
      </c>
      <c r="DO7" s="270" t="str">
        <f ca="true">+IF(OFFSET('Hygiene Data'!$D$11,0,10*ROW('Hygiene Data'!D1))="","",OFFSET('Hygiene Data'!$D$11,0,10*ROW('Hygiene Data'!D1)))</f>
        <v>Yes</v>
      </c>
      <c r="DP7" s="270" t="str">
        <f ca="true">+IF(OFFSET('Hygiene Data'!$D$12,0,10*ROW('Hygiene Data'!D1))="","",OFFSET('Hygiene Data'!$D$12,0,10*ROW('Hygiene Data'!D1)))</f>
        <v>Yes</v>
      </c>
      <c r="DQ7" s="270" t="str">
        <f ca="true">+IF(OFFSET('Hygiene Data'!$D$13,0,10*ROW('Hygiene Data'!D1))="","",OFFSET('Hygiene Data'!$D$13,0,10*ROW('Hygiene Data'!D1)))</f>
        <v/>
      </c>
      <c r="DR7" s="270" t="str">
        <f ca="true">+IF(OFFSET('Hygiene Data'!$E$11,0,10*ROW('Hygiene Data'!E1))="","",OFFSET('Hygiene Data'!$E$11,0,10*ROW('Hygiene Data'!E1)))</f>
        <v/>
      </c>
      <c r="DS7" s="270" t="str">
        <f ca="true">+IF(OFFSET('Hygiene Data'!$E$12,0,10*ROW('Hygiene Data'!E1))="","",OFFSET('Hygiene Data'!$E$12,0,10*ROW('Hygiene Data'!E1)))</f>
        <v/>
      </c>
      <c r="DT7" s="270" t="str">
        <f ca="true">+IF(OFFSET('Hygiene Data'!$E$13,0,10*ROW('Hygiene Data'!E1))="","",OFFSET('Hygiene Data'!$E$13,0,10*ROW('Hygiene Data'!E1)))</f>
        <v/>
      </c>
      <c r="DU7" s="270" t="str">
        <f ca="true">+IF(OFFSET('Hygiene Data'!$F$11,0,10*ROW('Hygiene Data'!F1))="","",OFFSET('Hygiene Data'!$F$11,0,10*ROW('Hygiene Data'!F1)))</f>
        <v/>
      </c>
      <c r="DV7" s="270" t="str">
        <f ca="true">+IF(OFFSET('Hygiene Data'!$F$12,0,10*ROW('Hygiene Data'!F1))="","",OFFSET('Hygiene Data'!$F$12,0,10*ROW('Hygiene Data'!F1)))</f>
        <v/>
      </c>
      <c r="DW7" s="270" t="str">
        <f ca="true">+IF(OFFSET('Hygiene Data'!$F$13,0,10*ROW('Hygiene Data'!F1))="","",OFFSET('Hygiene Data'!$F$13,0,10*ROW('Hygiene Data'!F1)))</f>
        <v/>
      </c>
      <c r="DX7" s="270" t="str">
        <f ca="true">+IF(OFFSET('Hygiene Data'!$G$11,0,10*ROW('Hygiene Data'!G1))="","",OFFSET('Hygiene Data'!$G$11,0,10*ROW('Hygiene Data'!G1)))</f>
        <v/>
      </c>
      <c r="DY7" s="270" t="str">
        <f ca="true">+IF(OFFSET('Hygiene Data'!$G$12,0,10*ROW('Hygiene Data'!G1))="","",OFFSET('Hygiene Data'!$G$12,0,10*ROW('Hygiene Data'!G1)))</f>
        <v/>
      </c>
      <c r="DZ7" s="270" t="str">
        <f ca="true">+IF(OFFSET('Hygiene Data'!$G$13,0,10*ROW('Hygiene Data'!G1))="","",OFFSET('Hygiene Data'!$G$13,0,10*ROW('Hygiene Data'!G1)))</f>
        <v/>
      </c>
      <c r="EA7" s="270" t="str">
        <f ca="true">+IF(OFFSET('Hygiene Data'!$H$11,0,10*ROW('Hygiene Data'!H1))="","",OFFSET('Hygiene Data'!$H$11,0,10*ROW('Hygiene Data'!H1)))</f>
        <v/>
      </c>
      <c r="EB7" s="270" t="str">
        <f ca="true">+IF(OFFSET('Hygiene Data'!$H$12,0,10*ROW('Hygiene Data'!H1))="","",OFFSET('Hygiene Data'!$H$12,0,10*ROW('Hygiene Data'!H1)))</f>
        <v/>
      </c>
      <c r="EC7" s="270" t="str">
        <f ca="true">+IF(OFFSET('Hygiene Data'!$H$13,0,10*ROW('Hygiene Data'!H1))="","",OFFSET('Hygiene Data'!$H$13,0,10*ROW('Hygiene Data'!H1)))</f>
        <v/>
      </c>
      <c r="ED7" s="270" t="str">
        <f ca="true">+IF(OFFSET('Hygiene Data'!$I$11,0,10*ROW('Hygiene Data'!I1))="","",OFFSET('Hygiene Data'!$I$11,0,10*ROW('Hygiene Data'!I1)))</f>
        <v/>
      </c>
      <c r="EE7" s="270" t="str">
        <f ca="true">+IF(OFFSET('Hygiene Data'!$I$12,0,10*ROW('Hygiene Data'!I1))="","",OFFSET('Hygiene Data'!$I$12,0,10*ROW('Hygiene Data'!I1)))</f>
        <v/>
      </c>
      <c r="EF7" s="270"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SLE_2017_UIS</v>
      </c>
      <c r="B8" s="35" t="str">
        <f ca="true">+IF(OFFSET('Water Data'!$C$2,0,10*ROW('Water Data'!F2))="","",OFFSET('Water Data'!$C$2,0,10*ROW('Water Data'!F2)))</f>
        <v>Other</v>
      </c>
      <c r="C8" s="326">
        <f t="shared" ca="true" si="0"/>
        <v>2017</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[59]</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51.526000000000003</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67.129200139009669</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[55]</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47.228279999999998</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63.184831835406705</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t="str">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[80]</v>
      </c>
      <c r="BA8" s="93"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3"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str">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[83]</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str">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[78]</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0"/>
      <c r="BS8" s="270" t="str">
        <f ca="true">+IF(OFFSET('Water Data'!$D$27,0,10*ROW('Water Data'!D2))="","",OFFSET('Water Data'!$D$27,0,10*ROW('Water Data'!D2)))</f>
        <v/>
      </c>
      <c r="BT8" s="270" t="str">
        <f ca="true">+IF(OFFSET('Water Data'!$D$28,0,10*ROW('Water Data'!D2))="","",OFFSET('Water Data'!$D$28,0,10*ROW('Water Data'!D2)))</f>
        <v>No</v>
      </c>
      <c r="BU8" s="270" t="str">
        <f ca="true">+IF(OFFSET('Water Data'!$D$29,0,10*ROW('Water Data'!D2))="","",OFFSET('Water Data'!$D$29,0,10*ROW('Water Data'!D2)))</f>
        <v/>
      </c>
      <c r="BV8" s="270" t="str">
        <f ca="true">+IF(OFFSET('Water Data'!$E$27,0,10*ROW('Water Data'!E2))="","",OFFSET('Water Data'!$E$27,0,10*ROW('Water Data'!E2)))</f>
        <v/>
      </c>
      <c r="BW8" s="270" t="str">
        <f ca="true">+IF(OFFSET('Water Data'!$E$28,0,10*ROW('Water Data'!E2))="","",OFFSET('Water Data'!$E$28,0,10*ROW('Water Data'!E2)))</f>
        <v/>
      </c>
      <c r="BX8" s="270" t="str">
        <f ca="true">+IF(OFFSET('Water Data'!$E$29,0,10*ROW('Water Data'!E2))="","",OFFSET('Water Data'!$E$29,0,10*ROW('Water Data'!E2)))</f>
        <v/>
      </c>
      <c r="BY8" s="270" t="str">
        <f ca="true">+IF(OFFSET('Water Data'!$F$27,0,10*ROW('Water Data'!F2))="","",OFFSET('Water Data'!$F$27,0,10*ROW('Water Data'!F2)))</f>
        <v/>
      </c>
      <c r="BZ8" s="270" t="str">
        <f ca="true">+IF(OFFSET('Water Data'!$F$28,0,10*ROW('Water Data'!F2))="","",OFFSET('Water Data'!$F$28,0,10*ROW('Water Data'!F2)))</f>
        <v/>
      </c>
      <c r="CA8" s="270" t="str">
        <f ca="true">+IF(OFFSET('Water Data'!$F$29,0,10*ROW('Water Data'!F2))="","",OFFSET('Water Data'!$F$29,0,10*ROW('Water Data'!F2)))</f>
        <v/>
      </c>
      <c r="CB8" s="270" t="str">
        <f ca="true">+IF(OFFSET('Water Data'!$G$27,0,10*ROW('Water Data'!G2))="","",OFFSET('Water Data'!$G$27,0,10*ROW('Water Data'!G2)))</f>
        <v/>
      </c>
      <c r="CC8" s="270" t="str">
        <f ca="true">+IF(OFFSET('Water Data'!$G$28,0,10*ROW('Water Data'!G2))="","",OFFSET('Water Data'!$G$28,0,10*ROW('Water Data'!G2)))</f>
        <v/>
      </c>
      <c r="CD8" s="270" t="str">
        <f ca="true">+IF(OFFSET('Water Data'!$G$29,0,10*ROW('Water Data'!G2))="","",OFFSET('Water Data'!$G$29,0,10*ROW('Water Data'!G2)))</f>
        <v/>
      </c>
      <c r="CE8" s="270" t="str">
        <f ca="true">+IF(OFFSET('Water Data'!$H$27,0,10*ROW('Water Data'!H2))="","",OFFSET('Water Data'!$H$27,0,10*ROW('Water Data'!H2)))</f>
        <v/>
      </c>
      <c r="CF8" s="270" t="str">
        <f ca="true">+IF(OFFSET('Water Data'!$H$28,0,10*ROW('Water Data'!H2))="","",OFFSET('Water Data'!$H$28,0,10*ROW('Water Data'!H2)))</f>
        <v>Yes</v>
      </c>
      <c r="CG8" s="270" t="str">
        <f ca="true">+IF(OFFSET('Water Data'!$H$29,0,10*ROW('Water Data'!H2))="","",OFFSET('Water Data'!$H$29,0,10*ROW('Water Data'!H2)))</f>
        <v/>
      </c>
      <c r="CH8" s="270" t="str">
        <f ca="true">+IF(OFFSET('Water Data'!$I$27,0,10*ROW('Water Data'!I2))="","",OFFSET('Water Data'!$I$27,0,10*ROW('Water Data'!I2)))</f>
        <v/>
      </c>
      <c r="CI8" s="270" t="str">
        <f ca="true">+IF(OFFSET('Water Data'!$I$28,0,10*ROW('Water Data'!I2))="","",OFFSET('Water Data'!$I$28,0,10*ROW('Water Data'!I2)))</f>
        <v>Yes</v>
      </c>
      <c r="CJ8" s="270" t="str">
        <f ca="true">+IF(OFFSET('Water Data'!$I$29,0,10*ROW('Water Data'!I2))="","",OFFSET('Water Data'!$I$29,0,10*ROW('Water Data'!I2)))</f>
        <v/>
      </c>
      <c r="CK8" s="270" t="str">
        <f ca="true">+IF(OFFSET('Sanitation Data'!$D$28,0,10*ROW('Sanitation Data'!D2))="","",OFFSET('Sanitation Data'!$D$28,0,10*ROW('Sanitation Data'!D2)))</f>
        <v/>
      </c>
      <c r="CL8" s="270" t="str">
        <f ca="true">+IF(OFFSET('Sanitation Data'!$D$29,0,10*ROW('Sanitation Data'!D2))="","",OFFSET('Sanitation Data'!$D$29,0,10*ROW('Sanitation Data'!D2)))</f>
        <v>No</v>
      </c>
      <c r="CM8" s="270" t="str">
        <f ca="true">+IF(OFFSET('Sanitation Data'!$D$30,0,10*ROW('Sanitation Data'!D2))="","",OFFSET('Sanitation Data'!$D$30,0,10*ROW('Sanitation Data'!D2)))</f>
        <v/>
      </c>
      <c r="CN8" s="270" t="str">
        <f ca="true">+IF(OFFSET('Sanitation Data'!$D$31,0,10*ROW('Sanitation Data'!D2))="","",OFFSET('Sanitation Data'!$D$31,0,10*ROW('Sanitation Data'!D2)))</f>
        <v/>
      </c>
      <c r="CO8" s="270" t="str">
        <f ca="true">+IF(OFFSET('Sanitation Data'!$D$32,0,10*ROW('Sanitation Data'!D2))="","",OFFSET('Sanitation Data'!$D$32,0,10*ROW('Sanitation Data'!D2)))</f>
        <v/>
      </c>
      <c r="CP8" s="270" t="str">
        <f ca="true">+IF(OFFSET('Sanitation Data'!$E$28,0,10*ROW('Sanitation Data'!E2))="","",OFFSET('Sanitation Data'!$E$28,0,10*ROW('Sanitation Data'!E2)))</f>
        <v/>
      </c>
      <c r="CQ8" s="270" t="str">
        <f ca="true">+IF(OFFSET('Sanitation Data'!$E$29,0,10*ROW('Sanitation Data'!E2))="","",OFFSET('Sanitation Data'!$E$29,0,10*ROW('Sanitation Data'!E2)))</f>
        <v/>
      </c>
      <c r="CR8" s="270" t="str">
        <f ca="true">+IF(OFFSET('Sanitation Data'!$E$30,0,10*ROW('Sanitation Data'!E2))="","",OFFSET('Sanitation Data'!$E$30,0,10*ROW('Sanitation Data'!E2)))</f>
        <v/>
      </c>
      <c r="CS8" s="270" t="str">
        <f ca="true">+IF(OFFSET('Sanitation Data'!$E$31,0,10*ROW('Sanitation Data'!E2))="","",OFFSET('Sanitation Data'!$E$31,0,10*ROW('Sanitation Data'!E2)))</f>
        <v/>
      </c>
      <c r="CT8" s="270" t="str">
        <f ca="true">+IF(OFFSET('Sanitation Data'!$E$32,0,10*ROW('Sanitation Data'!E2))="","",OFFSET('Sanitation Data'!$E$32,0,10*ROW('Sanitation Data'!E2)))</f>
        <v/>
      </c>
      <c r="CU8" s="270" t="str">
        <f ca="true">+IF(OFFSET('Sanitation Data'!$F$28,0,10*ROW('Sanitation Data'!F2))="","",OFFSET('Sanitation Data'!$F$28,0,10*ROW('Sanitation Data'!F2)))</f>
        <v/>
      </c>
      <c r="CV8" s="270" t="str">
        <f ca="true">+IF(OFFSET('Sanitation Data'!$F$29,0,10*ROW('Sanitation Data'!F2))="","",OFFSET('Sanitation Data'!$F$29,0,10*ROW('Sanitation Data'!F2)))</f>
        <v/>
      </c>
      <c r="CW8" s="270" t="str">
        <f ca="true">+IF(OFFSET('Sanitation Data'!$F$30,0,10*ROW('Sanitation Data'!F2))="","",OFFSET('Sanitation Data'!$F$30,0,10*ROW('Sanitation Data'!F2)))</f>
        <v/>
      </c>
      <c r="CX8" s="270" t="str">
        <f ca="true">+IF(OFFSET('Sanitation Data'!$F$31,0,10*ROW('Sanitation Data'!F2))="","",OFFSET('Sanitation Data'!$F$31,0,10*ROW('Sanitation Data'!F2)))</f>
        <v/>
      </c>
      <c r="CY8" s="270" t="str">
        <f ca="true">+IF(OFFSET('Sanitation Data'!$F$32,0,10*ROW('Sanitation Data'!F2))="","",OFFSET('Sanitation Data'!$F$32,0,10*ROW('Sanitation Data'!F2)))</f>
        <v/>
      </c>
      <c r="CZ8" s="270" t="str">
        <f ca="true">+IF(OFFSET('Sanitation Data'!$G$28,0,10*ROW('Sanitation Data'!G2))="","",OFFSET('Sanitation Data'!$G$28,0,10*ROW('Sanitation Data'!G2)))</f>
        <v/>
      </c>
      <c r="DA8" s="270" t="str">
        <f ca="true">+IF(OFFSET('Sanitation Data'!$G$29,0,10*ROW('Sanitation Data'!G2))="","",OFFSET('Sanitation Data'!$G$29,0,10*ROW('Sanitation Data'!G2)))</f>
        <v/>
      </c>
      <c r="DB8" s="270" t="str">
        <f ca="true">+IF(OFFSET('Sanitation Data'!$G$30,0,10*ROW('Sanitation Data'!G2))="","",OFFSET('Sanitation Data'!$G$30,0,10*ROW('Sanitation Data'!G2)))</f>
        <v/>
      </c>
      <c r="DC8" s="270" t="str">
        <f ca="true">+IF(OFFSET('Sanitation Data'!$G$31,0,10*ROW('Sanitation Data'!G2))="","",OFFSET('Sanitation Data'!$G$31,0,10*ROW('Sanitation Data'!G2)))</f>
        <v/>
      </c>
      <c r="DD8" s="270" t="str">
        <f ca="true">+IF(OFFSET('Sanitation Data'!$G$32,0,10*ROW('Sanitation Data'!G2))="","",OFFSET('Sanitation Data'!$G$32,0,10*ROW('Sanitation Data'!G2)))</f>
        <v/>
      </c>
      <c r="DE8" s="270" t="str">
        <f ca="true">+IF(OFFSET('Sanitation Data'!$H$28,0,10*ROW('Sanitation Data'!H2))="","",OFFSET('Sanitation Data'!$H$28,0,10*ROW('Sanitation Data'!H2)))</f>
        <v/>
      </c>
      <c r="DF8" s="270" t="str">
        <f ca="true">+IF(OFFSET('Sanitation Data'!$H$29,0,10*ROW('Sanitation Data'!H2))="","",OFFSET('Sanitation Data'!$H$29,0,10*ROW('Sanitation Data'!H2)))</f>
        <v>Yes</v>
      </c>
      <c r="DG8" s="270" t="str">
        <f ca="true">+IF(OFFSET('Sanitation Data'!$H$30,0,10*ROW('Sanitation Data'!H2))="","",OFFSET('Sanitation Data'!$H$30,0,10*ROW('Sanitation Data'!H2)))</f>
        <v/>
      </c>
      <c r="DH8" s="270" t="str">
        <f ca="true">+IF(OFFSET('Sanitation Data'!$H$31,0,10*ROW('Sanitation Data'!H2))="","",OFFSET('Sanitation Data'!$H$31,0,10*ROW('Sanitation Data'!H2)))</f>
        <v/>
      </c>
      <c r="DI8" s="270" t="str">
        <f ca="true">+IF(OFFSET('Sanitation Data'!$H$32,0,10*ROW('Sanitation Data'!H2))="","",OFFSET('Sanitation Data'!$H$32,0,10*ROW('Sanitation Data'!H2)))</f>
        <v/>
      </c>
      <c r="DJ8" s="270" t="str">
        <f ca="true">+IF(OFFSET('Sanitation Data'!$I$28,0,10*ROW('Sanitation Data'!I2))="","",OFFSET('Sanitation Data'!$I$28,0,10*ROW('Sanitation Data'!I2)))</f>
        <v/>
      </c>
      <c r="DK8" s="270" t="str">
        <f ca="true">+IF(OFFSET('Sanitation Data'!$I$29,0,10*ROW('Sanitation Data'!I2))="","",OFFSET('Sanitation Data'!$I$29,0,10*ROW('Sanitation Data'!I2)))</f>
        <v>Yes</v>
      </c>
      <c r="DL8" s="270" t="str">
        <f ca="true">+IF(OFFSET('Sanitation Data'!$I$30,0,10*ROW('Sanitation Data'!I2))="","",OFFSET('Sanitation Data'!$I$30,0,10*ROW('Sanitation Data'!I2)))</f>
        <v/>
      </c>
      <c r="DM8" s="270" t="str">
        <f ca="true">+IF(OFFSET('Sanitation Data'!$I$31,0,10*ROW('Sanitation Data'!I2))="","",OFFSET('Sanitation Data'!$I$31,0,10*ROW('Sanitation Data'!I2)))</f>
        <v/>
      </c>
      <c r="DN8" s="270" t="str">
        <f ca="true">+IF(OFFSET('Sanitation Data'!$I$32,0,10*ROW('Sanitation Data'!I2))="","",OFFSET('Sanitation Data'!$I$32,0,10*ROW('Sanitation Data'!I2)))</f>
        <v/>
      </c>
      <c r="DO8" s="270" t="str">
        <f ca="true">+IF(OFFSET('Hygiene Data'!$D$11,0,10*ROW('Hygiene Data'!D2))="","",OFFSET('Hygiene Data'!$D$11,0,10*ROW('Hygiene Data'!D2)))</f>
        <v>No</v>
      </c>
      <c r="DP8" s="270" t="str">
        <f ca="true">+IF(OFFSET('Hygiene Data'!$D$12,0,10*ROW('Hygiene Data'!D2))="","",OFFSET('Hygiene Data'!$D$12,0,10*ROW('Hygiene Data'!D2)))</f>
        <v/>
      </c>
      <c r="DQ8" s="270" t="str">
        <f ca="true">+IF(OFFSET('Hygiene Data'!$D$13,0,10*ROW('Hygiene Data'!D2))="","",OFFSET('Hygiene Data'!$D$13,0,10*ROW('Hygiene Data'!D2)))</f>
        <v/>
      </c>
      <c r="DR8" s="270" t="str">
        <f ca="true">+IF(OFFSET('Hygiene Data'!$E$11,0,10*ROW('Hygiene Data'!E2))="","",OFFSET('Hygiene Data'!$E$11,0,10*ROW('Hygiene Data'!E2)))</f>
        <v/>
      </c>
      <c r="DS8" s="270" t="str">
        <f ca="true">+IF(OFFSET('Hygiene Data'!$E$12,0,10*ROW('Hygiene Data'!E2))="","",OFFSET('Hygiene Data'!$E$12,0,10*ROW('Hygiene Data'!E2)))</f>
        <v/>
      </c>
      <c r="DT8" s="270" t="str">
        <f ca="true">+IF(OFFSET('Hygiene Data'!$E$13,0,10*ROW('Hygiene Data'!E2))="","",OFFSET('Hygiene Data'!$E$13,0,10*ROW('Hygiene Data'!E2)))</f>
        <v/>
      </c>
      <c r="DU8" s="270" t="str">
        <f ca="true">+IF(OFFSET('Hygiene Data'!$F$11,0,10*ROW('Hygiene Data'!F2))="","",OFFSET('Hygiene Data'!$F$11,0,10*ROW('Hygiene Data'!F2)))</f>
        <v/>
      </c>
      <c r="DV8" s="270" t="str">
        <f ca="true">+IF(OFFSET('Hygiene Data'!$F$12,0,10*ROW('Hygiene Data'!F2))="","",OFFSET('Hygiene Data'!$F$12,0,10*ROW('Hygiene Data'!F2)))</f>
        <v/>
      </c>
      <c r="DW8" s="270" t="str">
        <f ca="true">+IF(OFFSET('Hygiene Data'!$F$13,0,10*ROW('Hygiene Data'!F2))="","",OFFSET('Hygiene Data'!$F$13,0,10*ROW('Hygiene Data'!F2)))</f>
        <v/>
      </c>
      <c r="DX8" s="270" t="str">
        <f ca="true">+IF(OFFSET('Hygiene Data'!$G$11,0,10*ROW('Hygiene Data'!G2))="","",OFFSET('Hygiene Data'!$G$11,0,10*ROW('Hygiene Data'!G2)))</f>
        <v/>
      </c>
      <c r="DY8" s="270" t="str">
        <f ca="true">+IF(OFFSET('Hygiene Data'!$G$12,0,10*ROW('Hygiene Data'!G2))="","",OFFSET('Hygiene Data'!$G$12,0,10*ROW('Hygiene Data'!G2)))</f>
        <v/>
      </c>
      <c r="DZ8" s="270" t="str">
        <f ca="true">+IF(OFFSET('Hygiene Data'!$G$13,0,10*ROW('Hygiene Data'!G2))="","",OFFSET('Hygiene Data'!$G$13,0,10*ROW('Hygiene Data'!G2)))</f>
        <v/>
      </c>
      <c r="EA8" s="270" t="str">
        <f ca="true">+IF(OFFSET('Hygiene Data'!$H$11,0,10*ROW('Hygiene Data'!H2))="","",OFFSET('Hygiene Data'!$H$11,0,10*ROW('Hygiene Data'!H2)))</f>
        <v>No</v>
      </c>
      <c r="EB8" s="270" t="str">
        <f ca="true">+IF(OFFSET('Hygiene Data'!$H$12,0,10*ROW('Hygiene Data'!H2))="","",OFFSET('Hygiene Data'!$H$12,0,10*ROW('Hygiene Data'!H2)))</f>
        <v/>
      </c>
      <c r="EC8" s="270" t="str">
        <f ca="true">+IF(OFFSET('Hygiene Data'!$H$13,0,10*ROW('Hygiene Data'!H2))="","",OFFSET('Hygiene Data'!$H$13,0,10*ROW('Hygiene Data'!H2)))</f>
        <v/>
      </c>
      <c r="ED8" s="270" t="str">
        <f ca="true">+IF(OFFSET('Hygiene Data'!$I$11,0,10*ROW('Hygiene Data'!I2))="","",OFFSET('Hygiene Data'!$I$11,0,10*ROW('Hygiene Data'!I2)))</f>
        <v>No</v>
      </c>
      <c r="EE8" s="270" t="str">
        <f ca="true">+IF(OFFSET('Hygiene Data'!$I$12,0,10*ROW('Hygiene Data'!I2))="","",OFFSET('Hygiene Data'!$I$12,0,10*ROW('Hygiene Data'!I2)))</f>
        <v/>
      </c>
      <c r="EF8" s="270"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SLE_2017_EMIS</v>
      </c>
      <c r="B9" s="35" t="str">
        <f ca="true">+IF(OFFSET('Water Data'!$C$2,0,10*ROW('Water Data'!F3))="","",OFFSET('Water Data'!$C$2,0,10*ROW('Water Data'!F3)))</f>
        <v>EMIS</v>
      </c>
      <c r="C9" s="326">
        <f t="shared" ca="true" si="0"/>
        <v>2017</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85</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70.08</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87.274220032840716</v>
      </c>
      <c r="N9" s="91">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79.054187192118221</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83.3385238243538</v>
      </c>
      <c r="Q9" s="9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66.020554344440995</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88.689740420271931</v>
      </c>
      <c r="T9" s="9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78.583436341161928</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79</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str">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[65]</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[65]</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87</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str">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[73]</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str">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[73]</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74</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str">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[52]</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[52]</v>
      </c>
      <c r="AU9" s="9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91.48702101359703</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str">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[69]</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str">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[69]</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82</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83</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77.7521631644005</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0"/>
      <c r="BS9" s="270" t="str">
        <f ca="true">+IF(OFFSET('Water Data'!$D$27,0,10*ROW('Water Data'!D3))="","",OFFSET('Water Data'!$D$27,0,10*ROW('Water Data'!D3)))</f>
        <v>Yes</v>
      </c>
      <c r="BT9" s="270" t="str">
        <f ca="true">+IF(OFFSET('Water Data'!$D$28,0,10*ROW('Water Data'!D3))="","",OFFSET('Water Data'!$D$28,0,10*ROW('Water Data'!D3)))</f>
        <v>Yes</v>
      </c>
      <c r="BU9" s="270" t="str">
        <f ca="true">+IF(OFFSET('Water Data'!$D$29,0,10*ROW('Water Data'!D3))="","",OFFSET('Water Data'!$D$29,0,10*ROW('Water Data'!D3)))</f>
        <v/>
      </c>
      <c r="BV9" s="270" t="str">
        <f ca="true">+IF(OFFSET('Water Data'!$E$27,0,10*ROW('Water Data'!E3))="","",OFFSET('Water Data'!$E$27,0,10*ROW('Water Data'!E3)))</f>
        <v/>
      </c>
      <c r="BW9" s="270" t="str">
        <f ca="true">+IF(OFFSET('Water Data'!$E$28,0,10*ROW('Water Data'!E3))="","",OFFSET('Water Data'!$E$28,0,10*ROW('Water Data'!E3)))</f>
        <v/>
      </c>
      <c r="BX9" s="270" t="str">
        <f ca="true">+IF(OFFSET('Water Data'!$E$29,0,10*ROW('Water Data'!E3))="","",OFFSET('Water Data'!$E$29,0,10*ROW('Water Data'!E3)))</f>
        <v/>
      </c>
      <c r="BY9" s="270" t="str">
        <f ca="true">+IF(OFFSET('Water Data'!$F$27,0,10*ROW('Water Data'!F3))="","",OFFSET('Water Data'!$F$27,0,10*ROW('Water Data'!F3)))</f>
        <v/>
      </c>
      <c r="BZ9" s="270" t="str">
        <f ca="true">+IF(OFFSET('Water Data'!$F$28,0,10*ROW('Water Data'!F3))="","",OFFSET('Water Data'!$F$28,0,10*ROW('Water Data'!F3)))</f>
        <v/>
      </c>
      <c r="CA9" s="270" t="str">
        <f ca="true">+IF(OFFSET('Water Data'!$F$29,0,10*ROW('Water Data'!F3))="","",OFFSET('Water Data'!$F$29,0,10*ROW('Water Data'!F3)))</f>
        <v/>
      </c>
      <c r="CB9" s="270" t="str">
        <f ca="true">+IF(OFFSET('Water Data'!$G$27,0,10*ROW('Water Data'!G3))="","",OFFSET('Water Data'!$G$27,0,10*ROW('Water Data'!G3)))</f>
        <v>Yes</v>
      </c>
      <c r="CC9" s="270" t="str">
        <f ca="true">+IF(OFFSET('Water Data'!$G$28,0,10*ROW('Water Data'!G3))="","",OFFSET('Water Data'!$G$28,0,10*ROW('Water Data'!G3)))</f>
        <v>Yes</v>
      </c>
      <c r="CD9" s="270" t="str">
        <f ca="true">+IF(OFFSET('Water Data'!$G$29,0,10*ROW('Water Data'!G3))="","",OFFSET('Water Data'!$G$29,0,10*ROW('Water Data'!G3)))</f>
        <v/>
      </c>
      <c r="CE9" s="270" t="str">
        <f ca="true">+IF(OFFSET('Water Data'!$H$27,0,10*ROW('Water Data'!H3))="","",OFFSET('Water Data'!$H$27,0,10*ROW('Water Data'!H3)))</f>
        <v>Yes</v>
      </c>
      <c r="CF9" s="270" t="str">
        <f ca="true">+IF(OFFSET('Water Data'!$H$28,0,10*ROW('Water Data'!H3))="","",OFFSET('Water Data'!$H$28,0,10*ROW('Water Data'!H3)))</f>
        <v>Yes</v>
      </c>
      <c r="CG9" s="270" t="str">
        <f ca="true">+IF(OFFSET('Water Data'!$H$29,0,10*ROW('Water Data'!H3))="","",OFFSET('Water Data'!$H$29,0,10*ROW('Water Data'!H3)))</f>
        <v/>
      </c>
      <c r="CH9" s="270" t="str">
        <f ca="true">+IF(OFFSET('Water Data'!$I$27,0,10*ROW('Water Data'!I3))="","",OFFSET('Water Data'!$I$27,0,10*ROW('Water Data'!I3)))</f>
        <v>Yes</v>
      </c>
      <c r="CI9" s="270" t="str">
        <f ca="true">+IF(OFFSET('Water Data'!$I$28,0,10*ROW('Water Data'!I3))="","",OFFSET('Water Data'!$I$28,0,10*ROW('Water Data'!I3)))</f>
        <v>Yes</v>
      </c>
      <c r="CJ9" s="270" t="str">
        <f ca="true">+IF(OFFSET('Water Data'!$I$29,0,10*ROW('Water Data'!I3))="","",OFFSET('Water Data'!$I$29,0,10*ROW('Water Data'!I3)))</f>
        <v/>
      </c>
      <c r="CK9" s="270" t="str">
        <f ca="true">+IF(OFFSET('Sanitation Data'!$D$28,0,10*ROW('Sanitation Data'!D3))="","",OFFSET('Sanitation Data'!$D$28,0,10*ROW('Sanitation Data'!D3)))</f>
        <v>Yes</v>
      </c>
      <c r="CL9" s="270" t="str">
        <f ca="true">+IF(OFFSET('Sanitation Data'!$D$29,0,10*ROW('Sanitation Data'!D3))="","",OFFSET('Sanitation Data'!$D$29,0,10*ROW('Sanitation Data'!D3)))</f>
        <v/>
      </c>
      <c r="CM9" s="270" t="str">
        <f ca="true">+IF(OFFSET('Sanitation Data'!$D$30,0,10*ROW('Sanitation Data'!D3))="","",OFFSET('Sanitation Data'!$D$30,0,10*ROW('Sanitation Data'!D3)))</f>
        <v>No</v>
      </c>
      <c r="CN9" s="270" t="str">
        <f ca="true">+IF(OFFSET('Sanitation Data'!$D$31,0,10*ROW('Sanitation Data'!D3))="","",OFFSET('Sanitation Data'!$D$31,0,10*ROW('Sanitation Data'!D3)))</f>
        <v/>
      </c>
      <c r="CO9" s="270" t="str">
        <f ca="true">+IF(OFFSET('Sanitation Data'!$D$32,0,10*ROW('Sanitation Data'!D3))="","",OFFSET('Sanitation Data'!$D$32,0,10*ROW('Sanitation Data'!D3)))</f>
        <v>No</v>
      </c>
      <c r="CP9" s="270" t="str">
        <f ca="true">+IF(OFFSET('Sanitation Data'!$E$28,0,10*ROW('Sanitation Data'!E3))="","",OFFSET('Sanitation Data'!$E$28,0,10*ROW('Sanitation Data'!E3)))</f>
        <v/>
      </c>
      <c r="CQ9" s="270" t="str">
        <f ca="true">+IF(OFFSET('Sanitation Data'!$E$29,0,10*ROW('Sanitation Data'!E3))="","",OFFSET('Sanitation Data'!$E$29,0,10*ROW('Sanitation Data'!E3)))</f>
        <v/>
      </c>
      <c r="CR9" s="270" t="str">
        <f ca="true">+IF(OFFSET('Sanitation Data'!$E$30,0,10*ROW('Sanitation Data'!E3))="","",OFFSET('Sanitation Data'!$E$30,0,10*ROW('Sanitation Data'!E3)))</f>
        <v/>
      </c>
      <c r="CS9" s="270" t="str">
        <f ca="true">+IF(OFFSET('Sanitation Data'!$E$31,0,10*ROW('Sanitation Data'!E3))="","",OFFSET('Sanitation Data'!$E$31,0,10*ROW('Sanitation Data'!E3)))</f>
        <v/>
      </c>
      <c r="CT9" s="270" t="str">
        <f ca="true">+IF(OFFSET('Sanitation Data'!$E$32,0,10*ROW('Sanitation Data'!E3))="","",OFFSET('Sanitation Data'!$E$32,0,10*ROW('Sanitation Data'!E3)))</f>
        <v/>
      </c>
      <c r="CU9" s="270" t="str">
        <f ca="true">+IF(OFFSET('Sanitation Data'!$F$28,0,10*ROW('Sanitation Data'!F3))="","",OFFSET('Sanitation Data'!$F$28,0,10*ROW('Sanitation Data'!F3)))</f>
        <v/>
      </c>
      <c r="CV9" s="270" t="str">
        <f ca="true">+IF(OFFSET('Sanitation Data'!$F$29,0,10*ROW('Sanitation Data'!F3))="","",OFFSET('Sanitation Data'!$F$29,0,10*ROW('Sanitation Data'!F3)))</f>
        <v/>
      </c>
      <c r="CW9" s="270" t="str">
        <f ca="true">+IF(OFFSET('Sanitation Data'!$F$30,0,10*ROW('Sanitation Data'!F3))="","",OFFSET('Sanitation Data'!$F$30,0,10*ROW('Sanitation Data'!F3)))</f>
        <v/>
      </c>
      <c r="CX9" s="270" t="str">
        <f ca="true">+IF(OFFSET('Sanitation Data'!$F$31,0,10*ROW('Sanitation Data'!F3))="","",OFFSET('Sanitation Data'!$F$31,0,10*ROW('Sanitation Data'!F3)))</f>
        <v/>
      </c>
      <c r="CY9" s="270" t="str">
        <f ca="true">+IF(OFFSET('Sanitation Data'!$F$32,0,10*ROW('Sanitation Data'!F3))="","",OFFSET('Sanitation Data'!$F$32,0,10*ROW('Sanitation Data'!F3)))</f>
        <v/>
      </c>
      <c r="CZ9" s="270" t="str">
        <f ca="true">+IF(OFFSET('Sanitation Data'!$G$28,0,10*ROW('Sanitation Data'!G3))="","",OFFSET('Sanitation Data'!$G$28,0,10*ROW('Sanitation Data'!G3)))</f>
        <v>Yes</v>
      </c>
      <c r="DA9" s="270" t="str">
        <f ca="true">+IF(OFFSET('Sanitation Data'!$G$29,0,10*ROW('Sanitation Data'!G3))="","",OFFSET('Sanitation Data'!$G$29,0,10*ROW('Sanitation Data'!G3)))</f>
        <v/>
      </c>
      <c r="DB9" s="270" t="str">
        <f ca="true">+IF(OFFSET('Sanitation Data'!$G$30,0,10*ROW('Sanitation Data'!G3))="","",OFFSET('Sanitation Data'!$G$30,0,10*ROW('Sanitation Data'!G3)))</f>
        <v>No</v>
      </c>
      <c r="DC9" s="270" t="str">
        <f ca="true">+IF(OFFSET('Sanitation Data'!$G$31,0,10*ROW('Sanitation Data'!G3))="","",OFFSET('Sanitation Data'!$G$31,0,10*ROW('Sanitation Data'!G3)))</f>
        <v/>
      </c>
      <c r="DD9" s="270" t="str">
        <f ca="true">+IF(OFFSET('Sanitation Data'!$G$32,0,10*ROW('Sanitation Data'!G3))="","",OFFSET('Sanitation Data'!$G$32,0,10*ROW('Sanitation Data'!G3)))</f>
        <v>No</v>
      </c>
      <c r="DE9" s="270" t="str">
        <f ca="true">+IF(OFFSET('Sanitation Data'!$H$28,0,10*ROW('Sanitation Data'!H3))="","",OFFSET('Sanitation Data'!$H$28,0,10*ROW('Sanitation Data'!H3)))</f>
        <v>Yes</v>
      </c>
      <c r="DF9" s="270" t="str">
        <f ca="true">+IF(OFFSET('Sanitation Data'!$H$29,0,10*ROW('Sanitation Data'!H3))="","",OFFSET('Sanitation Data'!$H$29,0,10*ROW('Sanitation Data'!H3)))</f>
        <v/>
      </c>
      <c r="DG9" s="270" t="str">
        <f ca="true">+IF(OFFSET('Sanitation Data'!$H$30,0,10*ROW('Sanitation Data'!H3))="","",OFFSET('Sanitation Data'!$H$30,0,10*ROW('Sanitation Data'!H3)))</f>
        <v>No</v>
      </c>
      <c r="DH9" s="270" t="str">
        <f ca="true">+IF(OFFSET('Sanitation Data'!$H$31,0,10*ROW('Sanitation Data'!H3))="","",OFFSET('Sanitation Data'!$H$31,0,10*ROW('Sanitation Data'!H3)))</f>
        <v/>
      </c>
      <c r="DI9" s="270" t="str">
        <f ca="true">+IF(OFFSET('Sanitation Data'!$H$32,0,10*ROW('Sanitation Data'!H3))="","",OFFSET('Sanitation Data'!$H$32,0,10*ROW('Sanitation Data'!H3)))</f>
        <v>No</v>
      </c>
      <c r="DJ9" s="270" t="str">
        <f ca="true">+IF(OFFSET('Sanitation Data'!$I$28,0,10*ROW('Sanitation Data'!I3))="","",OFFSET('Sanitation Data'!$I$28,0,10*ROW('Sanitation Data'!I3)))</f>
        <v>Yes</v>
      </c>
      <c r="DK9" s="270" t="str">
        <f ca="true">+IF(OFFSET('Sanitation Data'!$I$29,0,10*ROW('Sanitation Data'!I3))="","",OFFSET('Sanitation Data'!$I$29,0,10*ROW('Sanitation Data'!I3)))</f>
        <v/>
      </c>
      <c r="DL9" s="270" t="str">
        <f ca="true">+IF(OFFSET('Sanitation Data'!$I$30,0,10*ROW('Sanitation Data'!I3))="","",OFFSET('Sanitation Data'!$I$30,0,10*ROW('Sanitation Data'!I3)))</f>
        <v>No</v>
      </c>
      <c r="DM9" s="270" t="str">
        <f ca="true">+IF(OFFSET('Sanitation Data'!$I$31,0,10*ROW('Sanitation Data'!I3))="","",OFFSET('Sanitation Data'!$I$31,0,10*ROW('Sanitation Data'!I3)))</f>
        <v/>
      </c>
      <c r="DN9" s="270" t="str">
        <f ca="true">+IF(OFFSET('Sanitation Data'!$I$32,0,10*ROW('Sanitation Data'!I3))="","",OFFSET('Sanitation Data'!$I$32,0,10*ROW('Sanitation Data'!I3)))</f>
        <v>No</v>
      </c>
      <c r="DO9" s="270" t="str">
        <f ca="true">+IF(OFFSET('Hygiene Data'!$D$11,0,10*ROW('Hygiene Data'!D3))="","",OFFSET('Hygiene Data'!$D$11,0,10*ROW('Hygiene Data'!D3)))</f>
        <v>Yes</v>
      </c>
      <c r="DP9" s="270" t="str">
        <f ca="true">+IF(OFFSET('Hygiene Data'!$D$12,0,10*ROW('Hygiene Data'!D3))="","",OFFSET('Hygiene Data'!$D$12,0,10*ROW('Hygiene Data'!D3)))</f>
        <v/>
      </c>
      <c r="DQ9" s="270" t="str">
        <f ca="true">+IF(OFFSET('Hygiene Data'!$D$13,0,10*ROW('Hygiene Data'!D3))="","",OFFSET('Hygiene Data'!$D$13,0,10*ROW('Hygiene Data'!D3)))</f>
        <v/>
      </c>
      <c r="DR9" s="270" t="str">
        <f ca="true">+IF(OFFSET('Hygiene Data'!$E$11,0,10*ROW('Hygiene Data'!E3))="","",OFFSET('Hygiene Data'!$E$11,0,10*ROW('Hygiene Data'!E3)))</f>
        <v/>
      </c>
      <c r="DS9" s="270" t="str">
        <f ca="true">+IF(OFFSET('Hygiene Data'!$E$12,0,10*ROW('Hygiene Data'!E3))="","",OFFSET('Hygiene Data'!$E$12,0,10*ROW('Hygiene Data'!E3)))</f>
        <v/>
      </c>
      <c r="DT9" s="270" t="str">
        <f ca="true">+IF(OFFSET('Hygiene Data'!$E$13,0,10*ROW('Hygiene Data'!E3))="","",OFFSET('Hygiene Data'!$E$13,0,10*ROW('Hygiene Data'!E3)))</f>
        <v/>
      </c>
      <c r="DU9" s="270" t="str">
        <f ca="true">+IF(OFFSET('Hygiene Data'!$F$11,0,10*ROW('Hygiene Data'!F3))="","",OFFSET('Hygiene Data'!$F$11,0,10*ROW('Hygiene Data'!F3)))</f>
        <v/>
      </c>
      <c r="DV9" s="270" t="str">
        <f ca="true">+IF(OFFSET('Hygiene Data'!$F$12,0,10*ROW('Hygiene Data'!F3))="","",OFFSET('Hygiene Data'!$F$12,0,10*ROW('Hygiene Data'!F3)))</f>
        <v/>
      </c>
      <c r="DW9" s="270" t="str">
        <f ca="true">+IF(OFFSET('Hygiene Data'!$F$13,0,10*ROW('Hygiene Data'!F3))="","",OFFSET('Hygiene Data'!$F$13,0,10*ROW('Hygiene Data'!F3)))</f>
        <v/>
      </c>
      <c r="DX9" s="270" t="str">
        <f ca="true">+IF(OFFSET('Hygiene Data'!$G$11,0,10*ROW('Hygiene Data'!G3))="","",OFFSET('Hygiene Data'!$G$11,0,10*ROW('Hygiene Data'!G3)))</f>
        <v/>
      </c>
      <c r="DY9" s="270" t="str">
        <f ca="true">+IF(OFFSET('Hygiene Data'!$G$12,0,10*ROW('Hygiene Data'!G3))="","",OFFSET('Hygiene Data'!$G$12,0,10*ROW('Hygiene Data'!G3)))</f>
        <v/>
      </c>
      <c r="DZ9" s="270" t="str">
        <f ca="true">+IF(OFFSET('Hygiene Data'!$G$13,0,10*ROW('Hygiene Data'!G3))="","",OFFSET('Hygiene Data'!$G$13,0,10*ROW('Hygiene Data'!G3)))</f>
        <v/>
      </c>
      <c r="EA9" s="270" t="str">
        <f ca="true">+IF(OFFSET('Hygiene Data'!$H$11,0,10*ROW('Hygiene Data'!H3))="","",OFFSET('Hygiene Data'!$H$11,0,10*ROW('Hygiene Data'!H3)))</f>
        <v>Yes</v>
      </c>
      <c r="EB9" s="270" t="str">
        <f ca="true">+IF(OFFSET('Hygiene Data'!$H$12,0,10*ROW('Hygiene Data'!H3))="","",OFFSET('Hygiene Data'!$H$12,0,10*ROW('Hygiene Data'!H3)))</f>
        <v/>
      </c>
      <c r="EC9" s="270" t="str">
        <f ca="true">+IF(OFFSET('Hygiene Data'!$H$13,0,10*ROW('Hygiene Data'!H3))="","",OFFSET('Hygiene Data'!$H$13,0,10*ROW('Hygiene Data'!H3)))</f>
        <v/>
      </c>
      <c r="ED9" s="270" t="str">
        <f ca="true">+IF(OFFSET('Hygiene Data'!$I$11,0,10*ROW('Hygiene Data'!I3))="","",OFFSET('Hygiene Data'!$I$11,0,10*ROW('Hygiene Data'!I3)))</f>
        <v>Yes</v>
      </c>
      <c r="EE9" s="270" t="str">
        <f ca="true">+IF(OFFSET('Hygiene Data'!$I$12,0,10*ROW('Hygiene Data'!I3))="","",OFFSET('Hygiene Data'!$I$12,0,10*ROW('Hygiene Data'!I3)))</f>
        <v/>
      </c>
      <c r="EF9" s="270"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SLE_2018_UIS</v>
      </c>
      <c r="B10" s="35" t="str">
        <f ca="true">+IF(OFFSET('Water Data'!$C$2,0,10*ROW('Water Data'!F4))="","",OFFSET('Water Data'!$C$2,0,10*ROW('Water Data'!F4)))</f>
        <v>Other</v>
      </c>
      <c r="C10" s="326">
        <f t="shared" ca="true" si="0"/>
        <v>2018</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[59]</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[52]</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[67]</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58.233806580946712</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47.172240000000002</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69.379701659573399</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str">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[68]</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str">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[66]</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str">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[70]</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0"/>
      <c r="BS10" s="270" t="str">
        <f ca="true">+IF(OFFSET('Water Data'!$D$27,0,10*ROW('Water Data'!D4))="","",OFFSET('Water Data'!$D$27,0,10*ROW('Water Data'!D4)))</f>
        <v/>
      </c>
      <c r="BT10" s="270" t="str">
        <f ca="true">+IF(OFFSET('Water Data'!$D$28,0,10*ROW('Water Data'!D4))="","",OFFSET('Water Data'!$D$28,0,10*ROW('Water Data'!D4)))</f>
        <v>No</v>
      </c>
      <c r="BU10" s="270" t="str">
        <f ca="true">+IF(OFFSET('Water Data'!$D$29,0,10*ROW('Water Data'!D4))="","",OFFSET('Water Data'!$D$29,0,10*ROW('Water Data'!D4)))</f>
        <v/>
      </c>
      <c r="BV10" s="270" t="str">
        <f ca="true">+IF(OFFSET('Water Data'!$E$27,0,10*ROW('Water Data'!E4))="","",OFFSET('Water Data'!$E$27,0,10*ROW('Water Data'!E4)))</f>
        <v/>
      </c>
      <c r="BW10" s="270" t="str">
        <f ca="true">+IF(OFFSET('Water Data'!$E$28,0,10*ROW('Water Data'!E4))="","",OFFSET('Water Data'!$E$28,0,10*ROW('Water Data'!E4)))</f>
        <v/>
      </c>
      <c r="BX10" s="270" t="str">
        <f ca="true">+IF(OFFSET('Water Data'!$E$29,0,10*ROW('Water Data'!E4))="","",OFFSET('Water Data'!$E$29,0,10*ROW('Water Data'!E4)))</f>
        <v/>
      </c>
      <c r="BY10" s="270" t="str">
        <f ca="true">+IF(OFFSET('Water Data'!$F$27,0,10*ROW('Water Data'!F4))="","",OFFSET('Water Data'!$F$27,0,10*ROW('Water Data'!F4)))</f>
        <v/>
      </c>
      <c r="BZ10" s="270" t="str">
        <f ca="true">+IF(OFFSET('Water Data'!$F$28,0,10*ROW('Water Data'!F4))="","",OFFSET('Water Data'!$F$28,0,10*ROW('Water Data'!F4)))</f>
        <v/>
      </c>
      <c r="CA10" s="270" t="str">
        <f ca="true">+IF(OFFSET('Water Data'!$F$29,0,10*ROW('Water Data'!F4))="","",OFFSET('Water Data'!$F$29,0,10*ROW('Water Data'!F4)))</f>
        <v/>
      </c>
      <c r="CB10" s="270" t="str">
        <f ca="true">+IF(OFFSET('Water Data'!$G$27,0,10*ROW('Water Data'!G4))="","",OFFSET('Water Data'!$G$27,0,10*ROW('Water Data'!G4)))</f>
        <v/>
      </c>
      <c r="CC10" s="270" t="str">
        <f ca="true">+IF(OFFSET('Water Data'!$G$28,0,10*ROW('Water Data'!G4))="","",OFFSET('Water Data'!$G$28,0,10*ROW('Water Data'!G4)))</f>
        <v/>
      </c>
      <c r="CD10" s="270" t="str">
        <f ca="true">+IF(OFFSET('Water Data'!$G$29,0,10*ROW('Water Data'!G4))="","",OFFSET('Water Data'!$G$29,0,10*ROW('Water Data'!G4)))</f>
        <v/>
      </c>
      <c r="CE10" s="270" t="str">
        <f ca="true">+IF(OFFSET('Water Data'!$H$27,0,10*ROW('Water Data'!H4))="","",OFFSET('Water Data'!$H$27,0,10*ROW('Water Data'!H4)))</f>
        <v/>
      </c>
      <c r="CF10" s="270" t="str">
        <f ca="true">+IF(OFFSET('Water Data'!$H$28,0,10*ROW('Water Data'!H4))="","",OFFSET('Water Data'!$H$28,0,10*ROW('Water Data'!H4)))</f>
        <v>No</v>
      </c>
      <c r="CG10" s="270" t="str">
        <f ca="true">+IF(OFFSET('Water Data'!$H$29,0,10*ROW('Water Data'!H4))="","",OFFSET('Water Data'!$H$29,0,10*ROW('Water Data'!H4)))</f>
        <v/>
      </c>
      <c r="CH10" s="270" t="str">
        <f ca="true">+IF(OFFSET('Water Data'!$I$27,0,10*ROW('Water Data'!I4))="","",OFFSET('Water Data'!$I$27,0,10*ROW('Water Data'!I4)))</f>
        <v/>
      </c>
      <c r="CI10" s="270" t="str">
        <f ca="true">+IF(OFFSET('Water Data'!$I$28,0,10*ROW('Water Data'!I4))="","",OFFSET('Water Data'!$I$28,0,10*ROW('Water Data'!I4)))</f>
        <v>No</v>
      </c>
      <c r="CJ10" s="270" t="str">
        <f ca="true">+IF(OFFSET('Water Data'!$I$29,0,10*ROW('Water Data'!I4))="","",OFFSET('Water Data'!$I$29,0,10*ROW('Water Data'!I4)))</f>
        <v/>
      </c>
      <c r="CK10" s="270" t="str">
        <f ca="true">+IF(OFFSET('Sanitation Data'!$D$28,0,10*ROW('Sanitation Data'!D4))="","",OFFSET('Sanitation Data'!$D$28,0,10*ROW('Sanitation Data'!D4)))</f>
        <v/>
      </c>
      <c r="CL10" s="270" t="str">
        <f ca="true">+IF(OFFSET('Sanitation Data'!$D$29,0,10*ROW('Sanitation Data'!D4))="","",OFFSET('Sanitation Data'!$D$29,0,10*ROW('Sanitation Data'!D4)))</f>
        <v>Yes</v>
      </c>
      <c r="CM10" s="270" t="str">
        <f ca="true">+IF(OFFSET('Sanitation Data'!$D$30,0,10*ROW('Sanitation Data'!D4))="","",OFFSET('Sanitation Data'!$D$30,0,10*ROW('Sanitation Data'!D4)))</f>
        <v/>
      </c>
      <c r="CN10" s="270" t="str">
        <f ca="true">+IF(OFFSET('Sanitation Data'!$D$31,0,10*ROW('Sanitation Data'!D4))="","",OFFSET('Sanitation Data'!$D$31,0,10*ROW('Sanitation Data'!D4)))</f>
        <v/>
      </c>
      <c r="CO10" s="270" t="str">
        <f ca="true">+IF(OFFSET('Sanitation Data'!$D$32,0,10*ROW('Sanitation Data'!D4))="","",OFFSET('Sanitation Data'!$D$32,0,10*ROW('Sanitation Data'!D4)))</f>
        <v/>
      </c>
      <c r="CP10" s="270" t="str">
        <f ca="true">+IF(OFFSET('Sanitation Data'!$E$28,0,10*ROW('Sanitation Data'!E4))="","",OFFSET('Sanitation Data'!$E$28,0,10*ROW('Sanitation Data'!E4)))</f>
        <v/>
      </c>
      <c r="CQ10" s="270" t="str">
        <f ca="true">+IF(OFFSET('Sanitation Data'!$E$29,0,10*ROW('Sanitation Data'!E4))="","",OFFSET('Sanitation Data'!$E$29,0,10*ROW('Sanitation Data'!E4)))</f>
        <v/>
      </c>
      <c r="CR10" s="270" t="str">
        <f ca="true">+IF(OFFSET('Sanitation Data'!$E$30,0,10*ROW('Sanitation Data'!E4))="","",OFFSET('Sanitation Data'!$E$30,0,10*ROW('Sanitation Data'!E4)))</f>
        <v/>
      </c>
      <c r="CS10" s="270" t="str">
        <f ca="true">+IF(OFFSET('Sanitation Data'!$E$31,0,10*ROW('Sanitation Data'!E4))="","",OFFSET('Sanitation Data'!$E$31,0,10*ROW('Sanitation Data'!E4)))</f>
        <v/>
      </c>
      <c r="CT10" s="270" t="str">
        <f ca="true">+IF(OFFSET('Sanitation Data'!$E$32,0,10*ROW('Sanitation Data'!E4))="","",OFFSET('Sanitation Data'!$E$32,0,10*ROW('Sanitation Data'!E4)))</f>
        <v/>
      </c>
      <c r="CU10" s="270" t="str">
        <f ca="true">+IF(OFFSET('Sanitation Data'!$F$28,0,10*ROW('Sanitation Data'!F4))="","",OFFSET('Sanitation Data'!$F$28,0,10*ROW('Sanitation Data'!F4)))</f>
        <v/>
      </c>
      <c r="CV10" s="270" t="str">
        <f ca="true">+IF(OFFSET('Sanitation Data'!$F$29,0,10*ROW('Sanitation Data'!F4))="","",OFFSET('Sanitation Data'!$F$29,0,10*ROW('Sanitation Data'!F4)))</f>
        <v/>
      </c>
      <c r="CW10" s="270" t="str">
        <f ca="true">+IF(OFFSET('Sanitation Data'!$F$30,0,10*ROW('Sanitation Data'!F4))="","",OFFSET('Sanitation Data'!$F$30,0,10*ROW('Sanitation Data'!F4)))</f>
        <v/>
      </c>
      <c r="CX10" s="270" t="str">
        <f ca="true">+IF(OFFSET('Sanitation Data'!$F$31,0,10*ROW('Sanitation Data'!F4))="","",OFFSET('Sanitation Data'!$F$31,0,10*ROW('Sanitation Data'!F4)))</f>
        <v/>
      </c>
      <c r="CY10" s="270" t="str">
        <f ca="true">+IF(OFFSET('Sanitation Data'!$F$32,0,10*ROW('Sanitation Data'!F4))="","",OFFSET('Sanitation Data'!$F$32,0,10*ROW('Sanitation Data'!F4)))</f>
        <v/>
      </c>
      <c r="CZ10" s="270" t="str">
        <f ca="true">+IF(OFFSET('Sanitation Data'!$G$28,0,10*ROW('Sanitation Data'!G4))="","",OFFSET('Sanitation Data'!$G$28,0,10*ROW('Sanitation Data'!G4)))</f>
        <v/>
      </c>
      <c r="DA10" s="270" t="str">
        <f ca="true">+IF(OFFSET('Sanitation Data'!$G$29,0,10*ROW('Sanitation Data'!G4))="","",OFFSET('Sanitation Data'!$G$29,0,10*ROW('Sanitation Data'!G4)))</f>
        <v/>
      </c>
      <c r="DB10" s="270" t="str">
        <f ca="true">+IF(OFFSET('Sanitation Data'!$G$30,0,10*ROW('Sanitation Data'!G4))="","",OFFSET('Sanitation Data'!$G$30,0,10*ROW('Sanitation Data'!G4)))</f>
        <v/>
      </c>
      <c r="DC10" s="270" t="str">
        <f ca="true">+IF(OFFSET('Sanitation Data'!$G$31,0,10*ROW('Sanitation Data'!G4))="","",OFFSET('Sanitation Data'!$G$31,0,10*ROW('Sanitation Data'!G4)))</f>
        <v/>
      </c>
      <c r="DD10" s="270" t="str">
        <f ca="true">+IF(OFFSET('Sanitation Data'!$G$32,0,10*ROW('Sanitation Data'!G4))="","",OFFSET('Sanitation Data'!$G$32,0,10*ROW('Sanitation Data'!G4)))</f>
        <v/>
      </c>
      <c r="DE10" s="270" t="str">
        <f ca="true">+IF(OFFSET('Sanitation Data'!$H$28,0,10*ROW('Sanitation Data'!H4))="","",OFFSET('Sanitation Data'!$H$28,0,10*ROW('Sanitation Data'!H4)))</f>
        <v/>
      </c>
      <c r="DF10" s="270" t="str">
        <f ca="true">+IF(OFFSET('Sanitation Data'!$H$29,0,10*ROW('Sanitation Data'!H4))="","",OFFSET('Sanitation Data'!$H$29,0,10*ROW('Sanitation Data'!H4)))</f>
        <v>Yes</v>
      </c>
      <c r="DG10" s="270" t="str">
        <f ca="true">+IF(OFFSET('Sanitation Data'!$H$30,0,10*ROW('Sanitation Data'!H4))="","",OFFSET('Sanitation Data'!$H$30,0,10*ROW('Sanitation Data'!H4)))</f>
        <v/>
      </c>
      <c r="DH10" s="270" t="str">
        <f ca="true">+IF(OFFSET('Sanitation Data'!$H$31,0,10*ROW('Sanitation Data'!H4))="","",OFFSET('Sanitation Data'!$H$31,0,10*ROW('Sanitation Data'!H4)))</f>
        <v/>
      </c>
      <c r="DI10" s="270" t="str">
        <f ca="true">+IF(OFFSET('Sanitation Data'!$H$32,0,10*ROW('Sanitation Data'!H4))="","",OFFSET('Sanitation Data'!$H$32,0,10*ROW('Sanitation Data'!H4)))</f>
        <v/>
      </c>
      <c r="DJ10" s="270" t="str">
        <f ca="true">+IF(OFFSET('Sanitation Data'!$I$28,0,10*ROW('Sanitation Data'!I4))="","",OFFSET('Sanitation Data'!$I$28,0,10*ROW('Sanitation Data'!I4)))</f>
        <v/>
      </c>
      <c r="DK10" s="270" t="str">
        <f ca="true">+IF(OFFSET('Sanitation Data'!$I$29,0,10*ROW('Sanitation Data'!I4))="","",OFFSET('Sanitation Data'!$I$29,0,10*ROW('Sanitation Data'!I4)))</f>
        <v>Yes</v>
      </c>
      <c r="DL10" s="270" t="str">
        <f ca="true">+IF(OFFSET('Sanitation Data'!$I$30,0,10*ROW('Sanitation Data'!I4))="","",OFFSET('Sanitation Data'!$I$30,0,10*ROW('Sanitation Data'!I4)))</f>
        <v/>
      </c>
      <c r="DM10" s="270" t="str">
        <f ca="true">+IF(OFFSET('Sanitation Data'!$I$31,0,10*ROW('Sanitation Data'!I4))="","",OFFSET('Sanitation Data'!$I$31,0,10*ROW('Sanitation Data'!I4)))</f>
        <v/>
      </c>
      <c r="DN10" s="270" t="str">
        <f ca="true">+IF(OFFSET('Sanitation Data'!$I$32,0,10*ROW('Sanitation Data'!I4))="","",OFFSET('Sanitation Data'!$I$32,0,10*ROW('Sanitation Data'!I4)))</f>
        <v/>
      </c>
      <c r="DO10" s="270" t="str">
        <f ca="true">+IF(OFFSET('Hygiene Data'!$D$11,0,10*ROW('Hygiene Data'!D4))="","",OFFSET('Hygiene Data'!$D$11,0,10*ROW('Hygiene Data'!D4)))</f>
        <v>No</v>
      </c>
      <c r="DP10" s="270" t="str">
        <f ca="true">+IF(OFFSET('Hygiene Data'!$D$12,0,10*ROW('Hygiene Data'!D4))="","",OFFSET('Hygiene Data'!$D$12,0,10*ROW('Hygiene Data'!D4)))</f>
        <v/>
      </c>
      <c r="DQ10" s="270" t="str">
        <f ca="true">+IF(OFFSET('Hygiene Data'!$D$13,0,10*ROW('Hygiene Data'!D4))="","",OFFSET('Hygiene Data'!$D$13,0,10*ROW('Hygiene Data'!D4)))</f>
        <v/>
      </c>
      <c r="DR10" s="270" t="str">
        <f ca="true">+IF(OFFSET('Hygiene Data'!$E$11,0,10*ROW('Hygiene Data'!E4))="","",OFFSET('Hygiene Data'!$E$11,0,10*ROW('Hygiene Data'!E4)))</f>
        <v/>
      </c>
      <c r="DS10" s="270" t="str">
        <f ca="true">+IF(OFFSET('Hygiene Data'!$E$12,0,10*ROW('Hygiene Data'!E4))="","",OFFSET('Hygiene Data'!$E$12,0,10*ROW('Hygiene Data'!E4)))</f>
        <v/>
      </c>
      <c r="DT10" s="270" t="str">
        <f ca="true">+IF(OFFSET('Hygiene Data'!$E$13,0,10*ROW('Hygiene Data'!E4))="","",OFFSET('Hygiene Data'!$E$13,0,10*ROW('Hygiene Data'!E4)))</f>
        <v/>
      </c>
      <c r="DU10" s="270" t="str">
        <f ca="true">+IF(OFFSET('Hygiene Data'!$F$11,0,10*ROW('Hygiene Data'!F4))="","",OFFSET('Hygiene Data'!$F$11,0,10*ROW('Hygiene Data'!F4)))</f>
        <v/>
      </c>
      <c r="DV10" s="270" t="str">
        <f ca="true">+IF(OFFSET('Hygiene Data'!$F$12,0,10*ROW('Hygiene Data'!F4))="","",OFFSET('Hygiene Data'!$F$12,0,10*ROW('Hygiene Data'!F4)))</f>
        <v/>
      </c>
      <c r="DW10" s="270" t="str">
        <f ca="true">+IF(OFFSET('Hygiene Data'!$F$13,0,10*ROW('Hygiene Data'!F4))="","",OFFSET('Hygiene Data'!$F$13,0,10*ROW('Hygiene Data'!F4)))</f>
        <v/>
      </c>
      <c r="DX10" s="270" t="str">
        <f ca="true">+IF(OFFSET('Hygiene Data'!$G$11,0,10*ROW('Hygiene Data'!G4))="","",OFFSET('Hygiene Data'!$G$11,0,10*ROW('Hygiene Data'!G4)))</f>
        <v/>
      </c>
      <c r="DY10" s="270" t="str">
        <f ca="true">+IF(OFFSET('Hygiene Data'!$G$12,0,10*ROW('Hygiene Data'!G4))="","",OFFSET('Hygiene Data'!$G$12,0,10*ROW('Hygiene Data'!G4)))</f>
        <v/>
      </c>
      <c r="DZ10" s="270" t="str">
        <f ca="true">+IF(OFFSET('Hygiene Data'!$G$13,0,10*ROW('Hygiene Data'!G4))="","",OFFSET('Hygiene Data'!$G$13,0,10*ROW('Hygiene Data'!G4)))</f>
        <v/>
      </c>
      <c r="EA10" s="270" t="str">
        <f ca="true">+IF(OFFSET('Hygiene Data'!$H$11,0,10*ROW('Hygiene Data'!H4))="","",OFFSET('Hygiene Data'!$H$11,0,10*ROW('Hygiene Data'!H4)))</f>
        <v>No</v>
      </c>
      <c r="EB10" s="270" t="str">
        <f ca="true">+IF(OFFSET('Hygiene Data'!$H$12,0,10*ROW('Hygiene Data'!H4))="","",OFFSET('Hygiene Data'!$H$12,0,10*ROW('Hygiene Data'!H4)))</f>
        <v/>
      </c>
      <c r="EC10" s="270" t="str">
        <f ca="true">+IF(OFFSET('Hygiene Data'!$H$13,0,10*ROW('Hygiene Data'!H4))="","",OFFSET('Hygiene Data'!$H$13,0,10*ROW('Hygiene Data'!H4)))</f>
        <v/>
      </c>
      <c r="ED10" s="270" t="str">
        <f ca="true">+IF(OFFSET('Hygiene Data'!$I$11,0,10*ROW('Hygiene Data'!I4))="","",OFFSET('Hygiene Data'!$I$11,0,10*ROW('Hygiene Data'!I4)))</f>
        <v>No</v>
      </c>
      <c r="EE10" s="270" t="str">
        <f ca="true">+IF(OFFSET('Hygiene Data'!$I$12,0,10*ROW('Hygiene Data'!I4))="","",OFFSET('Hygiene Data'!$I$12,0,10*ROW('Hygiene Data'!I4)))</f>
        <v/>
      </c>
      <c r="EF10" s="270"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SLE_2018_EMIS</v>
      </c>
      <c r="B11" s="35" t="str">
        <f ca="true">+IF(OFFSET('Water Data'!$C$2,0,10*ROW('Water Data'!F5))="","",OFFSET('Water Data'!$C$2,0,10*ROW('Water Data'!F5)))</f>
        <v>EMIS</v>
      </c>
      <c r="C11" s="326">
        <f t="shared" ca="true" si="0"/>
        <v>2018</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74.3</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66.803278599999999</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75</v>
      </c>
      <c r="N11" s="91">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69.435599999999994</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67</v>
      </c>
      <c r="Q11" s="9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57.326138000000007</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81</v>
      </c>
      <c r="T11" s="9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74.194704000000002</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84.33</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str">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[70]</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str">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[70]</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86</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str">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[80]</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str">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[80]</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74</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str">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[66]</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str">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[66]</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93</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str">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[76]</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str">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[76]</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0"/>
      <c r="BS11" s="270" t="str">
        <f ca="true">+IF(OFFSET('Water Data'!$D$27,0,10*ROW('Water Data'!D5))="","",OFFSET('Water Data'!$D$27,0,10*ROW('Water Data'!D5)))</f>
        <v>Yes</v>
      </c>
      <c r="BT11" s="270" t="str">
        <f ca="true">+IF(OFFSET('Water Data'!$D$28,0,10*ROW('Water Data'!D5))="","",OFFSET('Water Data'!$D$28,0,10*ROW('Water Data'!D5)))</f>
        <v>Yes</v>
      </c>
      <c r="BU11" s="270" t="str">
        <f ca="true">+IF(OFFSET('Water Data'!$D$29,0,10*ROW('Water Data'!D5))="","",OFFSET('Water Data'!$D$29,0,10*ROW('Water Data'!D5)))</f>
        <v/>
      </c>
      <c r="BV11" s="270" t="str">
        <f ca="true">+IF(OFFSET('Water Data'!$E$27,0,10*ROW('Water Data'!E5))="","",OFFSET('Water Data'!$E$27,0,10*ROW('Water Data'!E5)))</f>
        <v/>
      </c>
      <c r="BW11" s="270" t="str">
        <f ca="true">+IF(OFFSET('Water Data'!$E$28,0,10*ROW('Water Data'!E5))="","",OFFSET('Water Data'!$E$28,0,10*ROW('Water Data'!E5)))</f>
        <v/>
      </c>
      <c r="BX11" s="270" t="str">
        <f ca="true">+IF(OFFSET('Water Data'!$E$29,0,10*ROW('Water Data'!E5))="","",OFFSET('Water Data'!$E$29,0,10*ROW('Water Data'!E5)))</f>
        <v/>
      </c>
      <c r="BY11" s="270" t="str">
        <f ca="true">+IF(OFFSET('Water Data'!$F$27,0,10*ROW('Water Data'!F5))="","",OFFSET('Water Data'!$F$27,0,10*ROW('Water Data'!F5)))</f>
        <v/>
      </c>
      <c r="BZ11" s="270" t="str">
        <f ca="true">+IF(OFFSET('Water Data'!$F$28,0,10*ROW('Water Data'!F5))="","",OFFSET('Water Data'!$F$28,0,10*ROW('Water Data'!F5)))</f>
        <v/>
      </c>
      <c r="CA11" s="270" t="str">
        <f ca="true">+IF(OFFSET('Water Data'!$F$29,0,10*ROW('Water Data'!F5))="","",OFFSET('Water Data'!$F$29,0,10*ROW('Water Data'!F5)))</f>
        <v/>
      </c>
      <c r="CB11" s="270" t="str">
        <f ca="true">+IF(OFFSET('Water Data'!$G$27,0,10*ROW('Water Data'!G5))="","",OFFSET('Water Data'!$G$27,0,10*ROW('Water Data'!G5)))</f>
        <v>Yes</v>
      </c>
      <c r="CC11" s="270" t="str">
        <f ca="true">+IF(OFFSET('Water Data'!$G$28,0,10*ROW('Water Data'!G5))="","",OFFSET('Water Data'!$G$28,0,10*ROW('Water Data'!G5)))</f>
        <v>Yes</v>
      </c>
      <c r="CD11" s="270" t="str">
        <f ca="true">+IF(OFFSET('Water Data'!$G$29,0,10*ROW('Water Data'!G5))="","",OFFSET('Water Data'!$G$29,0,10*ROW('Water Data'!G5)))</f>
        <v/>
      </c>
      <c r="CE11" s="270" t="str">
        <f ca="true">+IF(OFFSET('Water Data'!$H$27,0,10*ROW('Water Data'!H5))="","",OFFSET('Water Data'!$H$27,0,10*ROW('Water Data'!H5)))</f>
        <v>Yes</v>
      </c>
      <c r="CF11" s="270" t="str">
        <f ca="true">+IF(OFFSET('Water Data'!$H$28,0,10*ROW('Water Data'!H5))="","",OFFSET('Water Data'!$H$28,0,10*ROW('Water Data'!H5)))</f>
        <v>Yes</v>
      </c>
      <c r="CG11" s="270" t="str">
        <f ca="true">+IF(OFFSET('Water Data'!$H$29,0,10*ROW('Water Data'!H5))="","",OFFSET('Water Data'!$H$29,0,10*ROW('Water Data'!H5)))</f>
        <v/>
      </c>
      <c r="CH11" s="270" t="str">
        <f ca="true">+IF(OFFSET('Water Data'!$I$27,0,10*ROW('Water Data'!I5))="","",OFFSET('Water Data'!$I$27,0,10*ROW('Water Data'!I5)))</f>
        <v>Yes</v>
      </c>
      <c r="CI11" s="270" t="str">
        <f ca="true">+IF(OFFSET('Water Data'!$I$28,0,10*ROW('Water Data'!I5))="","",OFFSET('Water Data'!$I$28,0,10*ROW('Water Data'!I5)))</f>
        <v>Yes</v>
      </c>
      <c r="CJ11" s="270" t="str">
        <f ca="true">+IF(OFFSET('Water Data'!$I$29,0,10*ROW('Water Data'!I5))="","",OFFSET('Water Data'!$I$29,0,10*ROW('Water Data'!I5)))</f>
        <v/>
      </c>
      <c r="CK11" s="270" t="str">
        <f ca="true">+IF(OFFSET('Sanitation Data'!$D$28,0,10*ROW('Sanitation Data'!D5))="","",OFFSET('Sanitation Data'!$D$28,0,10*ROW('Sanitation Data'!D5)))</f>
        <v>Yes</v>
      </c>
      <c r="CL11" s="270" t="str">
        <f ca="true">+IF(OFFSET('Sanitation Data'!$D$29,0,10*ROW('Sanitation Data'!D5))="","",OFFSET('Sanitation Data'!$D$29,0,10*ROW('Sanitation Data'!D5)))</f>
        <v/>
      </c>
      <c r="CM11" s="270" t="str">
        <f ca="true">+IF(OFFSET('Sanitation Data'!$D$30,0,10*ROW('Sanitation Data'!D5))="","",OFFSET('Sanitation Data'!$D$30,0,10*ROW('Sanitation Data'!D5)))</f>
        <v>No</v>
      </c>
      <c r="CN11" s="270" t="str">
        <f ca="true">+IF(OFFSET('Sanitation Data'!$D$31,0,10*ROW('Sanitation Data'!D5))="","",OFFSET('Sanitation Data'!$D$31,0,10*ROW('Sanitation Data'!D5)))</f>
        <v/>
      </c>
      <c r="CO11" s="270" t="str">
        <f ca="true">+IF(OFFSET('Sanitation Data'!$D$32,0,10*ROW('Sanitation Data'!D5))="","",OFFSET('Sanitation Data'!$D$32,0,10*ROW('Sanitation Data'!D5)))</f>
        <v>No</v>
      </c>
      <c r="CP11" s="270" t="str">
        <f ca="true">+IF(OFFSET('Sanitation Data'!$E$28,0,10*ROW('Sanitation Data'!E5))="","",OFFSET('Sanitation Data'!$E$28,0,10*ROW('Sanitation Data'!E5)))</f>
        <v/>
      </c>
      <c r="CQ11" s="270" t="str">
        <f ca="true">+IF(OFFSET('Sanitation Data'!$E$29,0,10*ROW('Sanitation Data'!E5))="","",OFFSET('Sanitation Data'!$E$29,0,10*ROW('Sanitation Data'!E5)))</f>
        <v/>
      </c>
      <c r="CR11" s="270" t="str">
        <f ca="true">+IF(OFFSET('Sanitation Data'!$E$30,0,10*ROW('Sanitation Data'!E5))="","",OFFSET('Sanitation Data'!$E$30,0,10*ROW('Sanitation Data'!E5)))</f>
        <v/>
      </c>
      <c r="CS11" s="270" t="str">
        <f ca="true">+IF(OFFSET('Sanitation Data'!$E$31,0,10*ROW('Sanitation Data'!E5))="","",OFFSET('Sanitation Data'!$E$31,0,10*ROW('Sanitation Data'!E5)))</f>
        <v/>
      </c>
      <c r="CT11" s="270" t="str">
        <f ca="true">+IF(OFFSET('Sanitation Data'!$E$32,0,10*ROW('Sanitation Data'!E5))="","",OFFSET('Sanitation Data'!$E$32,0,10*ROW('Sanitation Data'!E5)))</f>
        <v/>
      </c>
      <c r="CU11" s="270" t="str">
        <f ca="true">+IF(OFFSET('Sanitation Data'!$F$28,0,10*ROW('Sanitation Data'!F5))="","",OFFSET('Sanitation Data'!$F$28,0,10*ROW('Sanitation Data'!F5)))</f>
        <v/>
      </c>
      <c r="CV11" s="270" t="str">
        <f ca="true">+IF(OFFSET('Sanitation Data'!$F$29,0,10*ROW('Sanitation Data'!F5))="","",OFFSET('Sanitation Data'!$F$29,0,10*ROW('Sanitation Data'!F5)))</f>
        <v/>
      </c>
      <c r="CW11" s="270" t="str">
        <f ca="true">+IF(OFFSET('Sanitation Data'!$F$30,0,10*ROW('Sanitation Data'!F5))="","",OFFSET('Sanitation Data'!$F$30,0,10*ROW('Sanitation Data'!F5)))</f>
        <v/>
      </c>
      <c r="CX11" s="270" t="str">
        <f ca="true">+IF(OFFSET('Sanitation Data'!$F$31,0,10*ROW('Sanitation Data'!F5))="","",OFFSET('Sanitation Data'!$F$31,0,10*ROW('Sanitation Data'!F5)))</f>
        <v/>
      </c>
      <c r="CY11" s="270" t="str">
        <f ca="true">+IF(OFFSET('Sanitation Data'!$F$32,0,10*ROW('Sanitation Data'!F5))="","",OFFSET('Sanitation Data'!$F$32,0,10*ROW('Sanitation Data'!F5)))</f>
        <v/>
      </c>
      <c r="CZ11" s="270" t="str">
        <f ca="true">+IF(OFFSET('Sanitation Data'!$G$28,0,10*ROW('Sanitation Data'!G5))="","",OFFSET('Sanitation Data'!$G$28,0,10*ROW('Sanitation Data'!G5)))</f>
        <v>Yes</v>
      </c>
      <c r="DA11" s="270" t="str">
        <f ca="true">+IF(OFFSET('Sanitation Data'!$G$29,0,10*ROW('Sanitation Data'!G5))="","",OFFSET('Sanitation Data'!$G$29,0,10*ROW('Sanitation Data'!G5)))</f>
        <v/>
      </c>
      <c r="DB11" s="270" t="str">
        <f ca="true">+IF(OFFSET('Sanitation Data'!$G$30,0,10*ROW('Sanitation Data'!G5))="","",OFFSET('Sanitation Data'!$G$30,0,10*ROW('Sanitation Data'!G5)))</f>
        <v>No</v>
      </c>
      <c r="DC11" s="270" t="str">
        <f ca="true">+IF(OFFSET('Sanitation Data'!$G$31,0,10*ROW('Sanitation Data'!G5))="","",OFFSET('Sanitation Data'!$G$31,0,10*ROW('Sanitation Data'!G5)))</f>
        <v/>
      </c>
      <c r="DD11" s="270" t="str">
        <f ca="true">+IF(OFFSET('Sanitation Data'!$G$32,0,10*ROW('Sanitation Data'!G5))="","",OFFSET('Sanitation Data'!$G$32,0,10*ROW('Sanitation Data'!G5)))</f>
        <v>No</v>
      </c>
      <c r="DE11" s="270" t="str">
        <f ca="true">+IF(OFFSET('Sanitation Data'!$H$28,0,10*ROW('Sanitation Data'!H5))="","",OFFSET('Sanitation Data'!$H$28,0,10*ROW('Sanitation Data'!H5)))</f>
        <v>Yes</v>
      </c>
      <c r="DF11" s="270" t="str">
        <f ca="true">+IF(OFFSET('Sanitation Data'!$H$29,0,10*ROW('Sanitation Data'!H5))="","",OFFSET('Sanitation Data'!$H$29,0,10*ROW('Sanitation Data'!H5)))</f>
        <v/>
      </c>
      <c r="DG11" s="270" t="str">
        <f ca="true">+IF(OFFSET('Sanitation Data'!$H$30,0,10*ROW('Sanitation Data'!H5))="","",OFFSET('Sanitation Data'!$H$30,0,10*ROW('Sanitation Data'!H5)))</f>
        <v>No</v>
      </c>
      <c r="DH11" s="270" t="str">
        <f ca="true">+IF(OFFSET('Sanitation Data'!$H$31,0,10*ROW('Sanitation Data'!H5))="","",OFFSET('Sanitation Data'!$H$31,0,10*ROW('Sanitation Data'!H5)))</f>
        <v/>
      </c>
      <c r="DI11" s="270" t="str">
        <f ca="true">+IF(OFFSET('Sanitation Data'!$H$32,0,10*ROW('Sanitation Data'!H5))="","",OFFSET('Sanitation Data'!$H$32,0,10*ROW('Sanitation Data'!H5)))</f>
        <v>No</v>
      </c>
      <c r="DJ11" s="270" t="str">
        <f ca="true">+IF(OFFSET('Sanitation Data'!$I$28,0,10*ROW('Sanitation Data'!I5))="","",OFFSET('Sanitation Data'!$I$28,0,10*ROW('Sanitation Data'!I5)))</f>
        <v>Yes</v>
      </c>
      <c r="DK11" s="270" t="str">
        <f ca="true">+IF(OFFSET('Sanitation Data'!$I$29,0,10*ROW('Sanitation Data'!I5))="","",OFFSET('Sanitation Data'!$I$29,0,10*ROW('Sanitation Data'!I5)))</f>
        <v/>
      </c>
      <c r="DL11" s="270" t="str">
        <f ca="true">+IF(OFFSET('Sanitation Data'!$I$30,0,10*ROW('Sanitation Data'!I5))="","",OFFSET('Sanitation Data'!$I$30,0,10*ROW('Sanitation Data'!I5)))</f>
        <v>No</v>
      </c>
      <c r="DM11" s="270" t="str">
        <f ca="true">+IF(OFFSET('Sanitation Data'!$I$31,0,10*ROW('Sanitation Data'!I5))="","",OFFSET('Sanitation Data'!$I$31,0,10*ROW('Sanitation Data'!I5)))</f>
        <v/>
      </c>
      <c r="DN11" s="270" t="str">
        <f ca="true">+IF(OFFSET('Sanitation Data'!$I$32,0,10*ROW('Sanitation Data'!I5))="","",OFFSET('Sanitation Data'!$I$32,0,10*ROW('Sanitation Data'!I5)))</f>
        <v>No</v>
      </c>
      <c r="DO11" s="270" t="str">
        <f ca="true">+IF(OFFSET('Hygiene Data'!$D$11,0,10*ROW('Hygiene Data'!D5))="","",OFFSET('Hygiene Data'!$D$11,0,10*ROW('Hygiene Data'!D5)))</f>
        <v/>
      </c>
      <c r="DP11" s="270" t="str">
        <f ca="true">+IF(OFFSET('Hygiene Data'!$D$12,0,10*ROW('Hygiene Data'!D5))="","",OFFSET('Hygiene Data'!$D$12,0,10*ROW('Hygiene Data'!D5)))</f>
        <v/>
      </c>
      <c r="DQ11" s="270" t="str">
        <f ca="true">+IF(OFFSET('Hygiene Data'!$D$13,0,10*ROW('Hygiene Data'!D5))="","",OFFSET('Hygiene Data'!$D$13,0,10*ROW('Hygiene Data'!D5)))</f>
        <v/>
      </c>
      <c r="DR11" s="270" t="str">
        <f ca="true">+IF(OFFSET('Hygiene Data'!$E$11,0,10*ROW('Hygiene Data'!E5))="","",OFFSET('Hygiene Data'!$E$11,0,10*ROW('Hygiene Data'!E5)))</f>
        <v/>
      </c>
      <c r="DS11" s="270" t="str">
        <f ca="true">+IF(OFFSET('Hygiene Data'!$E$12,0,10*ROW('Hygiene Data'!E5))="","",OFFSET('Hygiene Data'!$E$12,0,10*ROW('Hygiene Data'!E5)))</f>
        <v/>
      </c>
      <c r="DT11" s="270" t="str">
        <f ca="true">+IF(OFFSET('Hygiene Data'!$E$13,0,10*ROW('Hygiene Data'!E5))="","",OFFSET('Hygiene Data'!$E$13,0,10*ROW('Hygiene Data'!E5)))</f>
        <v/>
      </c>
      <c r="DU11" s="270" t="str">
        <f ca="true">+IF(OFFSET('Hygiene Data'!$F$11,0,10*ROW('Hygiene Data'!F5))="","",OFFSET('Hygiene Data'!$F$11,0,10*ROW('Hygiene Data'!F5)))</f>
        <v/>
      </c>
      <c r="DV11" s="270" t="str">
        <f ca="true">+IF(OFFSET('Hygiene Data'!$F$12,0,10*ROW('Hygiene Data'!F5))="","",OFFSET('Hygiene Data'!$F$12,0,10*ROW('Hygiene Data'!F5)))</f>
        <v/>
      </c>
      <c r="DW11" s="270" t="str">
        <f ca="true">+IF(OFFSET('Hygiene Data'!$F$13,0,10*ROW('Hygiene Data'!F5))="","",OFFSET('Hygiene Data'!$F$13,0,10*ROW('Hygiene Data'!F5)))</f>
        <v/>
      </c>
      <c r="DX11" s="270" t="str">
        <f ca="true">+IF(OFFSET('Hygiene Data'!$G$11,0,10*ROW('Hygiene Data'!G5))="","",OFFSET('Hygiene Data'!$G$11,0,10*ROW('Hygiene Data'!G5)))</f>
        <v/>
      </c>
      <c r="DY11" s="270" t="str">
        <f ca="true">+IF(OFFSET('Hygiene Data'!$G$12,0,10*ROW('Hygiene Data'!G5))="","",OFFSET('Hygiene Data'!$G$12,0,10*ROW('Hygiene Data'!G5)))</f>
        <v/>
      </c>
      <c r="DZ11" s="270" t="str">
        <f ca="true">+IF(OFFSET('Hygiene Data'!$G$13,0,10*ROW('Hygiene Data'!G5))="","",OFFSET('Hygiene Data'!$G$13,0,10*ROW('Hygiene Data'!G5)))</f>
        <v/>
      </c>
      <c r="EA11" s="270" t="str">
        <f ca="true">+IF(OFFSET('Hygiene Data'!$H$11,0,10*ROW('Hygiene Data'!H5))="","",OFFSET('Hygiene Data'!$H$11,0,10*ROW('Hygiene Data'!H5)))</f>
        <v/>
      </c>
      <c r="EB11" s="270" t="str">
        <f ca="true">+IF(OFFSET('Hygiene Data'!$H$12,0,10*ROW('Hygiene Data'!H5))="","",OFFSET('Hygiene Data'!$H$12,0,10*ROW('Hygiene Data'!H5)))</f>
        <v/>
      </c>
      <c r="EC11" s="270" t="str">
        <f ca="true">+IF(OFFSET('Hygiene Data'!$H$13,0,10*ROW('Hygiene Data'!H5))="","",OFFSET('Hygiene Data'!$H$13,0,10*ROW('Hygiene Data'!H5)))</f>
        <v/>
      </c>
      <c r="ED11" s="270" t="str">
        <f ca="true">+IF(OFFSET('Hygiene Data'!$I$11,0,10*ROW('Hygiene Data'!I5))="","",OFFSET('Hygiene Data'!$I$11,0,10*ROW('Hygiene Data'!I5)))</f>
        <v/>
      </c>
      <c r="EE11" s="270" t="str">
        <f ca="true">+IF(OFFSET('Hygiene Data'!$I$12,0,10*ROW('Hygiene Data'!I5))="","",OFFSET('Hygiene Data'!$I$12,0,10*ROW('Hygiene Data'!I5)))</f>
        <v/>
      </c>
      <c r="EF11" s="270"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SLE_2019_EMIS</v>
      </c>
      <c r="B12" s="35" t="str">
        <f ca="true">+IF(OFFSET('Water Data'!$C$2,0,10*ROW('Water Data'!F6))="","",OFFSET('Water Data'!$C$2,0,10*ROW('Water Data'!F6)))</f>
        <v>EMIS</v>
      </c>
      <c r="C12" s="326">
        <f t="shared" ca="true" si="0"/>
        <v>2019</v>
      </c>
      <c r="D12" s="9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62.083810888252152</v>
      </c>
      <c r="E12" s="91">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56.876828438395414</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65</v>
      </c>
      <c r="N12" s="91">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59.739999999999995</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58</v>
      </c>
      <c r="Q12" s="91">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52.86</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72.761524822695037</v>
      </c>
      <c r="T12" s="91">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67.383448581560287</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0"/>
      <c r="BS12" s="270" t="str">
        <f ca="true">+IF(OFFSET('Water Data'!$D$27,0,10*ROW('Water Data'!D6))="","",OFFSET('Water Data'!$D$27,0,10*ROW('Water Data'!D6)))</f>
        <v>Yes</v>
      </c>
      <c r="BT12" s="270" t="str">
        <f ca="true">+IF(OFFSET('Water Data'!$D$28,0,10*ROW('Water Data'!D6))="","",OFFSET('Water Data'!$D$28,0,10*ROW('Water Data'!D6)))</f>
        <v>Yes</v>
      </c>
      <c r="BU12" s="270" t="str">
        <f ca="true">+IF(OFFSET('Water Data'!$D$29,0,10*ROW('Water Data'!D6))="","",OFFSET('Water Data'!$D$29,0,10*ROW('Water Data'!D6)))</f>
        <v/>
      </c>
      <c r="BV12" s="270" t="str">
        <f ca="true">+IF(OFFSET('Water Data'!$E$27,0,10*ROW('Water Data'!E6))="","",OFFSET('Water Data'!$E$27,0,10*ROW('Water Data'!E6)))</f>
        <v/>
      </c>
      <c r="BW12" s="270" t="str">
        <f ca="true">+IF(OFFSET('Water Data'!$E$28,0,10*ROW('Water Data'!E6))="","",OFFSET('Water Data'!$E$28,0,10*ROW('Water Data'!E6)))</f>
        <v/>
      </c>
      <c r="BX12" s="270" t="str">
        <f ca="true">+IF(OFFSET('Water Data'!$E$29,0,10*ROW('Water Data'!E6))="","",OFFSET('Water Data'!$E$29,0,10*ROW('Water Data'!E6)))</f>
        <v/>
      </c>
      <c r="BY12" s="270" t="str">
        <f ca="true">+IF(OFFSET('Water Data'!$F$27,0,10*ROW('Water Data'!F6))="","",OFFSET('Water Data'!$F$27,0,10*ROW('Water Data'!F6)))</f>
        <v/>
      </c>
      <c r="BZ12" s="270" t="str">
        <f ca="true">+IF(OFFSET('Water Data'!$F$28,0,10*ROW('Water Data'!F6))="","",OFFSET('Water Data'!$F$28,0,10*ROW('Water Data'!F6)))</f>
        <v/>
      </c>
      <c r="CA12" s="270" t="str">
        <f ca="true">+IF(OFFSET('Water Data'!$F$29,0,10*ROW('Water Data'!F6))="","",OFFSET('Water Data'!$F$29,0,10*ROW('Water Data'!F6)))</f>
        <v/>
      </c>
      <c r="CB12" s="270" t="str">
        <f ca="true">+IF(OFFSET('Water Data'!$G$27,0,10*ROW('Water Data'!G6))="","",OFFSET('Water Data'!$G$27,0,10*ROW('Water Data'!G6)))</f>
        <v>Yes</v>
      </c>
      <c r="CC12" s="270" t="str">
        <f ca="true">+IF(OFFSET('Water Data'!$G$28,0,10*ROW('Water Data'!G6))="","",OFFSET('Water Data'!$G$28,0,10*ROW('Water Data'!G6)))</f>
        <v>Yes</v>
      </c>
      <c r="CD12" s="270" t="str">
        <f ca="true">+IF(OFFSET('Water Data'!$G$29,0,10*ROW('Water Data'!G6))="","",OFFSET('Water Data'!$G$29,0,10*ROW('Water Data'!G6)))</f>
        <v/>
      </c>
      <c r="CE12" s="270" t="str">
        <f ca="true">+IF(OFFSET('Water Data'!$H$27,0,10*ROW('Water Data'!H6))="","",OFFSET('Water Data'!$H$27,0,10*ROW('Water Data'!H6)))</f>
        <v>Yes</v>
      </c>
      <c r="CF12" s="270" t="str">
        <f ca="true">+IF(OFFSET('Water Data'!$H$28,0,10*ROW('Water Data'!H6))="","",OFFSET('Water Data'!$H$28,0,10*ROW('Water Data'!H6)))</f>
        <v>Yes</v>
      </c>
      <c r="CG12" s="270" t="str">
        <f ca="true">+IF(OFFSET('Water Data'!$H$29,0,10*ROW('Water Data'!H6))="","",OFFSET('Water Data'!$H$29,0,10*ROW('Water Data'!H6)))</f>
        <v/>
      </c>
      <c r="CH12" s="270" t="str">
        <f ca="true">+IF(OFFSET('Water Data'!$I$27,0,10*ROW('Water Data'!I6))="","",OFFSET('Water Data'!$I$27,0,10*ROW('Water Data'!I6)))</f>
        <v>Yes</v>
      </c>
      <c r="CI12" s="270" t="str">
        <f ca="true">+IF(OFFSET('Water Data'!$I$28,0,10*ROW('Water Data'!I6))="","",OFFSET('Water Data'!$I$28,0,10*ROW('Water Data'!I6)))</f>
        <v>Yes</v>
      </c>
      <c r="CJ12" s="270" t="str">
        <f ca="true">+IF(OFFSET('Water Data'!$I$29,0,10*ROW('Water Data'!I6))="","",OFFSET('Water Data'!$I$29,0,10*ROW('Water Data'!I6)))</f>
        <v/>
      </c>
      <c r="CK12" s="270" t="str">
        <f ca="true">+IF(OFFSET('Sanitation Data'!$D$28,0,10*ROW('Sanitation Data'!D6))="","",OFFSET('Sanitation Data'!$D$28,0,10*ROW('Sanitation Data'!D6)))</f>
        <v/>
      </c>
      <c r="CL12" s="270" t="str">
        <f ca="true">+IF(OFFSET('Sanitation Data'!$D$29,0,10*ROW('Sanitation Data'!D6))="","",OFFSET('Sanitation Data'!$D$29,0,10*ROW('Sanitation Data'!D6)))</f>
        <v/>
      </c>
      <c r="CM12" s="270" t="str">
        <f ca="true">+IF(OFFSET('Sanitation Data'!$D$30,0,10*ROW('Sanitation Data'!D6))="","",OFFSET('Sanitation Data'!$D$30,0,10*ROW('Sanitation Data'!D6)))</f>
        <v/>
      </c>
      <c r="CN12" s="270" t="str">
        <f ca="true">+IF(OFFSET('Sanitation Data'!$D$31,0,10*ROW('Sanitation Data'!D6))="","",OFFSET('Sanitation Data'!$D$31,0,10*ROW('Sanitation Data'!D6)))</f>
        <v/>
      </c>
      <c r="CO12" s="270" t="str">
        <f ca="true">+IF(OFFSET('Sanitation Data'!$D$32,0,10*ROW('Sanitation Data'!D6))="","",OFFSET('Sanitation Data'!$D$32,0,10*ROW('Sanitation Data'!D6)))</f>
        <v/>
      </c>
      <c r="CP12" s="270" t="str">
        <f ca="true">+IF(OFFSET('Sanitation Data'!$E$28,0,10*ROW('Sanitation Data'!E6))="","",OFFSET('Sanitation Data'!$E$28,0,10*ROW('Sanitation Data'!E6)))</f>
        <v/>
      </c>
      <c r="CQ12" s="270" t="str">
        <f ca="true">+IF(OFFSET('Sanitation Data'!$E$29,0,10*ROW('Sanitation Data'!E6))="","",OFFSET('Sanitation Data'!$E$29,0,10*ROW('Sanitation Data'!E6)))</f>
        <v/>
      </c>
      <c r="CR12" s="270" t="str">
        <f ca="true">+IF(OFFSET('Sanitation Data'!$E$30,0,10*ROW('Sanitation Data'!E6))="","",OFFSET('Sanitation Data'!$E$30,0,10*ROW('Sanitation Data'!E6)))</f>
        <v/>
      </c>
      <c r="CS12" s="270" t="str">
        <f ca="true">+IF(OFFSET('Sanitation Data'!$E$31,0,10*ROW('Sanitation Data'!E6))="","",OFFSET('Sanitation Data'!$E$31,0,10*ROW('Sanitation Data'!E6)))</f>
        <v/>
      </c>
      <c r="CT12" s="270" t="str">
        <f ca="true">+IF(OFFSET('Sanitation Data'!$E$32,0,10*ROW('Sanitation Data'!E6))="","",OFFSET('Sanitation Data'!$E$32,0,10*ROW('Sanitation Data'!E6)))</f>
        <v/>
      </c>
      <c r="CU12" s="270" t="str">
        <f ca="true">+IF(OFFSET('Sanitation Data'!$F$28,0,10*ROW('Sanitation Data'!F6))="","",OFFSET('Sanitation Data'!$F$28,0,10*ROW('Sanitation Data'!F6)))</f>
        <v/>
      </c>
      <c r="CV12" s="270" t="str">
        <f ca="true">+IF(OFFSET('Sanitation Data'!$F$29,0,10*ROW('Sanitation Data'!F6))="","",OFFSET('Sanitation Data'!$F$29,0,10*ROW('Sanitation Data'!F6)))</f>
        <v/>
      </c>
      <c r="CW12" s="270" t="str">
        <f ca="true">+IF(OFFSET('Sanitation Data'!$F$30,0,10*ROW('Sanitation Data'!F6))="","",OFFSET('Sanitation Data'!$F$30,0,10*ROW('Sanitation Data'!F6)))</f>
        <v/>
      </c>
      <c r="CX12" s="270" t="str">
        <f ca="true">+IF(OFFSET('Sanitation Data'!$F$31,0,10*ROW('Sanitation Data'!F6))="","",OFFSET('Sanitation Data'!$F$31,0,10*ROW('Sanitation Data'!F6)))</f>
        <v/>
      </c>
      <c r="CY12" s="270" t="str">
        <f ca="true">+IF(OFFSET('Sanitation Data'!$F$32,0,10*ROW('Sanitation Data'!F6))="","",OFFSET('Sanitation Data'!$F$32,0,10*ROW('Sanitation Data'!F6)))</f>
        <v/>
      </c>
      <c r="CZ12" s="270" t="str">
        <f ca="true">+IF(OFFSET('Sanitation Data'!$G$28,0,10*ROW('Sanitation Data'!G6))="","",OFFSET('Sanitation Data'!$G$28,0,10*ROW('Sanitation Data'!G6)))</f>
        <v/>
      </c>
      <c r="DA12" s="270" t="str">
        <f ca="true">+IF(OFFSET('Sanitation Data'!$G$29,0,10*ROW('Sanitation Data'!G6))="","",OFFSET('Sanitation Data'!$G$29,0,10*ROW('Sanitation Data'!G6)))</f>
        <v/>
      </c>
      <c r="DB12" s="270" t="str">
        <f ca="true">+IF(OFFSET('Sanitation Data'!$G$30,0,10*ROW('Sanitation Data'!G6))="","",OFFSET('Sanitation Data'!$G$30,0,10*ROW('Sanitation Data'!G6)))</f>
        <v/>
      </c>
      <c r="DC12" s="270" t="str">
        <f ca="true">+IF(OFFSET('Sanitation Data'!$G$31,0,10*ROW('Sanitation Data'!G6))="","",OFFSET('Sanitation Data'!$G$31,0,10*ROW('Sanitation Data'!G6)))</f>
        <v/>
      </c>
      <c r="DD12" s="270" t="str">
        <f ca="true">+IF(OFFSET('Sanitation Data'!$G$32,0,10*ROW('Sanitation Data'!G6))="","",OFFSET('Sanitation Data'!$G$32,0,10*ROW('Sanitation Data'!G6)))</f>
        <v/>
      </c>
      <c r="DE12" s="270" t="str">
        <f ca="true">+IF(OFFSET('Sanitation Data'!$H$28,0,10*ROW('Sanitation Data'!H6))="","",OFFSET('Sanitation Data'!$H$28,0,10*ROW('Sanitation Data'!H6)))</f>
        <v/>
      </c>
      <c r="DF12" s="270" t="str">
        <f ca="true">+IF(OFFSET('Sanitation Data'!$H$29,0,10*ROW('Sanitation Data'!H6))="","",OFFSET('Sanitation Data'!$H$29,0,10*ROW('Sanitation Data'!H6)))</f>
        <v/>
      </c>
      <c r="DG12" s="270" t="str">
        <f ca="true">+IF(OFFSET('Sanitation Data'!$H$30,0,10*ROW('Sanitation Data'!H6))="","",OFFSET('Sanitation Data'!$H$30,0,10*ROW('Sanitation Data'!H6)))</f>
        <v/>
      </c>
      <c r="DH12" s="270" t="str">
        <f ca="true">+IF(OFFSET('Sanitation Data'!$H$31,0,10*ROW('Sanitation Data'!H6))="","",OFFSET('Sanitation Data'!$H$31,0,10*ROW('Sanitation Data'!H6)))</f>
        <v/>
      </c>
      <c r="DI12" s="270" t="str">
        <f ca="true">+IF(OFFSET('Sanitation Data'!$H$32,0,10*ROW('Sanitation Data'!H6))="","",OFFSET('Sanitation Data'!$H$32,0,10*ROW('Sanitation Data'!H6)))</f>
        <v/>
      </c>
      <c r="DJ12" s="270" t="str">
        <f ca="true">+IF(OFFSET('Sanitation Data'!$I$28,0,10*ROW('Sanitation Data'!I6))="","",OFFSET('Sanitation Data'!$I$28,0,10*ROW('Sanitation Data'!I6)))</f>
        <v/>
      </c>
      <c r="DK12" s="270" t="str">
        <f ca="true">+IF(OFFSET('Sanitation Data'!$I$29,0,10*ROW('Sanitation Data'!I6))="","",OFFSET('Sanitation Data'!$I$29,0,10*ROW('Sanitation Data'!I6)))</f>
        <v/>
      </c>
      <c r="DL12" s="270" t="str">
        <f ca="true">+IF(OFFSET('Sanitation Data'!$I$30,0,10*ROW('Sanitation Data'!I6))="","",OFFSET('Sanitation Data'!$I$30,0,10*ROW('Sanitation Data'!I6)))</f>
        <v/>
      </c>
      <c r="DM12" s="270" t="str">
        <f ca="true">+IF(OFFSET('Sanitation Data'!$I$31,0,10*ROW('Sanitation Data'!I6))="","",OFFSET('Sanitation Data'!$I$31,0,10*ROW('Sanitation Data'!I6)))</f>
        <v/>
      </c>
      <c r="DN12" s="270" t="str">
        <f ca="true">+IF(OFFSET('Sanitation Data'!$I$32,0,10*ROW('Sanitation Data'!I6))="","",OFFSET('Sanitation Data'!$I$32,0,10*ROW('Sanitation Data'!I6)))</f>
        <v/>
      </c>
      <c r="DO12" s="270" t="str">
        <f ca="true">+IF(OFFSET('Hygiene Data'!$D$11,0,10*ROW('Hygiene Data'!D6))="","",OFFSET('Hygiene Data'!$D$11,0,10*ROW('Hygiene Data'!D6)))</f>
        <v/>
      </c>
      <c r="DP12" s="270" t="str">
        <f ca="true">+IF(OFFSET('Hygiene Data'!$D$12,0,10*ROW('Hygiene Data'!D6))="","",OFFSET('Hygiene Data'!$D$12,0,10*ROW('Hygiene Data'!D6)))</f>
        <v/>
      </c>
      <c r="DQ12" s="270" t="str">
        <f ca="true">+IF(OFFSET('Hygiene Data'!$D$13,0,10*ROW('Hygiene Data'!D6))="","",OFFSET('Hygiene Data'!$D$13,0,10*ROW('Hygiene Data'!D6)))</f>
        <v/>
      </c>
      <c r="DR12" s="270" t="str">
        <f ca="true">+IF(OFFSET('Hygiene Data'!$E$11,0,10*ROW('Hygiene Data'!E6))="","",OFFSET('Hygiene Data'!$E$11,0,10*ROW('Hygiene Data'!E6)))</f>
        <v/>
      </c>
      <c r="DS12" s="270" t="str">
        <f ca="true">+IF(OFFSET('Hygiene Data'!$E$12,0,10*ROW('Hygiene Data'!E6))="","",OFFSET('Hygiene Data'!$E$12,0,10*ROW('Hygiene Data'!E6)))</f>
        <v/>
      </c>
      <c r="DT12" s="270" t="str">
        <f ca="true">+IF(OFFSET('Hygiene Data'!$E$13,0,10*ROW('Hygiene Data'!E6))="","",OFFSET('Hygiene Data'!$E$13,0,10*ROW('Hygiene Data'!E6)))</f>
        <v/>
      </c>
      <c r="DU12" s="270" t="str">
        <f ca="true">+IF(OFFSET('Hygiene Data'!$F$11,0,10*ROW('Hygiene Data'!F6))="","",OFFSET('Hygiene Data'!$F$11,0,10*ROW('Hygiene Data'!F6)))</f>
        <v/>
      </c>
      <c r="DV12" s="270" t="str">
        <f ca="true">+IF(OFFSET('Hygiene Data'!$F$12,0,10*ROW('Hygiene Data'!F6))="","",OFFSET('Hygiene Data'!$F$12,0,10*ROW('Hygiene Data'!F6)))</f>
        <v/>
      </c>
      <c r="DW12" s="270" t="str">
        <f ca="true">+IF(OFFSET('Hygiene Data'!$F$13,0,10*ROW('Hygiene Data'!F6))="","",OFFSET('Hygiene Data'!$F$13,0,10*ROW('Hygiene Data'!F6)))</f>
        <v/>
      </c>
      <c r="DX12" s="270" t="str">
        <f ca="true">+IF(OFFSET('Hygiene Data'!$G$11,0,10*ROW('Hygiene Data'!G6))="","",OFFSET('Hygiene Data'!$G$11,0,10*ROW('Hygiene Data'!G6)))</f>
        <v/>
      </c>
      <c r="DY12" s="270" t="str">
        <f ca="true">+IF(OFFSET('Hygiene Data'!$G$12,0,10*ROW('Hygiene Data'!G6))="","",OFFSET('Hygiene Data'!$G$12,0,10*ROW('Hygiene Data'!G6)))</f>
        <v/>
      </c>
      <c r="DZ12" s="270" t="str">
        <f ca="true">+IF(OFFSET('Hygiene Data'!$G$13,0,10*ROW('Hygiene Data'!G6))="","",OFFSET('Hygiene Data'!$G$13,0,10*ROW('Hygiene Data'!G6)))</f>
        <v/>
      </c>
      <c r="EA12" s="270" t="str">
        <f ca="true">+IF(OFFSET('Hygiene Data'!$H$11,0,10*ROW('Hygiene Data'!H6))="","",OFFSET('Hygiene Data'!$H$11,0,10*ROW('Hygiene Data'!H6)))</f>
        <v/>
      </c>
      <c r="EB12" s="270" t="str">
        <f ca="true">+IF(OFFSET('Hygiene Data'!$H$12,0,10*ROW('Hygiene Data'!H6))="","",OFFSET('Hygiene Data'!$H$12,0,10*ROW('Hygiene Data'!H6)))</f>
        <v/>
      </c>
      <c r="EC12" s="270" t="str">
        <f ca="true">+IF(OFFSET('Hygiene Data'!$H$13,0,10*ROW('Hygiene Data'!H6))="","",OFFSET('Hygiene Data'!$H$13,0,10*ROW('Hygiene Data'!H6)))</f>
        <v/>
      </c>
      <c r="ED12" s="270" t="str">
        <f ca="true">+IF(OFFSET('Hygiene Data'!$I$11,0,10*ROW('Hygiene Data'!I6))="","",OFFSET('Hygiene Data'!$I$11,0,10*ROW('Hygiene Data'!I6)))</f>
        <v/>
      </c>
      <c r="EE12" s="270" t="str">
        <f ca="true">+IF(OFFSET('Hygiene Data'!$I$12,0,10*ROW('Hygiene Data'!I6))="","",OFFSET('Hygiene Data'!$I$12,0,10*ROW('Hygiene Data'!I6)))</f>
        <v/>
      </c>
      <c r="EF12" s="270"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SLE_2019_UIS</v>
      </c>
      <c r="B13" s="35" t="str">
        <f ca="true">+IF(OFFSET('Water Data'!$C$2,0,10*ROW('Water Data'!F7))="","",OFFSET('Water Data'!$C$2,0,10*ROW('Water Data'!F7)))</f>
        <v>Other</v>
      </c>
      <c r="C13" s="326">
        <f t="shared" ca="true" si="0"/>
        <v>2019</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73.890866836929149</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63.796480000000003</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83.962816560816904</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0"/>
      <c r="BS13" s="270" t="str">
        <f ca="true">+IF(OFFSET('Water Data'!$D$27,0,10*ROW('Water Data'!D7))="","",OFFSET('Water Data'!$D$27,0,10*ROW('Water Data'!D7)))</f>
        <v/>
      </c>
      <c r="BT13" s="270" t="str">
        <f ca="true">+IF(OFFSET('Water Data'!$D$28,0,10*ROW('Water Data'!D7))="","",OFFSET('Water Data'!$D$28,0,10*ROW('Water Data'!D7)))</f>
        <v/>
      </c>
      <c r="BU13" s="270" t="str">
        <f ca="true">+IF(OFFSET('Water Data'!$D$29,0,10*ROW('Water Data'!D7))="","",OFFSET('Water Data'!$D$29,0,10*ROW('Water Data'!D7)))</f>
        <v/>
      </c>
      <c r="BV13" s="270" t="str">
        <f ca="true">+IF(OFFSET('Water Data'!$E$27,0,10*ROW('Water Data'!E7))="","",OFFSET('Water Data'!$E$27,0,10*ROW('Water Data'!E7)))</f>
        <v/>
      </c>
      <c r="BW13" s="270" t="str">
        <f ca="true">+IF(OFFSET('Water Data'!$E$28,0,10*ROW('Water Data'!E7))="","",OFFSET('Water Data'!$E$28,0,10*ROW('Water Data'!E7)))</f>
        <v/>
      </c>
      <c r="BX13" s="270" t="str">
        <f ca="true">+IF(OFFSET('Water Data'!$E$29,0,10*ROW('Water Data'!E7))="","",OFFSET('Water Data'!$E$29,0,10*ROW('Water Data'!E7)))</f>
        <v/>
      </c>
      <c r="BY13" s="270" t="str">
        <f ca="true">+IF(OFFSET('Water Data'!$F$27,0,10*ROW('Water Data'!F7))="","",OFFSET('Water Data'!$F$27,0,10*ROW('Water Data'!F7)))</f>
        <v/>
      </c>
      <c r="BZ13" s="270" t="str">
        <f ca="true">+IF(OFFSET('Water Data'!$F$28,0,10*ROW('Water Data'!F7))="","",OFFSET('Water Data'!$F$28,0,10*ROW('Water Data'!F7)))</f>
        <v/>
      </c>
      <c r="CA13" s="270" t="str">
        <f ca="true">+IF(OFFSET('Water Data'!$F$29,0,10*ROW('Water Data'!F7))="","",OFFSET('Water Data'!$F$29,0,10*ROW('Water Data'!F7)))</f>
        <v/>
      </c>
      <c r="CB13" s="270" t="str">
        <f ca="true">+IF(OFFSET('Water Data'!$G$27,0,10*ROW('Water Data'!G7))="","",OFFSET('Water Data'!$G$27,0,10*ROW('Water Data'!G7)))</f>
        <v/>
      </c>
      <c r="CC13" s="270" t="str">
        <f ca="true">+IF(OFFSET('Water Data'!$G$28,0,10*ROW('Water Data'!G7))="","",OFFSET('Water Data'!$G$28,0,10*ROW('Water Data'!G7)))</f>
        <v/>
      </c>
      <c r="CD13" s="270" t="str">
        <f ca="true">+IF(OFFSET('Water Data'!$G$29,0,10*ROW('Water Data'!G7))="","",OFFSET('Water Data'!$G$29,0,10*ROW('Water Data'!G7)))</f>
        <v/>
      </c>
      <c r="CE13" s="270" t="str">
        <f ca="true">+IF(OFFSET('Water Data'!$H$27,0,10*ROW('Water Data'!H7))="","",OFFSET('Water Data'!$H$27,0,10*ROW('Water Data'!H7)))</f>
        <v/>
      </c>
      <c r="CF13" s="270" t="str">
        <f ca="true">+IF(OFFSET('Water Data'!$H$28,0,10*ROW('Water Data'!H7))="","",OFFSET('Water Data'!$H$28,0,10*ROW('Water Data'!H7)))</f>
        <v/>
      </c>
      <c r="CG13" s="270" t="str">
        <f ca="true">+IF(OFFSET('Water Data'!$H$29,0,10*ROW('Water Data'!H7))="","",OFFSET('Water Data'!$H$29,0,10*ROW('Water Data'!H7)))</f>
        <v/>
      </c>
      <c r="CH13" s="270" t="str">
        <f ca="true">+IF(OFFSET('Water Data'!$I$27,0,10*ROW('Water Data'!I7))="","",OFFSET('Water Data'!$I$27,0,10*ROW('Water Data'!I7)))</f>
        <v/>
      </c>
      <c r="CI13" s="270" t="str">
        <f ca="true">+IF(OFFSET('Water Data'!$I$28,0,10*ROW('Water Data'!I7))="","",OFFSET('Water Data'!$I$28,0,10*ROW('Water Data'!I7)))</f>
        <v/>
      </c>
      <c r="CJ13" s="270" t="str">
        <f ca="true">+IF(OFFSET('Water Data'!$I$29,0,10*ROW('Water Data'!I7))="","",OFFSET('Water Data'!$I$29,0,10*ROW('Water Data'!I7)))</f>
        <v/>
      </c>
      <c r="CK13" s="270" t="str">
        <f ca="true">+IF(OFFSET('Sanitation Data'!$D$28,0,10*ROW('Sanitation Data'!D7))="","",OFFSET('Sanitation Data'!$D$28,0,10*ROW('Sanitation Data'!D7)))</f>
        <v/>
      </c>
      <c r="CL13" s="270" t="str">
        <f ca="true">+IF(OFFSET('Sanitation Data'!$D$29,0,10*ROW('Sanitation Data'!D7))="","",OFFSET('Sanitation Data'!$D$29,0,10*ROW('Sanitation Data'!D7)))</f>
        <v>Yes</v>
      </c>
      <c r="CM13" s="270" t="str">
        <f ca="true">+IF(OFFSET('Sanitation Data'!$D$30,0,10*ROW('Sanitation Data'!D7))="","",OFFSET('Sanitation Data'!$D$30,0,10*ROW('Sanitation Data'!D7)))</f>
        <v/>
      </c>
      <c r="CN13" s="270" t="str">
        <f ca="true">+IF(OFFSET('Sanitation Data'!$D$31,0,10*ROW('Sanitation Data'!D7))="","",OFFSET('Sanitation Data'!$D$31,0,10*ROW('Sanitation Data'!D7)))</f>
        <v/>
      </c>
      <c r="CO13" s="270" t="str">
        <f ca="true">+IF(OFFSET('Sanitation Data'!$D$32,0,10*ROW('Sanitation Data'!D7))="","",OFFSET('Sanitation Data'!$D$32,0,10*ROW('Sanitation Data'!D7)))</f>
        <v/>
      </c>
      <c r="CP13" s="270" t="str">
        <f ca="true">+IF(OFFSET('Sanitation Data'!$E$28,0,10*ROW('Sanitation Data'!E7))="","",OFFSET('Sanitation Data'!$E$28,0,10*ROW('Sanitation Data'!E7)))</f>
        <v/>
      </c>
      <c r="CQ13" s="270" t="str">
        <f ca="true">+IF(OFFSET('Sanitation Data'!$E$29,0,10*ROW('Sanitation Data'!E7))="","",OFFSET('Sanitation Data'!$E$29,0,10*ROW('Sanitation Data'!E7)))</f>
        <v/>
      </c>
      <c r="CR13" s="270" t="str">
        <f ca="true">+IF(OFFSET('Sanitation Data'!$E$30,0,10*ROW('Sanitation Data'!E7))="","",OFFSET('Sanitation Data'!$E$30,0,10*ROW('Sanitation Data'!E7)))</f>
        <v/>
      </c>
      <c r="CS13" s="270" t="str">
        <f ca="true">+IF(OFFSET('Sanitation Data'!$E$31,0,10*ROW('Sanitation Data'!E7))="","",OFFSET('Sanitation Data'!$E$31,0,10*ROW('Sanitation Data'!E7)))</f>
        <v/>
      </c>
      <c r="CT13" s="270" t="str">
        <f ca="true">+IF(OFFSET('Sanitation Data'!$E$32,0,10*ROW('Sanitation Data'!E7))="","",OFFSET('Sanitation Data'!$E$32,0,10*ROW('Sanitation Data'!E7)))</f>
        <v/>
      </c>
      <c r="CU13" s="270" t="str">
        <f ca="true">+IF(OFFSET('Sanitation Data'!$F$28,0,10*ROW('Sanitation Data'!F7))="","",OFFSET('Sanitation Data'!$F$28,0,10*ROW('Sanitation Data'!F7)))</f>
        <v/>
      </c>
      <c r="CV13" s="270" t="str">
        <f ca="true">+IF(OFFSET('Sanitation Data'!$F$29,0,10*ROW('Sanitation Data'!F7))="","",OFFSET('Sanitation Data'!$F$29,0,10*ROW('Sanitation Data'!F7)))</f>
        <v/>
      </c>
      <c r="CW13" s="270" t="str">
        <f ca="true">+IF(OFFSET('Sanitation Data'!$F$30,0,10*ROW('Sanitation Data'!F7))="","",OFFSET('Sanitation Data'!$F$30,0,10*ROW('Sanitation Data'!F7)))</f>
        <v/>
      </c>
      <c r="CX13" s="270" t="str">
        <f ca="true">+IF(OFFSET('Sanitation Data'!$F$31,0,10*ROW('Sanitation Data'!F7))="","",OFFSET('Sanitation Data'!$F$31,0,10*ROW('Sanitation Data'!F7)))</f>
        <v/>
      </c>
      <c r="CY13" s="270" t="str">
        <f ca="true">+IF(OFFSET('Sanitation Data'!$F$32,0,10*ROW('Sanitation Data'!F7))="","",OFFSET('Sanitation Data'!$F$32,0,10*ROW('Sanitation Data'!F7)))</f>
        <v/>
      </c>
      <c r="CZ13" s="270" t="str">
        <f ca="true">+IF(OFFSET('Sanitation Data'!$G$28,0,10*ROW('Sanitation Data'!G7))="","",OFFSET('Sanitation Data'!$G$28,0,10*ROW('Sanitation Data'!G7)))</f>
        <v/>
      </c>
      <c r="DA13" s="270" t="str">
        <f ca="true">+IF(OFFSET('Sanitation Data'!$G$29,0,10*ROW('Sanitation Data'!G7))="","",OFFSET('Sanitation Data'!$G$29,0,10*ROW('Sanitation Data'!G7)))</f>
        <v/>
      </c>
      <c r="DB13" s="270" t="str">
        <f ca="true">+IF(OFFSET('Sanitation Data'!$G$30,0,10*ROW('Sanitation Data'!G7))="","",OFFSET('Sanitation Data'!$G$30,0,10*ROW('Sanitation Data'!G7)))</f>
        <v/>
      </c>
      <c r="DC13" s="270" t="str">
        <f ca="true">+IF(OFFSET('Sanitation Data'!$G$31,0,10*ROW('Sanitation Data'!G7))="","",OFFSET('Sanitation Data'!$G$31,0,10*ROW('Sanitation Data'!G7)))</f>
        <v/>
      </c>
      <c r="DD13" s="270" t="str">
        <f ca="true">+IF(OFFSET('Sanitation Data'!$G$32,0,10*ROW('Sanitation Data'!G7))="","",OFFSET('Sanitation Data'!$G$32,0,10*ROW('Sanitation Data'!G7)))</f>
        <v/>
      </c>
      <c r="DE13" s="270" t="str">
        <f ca="true">+IF(OFFSET('Sanitation Data'!$H$28,0,10*ROW('Sanitation Data'!H7))="","",OFFSET('Sanitation Data'!$H$28,0,10*ROW('Sanitation Data'!H7)))</f>
        <v/>
      </c>
      <c r="DF13" s="270" t="str">
        <f ca="true">+IF(OFFSET('Sanitation Data'!$H$29,0,10*ROW('Sanitation Data'!H7))="","",OFFSET('Sanitation Data'!$H$29,0,10*ROW('Sanitation Data'!H7)))</f>
        <v>Yes</v>
      </c>
      <c r="DG13" s="270" t="str">
        <f ca="true">+IF(OFFSET('Sanitation Data'!$H$30,0,10*ROW('Sanitation Data'!H7))="","",OFFSET('Sanitation Data'!$H$30,0,10*ROW('Sanitation Data'!H7)))</f>
        <v/>
      </c>
      <c r="DH13" s="270" t="str">
        <f ca="true">+IF(OFFSET('Sanitation Data'!$H$31,0,10*ROW('Sanitation Data'!H7))="","",OFFSET('Sanitation Data'!$H$31,0,10*ROW('Sanitation Data'!H7)))</f>
        <v/>
      </c>
      <c r="DI13" s="270" t="str">
        <f ca="true">+IF(OFFSET('Sanitation Data'!$H$32,0,10*ROW('Sanitation Data'!H7))="","",OFFSET('Sanitation Data'!$H$32,0,10*ROW('Sanitation Data'!H7)))</f>
        <v/>
      </c>
      <c r="DJ13" s="270" t="str">
        <f ca="true">+IF(OFFSET('Sanitation Data'!$I$28,0,10*ROW('Sanitation Data'!I7))="","",OFFSET('Sanitation Data'!$I$28,0,10*ROW('Sanitation Data'!I7)))</f>
        <v/>
      </c>
      <c r="DK13" s="270" t="str">
        <f ca="true">+IF(OFFSET('Sanitation Data'!$I$29,0,10*ROW('Sanitation Data'!I7))="","",OFFSET('Sanitation Data'!$I$29,0,10*ROW('Sanitation Data'!I7)))</f>
        <v>Yes</v>
      </c>
      <c r="DL13" s="270" t="str">
        <f ca="true">+IF(OFFSET('Sanitation Data'!$I$30,0,10*ROW('Sanitation Data'!I7))="","",OFFSET('Sanitation Data'!$I$30,0,10*ROW('Sanitation Data'!I7)))</f>
        <v/>
      </c>
      <c r="DM13" s="270" t="str">
        <f ca="true">+IF(OFFSET('Sanitation Data'!$I$31,0,10*ROW('Sanitation Data'!I7))="","",OFFSET('Sanitation Data'!$I$31,0,10*ROW('Sanitation Data'!I7)))</f>
        <v/>
      </c>
      <c r="DN13" s="270" t="str">
        <f ca="true">+IF(OFFSET('Sanitation Data'!$I$32,0,10*ROW('Sanitation Data'!I7))="","",OFFSET('Sanitation Data'!$I$32,0,10*ROW('Sanitation Data'!I7)))</f>
        <v/>
      </c>
      <c r="DO13" s="270" t="str">
        <f ca="true">+IF(OFFSET('Hygiene Data'!$D$11,0,10*ROW('Hygiene Data'!D7))="","",OFFSET('Hygiene Data'!$D$11,0,10*ROW('Hygiene Data'!D7)))</f>
        <v/>
      </c>
      <c r="DP13" s="270" t="str">
        <f ca="true">+IF(OFFSET('Hygiene Data'!$D$12,0,10*ROW('Hygiene Data'!D7))="","",OFFSET('Hygiene Data'!$D$12,0,10*ROW('Hygiene Data'!D7)))</f>
        <v/>
      </c>
      <c r="DQ13" s="270" t="str">
        <f ca="true">+IF(OFFSET('Hygiene Data'!$D$13,0,10*ROW('Hygiene Data'!D7))="","",OFFSET('Hygiene Data'!$D$13,0,10*ROW('Hygiene Data'!D7)))</f>
        <v/>
      </c>
      <c r="DR13" s="270" t="str">
        <f ca="true">+IF(OFFSET('Hygiene Data'!$E$11,0,10*ROW('Hygiene Data'!E7))="","",OFFSET('Hygiene Data'!$E$11,0,10*ROW('Hygiene Data'!E7)))</f>
        <v/>
      </c>
      <c r="DS13" s="270" t="str">
        <f ca="true">+IF(OFFSET('Hygiene Data'!$E$12,0,10*ROW('Hygiene Data'!E7))="","",OFFSET('Hygiene Data'!$E$12,0,10*ROW('Hygiene Data'!E7)))</f>
        <v/>
      </c>
      <c r="DT13" s="270" t="str">
        <f ca="true">+IF(OFFSET('Hygiene Data'!$E$13,0,10*ROW('Hygiene Data'!E7))="","",OFFSET('Hygiene Data'!$E$13,0,10*ROW('Hygiene Data'!E7)))</f>
        <v/>
      </c>
      <c r="DU13" s="270" t="str">
        <f ca="true">+IF(OFFSET('Hygiene Data'!$F$11,0,10*ROW('Hygiene Data'!F7))="","",OFFSET('Hygiene Data'!$F$11,0,10*ROW('Hygiene Data'!F7)))</f>
        <v/>
      </c>
      <c r="DV13" s="270" t="str">
        <f ca="true">+IF(OFFSET('Hygiene Data'!$F$12,0,10*ROW('Hygiene Data'!F7))="","",OFFSET('Hygiene Data'!$F$12,0,10*ROW('Hygiene Data'!F7)))</f>
        <v/>
      </c>
      <c r="DW13" s="270" t="str">
        <f ca="true">+IF(OFFSET('Hygiene Data'!$F$13,0,10*ROW('Hygiene Data'!F7))="","",OFFSET('Hygiene Data'!$F$13,0,10*ROW('Hygiene Data'!F7)))</f>
        <v/>
      </c>
      <c r="DX13" s="270" t="str">
        <f ca="true">+IF(OFFSET('Hygiene Data'!$G$11,0,10*ROW('Hygiene Data'!G7))="","",OFFSET('Hygiene Data'!$G$11,0,10*ROW('Hygiene Data'!G7)))</f>
        <v/>
      </c>
      <c r="DY13" s="270" t="str">
        <f ca="true">+IF(OFFSET('Hygiene Data'!$G$12,0,10*ROW('Hygiene Data'!G7))="","",OFFSET('Hygiene Data'!$G$12,0,10*ROW('Hygiene Data'!G7)))</f>
        <v/>
      </c>
      <c r="DZ13" s="270" t="str">
        <f ca="true">+IF(OFFSET('Hygiene Data'!$G$13,0,10*ROW('Hygiene Data'!G7))="","",OFFSET('Hygiene Data'!$G$13,0,10*ROW('Hygiene Data'!G7)))</f>
        <v/>
      </c>
      <c r="EA13" s="270" t="str">
        <f ca="true">+IF(OFFSET('Hygiene Data'!$H$11,0,10*ROW('Hygiene Data'!H7))="","",OFFSET('Hygiene Data'!$H$11,0,10*ROW('Hygiene Data'!H7)))</f>
        <v/>
      </c>
      <c r="EB13" s="270" t="str">
        <f ca="true">+IF(OFFSET('Hygiene Data'!$H$12,0,10*ROW('Hygiene Data'!H7))="","",OFFSET('Hygiene Data'!$H$12,0,10*ROW('Hygiene Data'!H7)))</f>
        <v/>
      </c>
      <c r="EC13" s="270" t="str">
        <f ca="true">+IF(OFFSET('Hygiene Data'!$H$13,0,10*ROW('Hygiene Data'!H7))="","",OFFSET('Hygiene Data'!$H$13,0,10*ROW('Hygiene Data'!H7)))</f>
        <v/>
      </c>
      <c r="ED13" s="270" t="str">
        <f ca="true">+IF(OFFSET('Hygiene Data'!$I$11,0,10*ROW('Hygiene Data'!I7))="","",OFFSET('Hygiene Data'!$I$11,0,10*ROW('Hygiene Data'!I7)))</f>
        <v/>
      </c>
      <c r="EE13" s="270" t="str">
        <f ca="true">+IF(OFFSET('Hygiene Data'!$I$12,0,10*ROW('Hygiene Data'!I7))="","",OFFSET('Hygiene Data'!$I$12,0,10*ROW('Hygiene Data'!I7)))</f>
        <v/>
      </c>
      <c r="EF13" s="270"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SLE_2020_EMIS</v>
      </c>
      <c r="B14" s="35" t="str">
        <f ca="true">+IF(OFFSET('Water Data'!$C$2,0,10*ROW('Water Data'!F8))="","",OFFSET('Water Data'!$C$2,0,10*ROW('Water Data'!F8)))</f>
        <v>EMIS</v>
      </c>
      <c r="C14" s="326">
        <f t="shared" ca="true" si="0"/>
        <v>2020</v>
      </c>
      <c r="D14" s="91">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61.43846293275331</v>
      </c>
      <c r="E14" s="91">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56.600076834113707</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63</v>
      </c>
      <c r="N14" s="91">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58.69911504424779</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58</v>
      </c>
      <c r="Q14" s="91">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52.929203539823007</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70.914083259521703</v>
      </c>
      <c r="T14" s="91">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66.380244871724528</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str">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[62]</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[62]</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str">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[71]</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str">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[71]</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str">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[60]</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str">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[60]</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str">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[60]</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[60]</v>
      </c>
      <c r="AZ14" s="93">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88.421243429400036</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92</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86</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93.165633303808676</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0"/>
      <c r="BS14" s="270" t="str">
        <f ca="true">+IF(OFFSET('Water Data'!$D$27,0,10*ROW('Water Data'!D8))="","",OFFSET('Water Data'!$D$27,0,10*ROW('Water Data'!D8)))</f>
        <v>Yes</v>
      </c>
      <c r="BT14" s="270" t="str">
        <f ca="true">+IF(OFFSET('Water Data'!$D$28,0,10*ROW('Water Data'!D8))="","",OFFSET('Water Data'!$D$28,0,10*ROW('Water Data'!D8)))</f>
        <v>Yes</v>
      </c>
      <c r="BU14" s="270" t="str">
        <f ca="true">+IF(OFFSET('Water Data'!$D$29,0,10*ROW('Water Data'!D8))="","",OFFSET('Water Data'!$D$29,0,10*ROW('Water Data'!D8)))</f>
        <v/>
      </c>
      <c r="BV14" s="270" t="str">
        <f ca="true">+IF(OFFSET('Water Data'!$E$27,0,10*ROW('Water Data'!E8))="","",OFFSET('Water Data'!$E$27,0,10*ROW('Water Data'!E8)))</f>
        <v/>
      </c>
      <c r="BW14" s="270" t="str">
        <f ca="true">+IF(OFFSET('Water Data'!$E$28,0,10*ROW('Water Data'!E8))="","",OFFSET('Water Data'!$E$28,0,10*ROW('Water Data'!E8)))</f>
        <v/>
      </c>
      <c r="BX14" s="270" t="str">
        <f ca="true">+IF(OFFSET('Water Data'!$E$29,0,10*ROW('Water Data'!E8))="","",OFFSET('Water Data'!$E$29,0,10*ROW('Water Data'!E8)))</f>
        <v/>
      </c>
      <c r="BY14" s="270" t="str">
        <f ca="true">+IF(OFFSET('Water Data'!$F$27,0,10*ROW('Water Data'!F8))="","",OFFSET('Water Data'!$F$27,0,10*ROW('Water Data'!F8)))</f>
        <v/>
      </c>
      <c r="BZ14" s="270" t="str">
        <f ca="true">+IF(OFFSET('Water Data'!$F$28,0,10*ROW('Water Data'!F8))="","",OFFSET('Water Data'!$F$28,0,10*ROW('Water Data'!F8)))</f>
        <v/>
      </c>
      <c r="CA14" s="270" t="str">
        <f ca="true">+IF(OFFSET('Water Data'!$F$29,0,10*ROW('Water Data'!F8))="","",OFFSET('Water Data'!$F$29,0,10*ROW('Water Data'!F8)))</f>
        <v/>
      </c>
      <c r="CB14" s="270" t="str">
        <f ca="true">+IF(OFFSET('Water Data'!$G$27,0,10*ROW('Water Data'!G8))="","",OFFSET('Water Data'!$G$27,0,10*ROW('Water Data'!G8)))</f>
        <v>Yes</v>
      </c>
      <c r="CC14" s="270" t="str">
        <f ca="true">+IF(OFFSET('Water Data'!$G$28,0,10*ROW('Water Data'!G8))="","",OFFSET('Water Data'!$G$28,0,10*ROW('Water Data'!G8)))</f>
        <v>Yes</v>
      </c>
      <c r="CD14" s="270" t="str">
        <f ca="true">+IF(OFFSET('Water Data'!$G$29,0,10*ROW('Water Data'!G8))="","",OFFSET('Water Data'!$G$29,0,10*ROW('Water Data'!G8)))</f>
        <v/>
      </c>
      <c r="CE14" s="270" t="str">
        <f ca="true">+IF(OFFSET('Water Data'!$H$27,0,10*ROW('Water Data'!H8))="","",OFFSET('Water Data'!$H$27,0,10*ROW('Water Data'!H8)))</f>
        <v>Yes</v>
      </c>
      <c r="CF14" s="270" t="str">
        <f ca="true">+IF(OFFSET('Water Data'!$H$28,0,10*ROW('Water Data'!H8))="","",OFFSET('Water Data'!$H$28,0,10*ROW('Water Data'!H8)))</f>
        <v>Yes</v>
      </c>
      <c r="CG14" s="270" t="str">
        <f ca="true">+IF(OFFSET('Water Data'!$H$29,0,10*ROW('Water Data'!H8))="","",OFFSET('Water Data'!$H$29,0,10*ROW('Water Data'!H8)))</f>
        <v/>
      </c>
      <c r="CH14" s="270" t="str">
        <f ca="true">+IF(OFFSET('Water Data'!$I$27,0,10*ROW('Water Data'!I8))="","",OFFSET('Water Data'!$I$27,0,10*ROW('Water Data'!I8)))</f>
        <v>Yes</v>
      </c>
      <c r="CI14" s="270" t="str">
        <f ca="true">+IF(OFFSET('Water Data'!$I$28,0,10*ROW('Water Data'!I8))="","",OFFSET('Water Data'!$I$28,0,10*ROW('Water Data'!I8)))</f>
        <v>Yes</v>
      </c>
      <c r="CJ14" s="270" t="str">
        <f ca="true">+IF(OFFSET('Water Data'!$I$29,0,10*ROW('Water Data'!I8))="","",OFFSET('Water Data'!$I$29,0,10*ROW('Water Data'!I8)))</f>
        <v/>
      </c>
      <c r="CK14" s="270" t="str">
        <f ca="true">+IF(OFFSET('Sanitation Data'!$D$28,0,10*ROW('Sanitation Data'!D8))="","",OFFSET('Sanitation Data'!$D$28,0,10*ROW('Sanitation Data'!D8)))</f>
        <v/>
      </c>
      <c r="CL14" s="270" t="str">
        <f ca="true">+IF(OFFSET('Sanitation Data'!$D$29,0,10*ROW('Sanitation Data'!D8))="","",OFFSET('Sanitation Data'!$D$29,0,10*ROW('Sanitation Data'!D8)))</f>
        <v/>
      </c>
      <c r="CM14" s="270" t="str">
        <f ca="true">+IF(OFFSET('Sanitation Data'!$D$30,0,10*ROW('Sanitation Data'!D8))="","",OFFSET('Sanitation Data'!$D$30,0,10*ROW('Sanitation Data'!D8)))</f>
        <v>No</v>
      </c>
      <c r="CN14" s="270" t="str">
        <f ca="true">+IF(OFFSET('Sanitation Data'!$D$31,0,10*ROW('Sanitation Data'!D8))="","",OFFSET('Sanitation Data'!$D$31,0,10*ROW('Sanitation Data'!D8)))</f>
        <v/>
      </c>
      <c r="CO14" s="270" t="str">
        <f ca="true">+IF(OFFSET('Sanitation Data'!$D$32,0,10*ROW('Sanitation Data'!D8))="","",OFFSET('Sanitation Data'!$D$32,0,10*ROW('Sanitation Data'!D8)))</f>
        <v>No</v>
      </c>
      <c r="CP14" s="270" t="str">
        <f ca="true">+IF(OFFSET('Sanitation Data'!$E$28,0,10*ROW('Sanitation Data'!E8))="","",OFFSET('Sanitation Data'!$E$28,0,10*ROW('Sanitation Data'!E8)))</f>
        <v/>
      </c>
      <c r="CQ14" s="270" t="str">
        <f ca="true">+IF(OFFSET('Sanitation Data'!$E$29,0,10*ROW('Sanitation Data'!E8))="","",OFFSET('Sanitation Data'!$E$29,0,10*ROW('Sanitation Data'!E8)))</f>
        <v/>
      </c>
      <c r="CR14" s="270" t="str">
        <f ca="true">+IF(OFFSET('Sanitation Data'!$E$30,0,10*ROW('Sanitation Data'!E8))="","",OFFSET('Sanitation Data'!$E$30,0,10*ROW('Sanitation Data'!E8)))</f>
        <v/>
      </c>
      <c r="CS14" s="270" t="str">
        <f ca="true">+IF(OFFSET('Sanitation Data'!$E$31,0,10*ROW('Sanitation Data'!E8))="","",OFFSET('Sanitation Data'!$E$31,0,10*ROW('Sanitation Data'!E8)))</f>
        <v/>
      </c>
      <c r="CT14" s="270" t="str">
        <f ca="true">+IF(OFFSET('Sanitation Data'!$E$32,0,10*ROW('Sanitation Data'!E8))="","",OFFSET('Sanitation Data'!$E$32,0,10*ROW('Sanitation Data'!E8)))</f>
        <v/>
      </c>
      <c r="CU14" s="270" t="str">
        <f ca="true">+IF(OFFSET('Sanitation Data'!$F$28,0,10*ROW('Sanitation Data'!F8))="","",OFFSET('Sanitation Data'!$F$28,0,10*ROW('Sanitation Data'!F8)))</f>
        <v/>
      </c>
      <c r="CV14" s="270" t="str">
        <f ca="true">+IF(OFFSET('Sanitation Data'!$F$29,0,10*ROW('Sanitation Data'!F8))="","",OFFSET('Sanitation Data'!$F$29,0,10*ROW('Sanitation Data'!F8)))</f>
        <v/>
      </c>
      <c r="CW14" s="270" t="str">
        <f ca="true">+IF(OFFSET('Sanitation Data'!$F$30,0,10*ROW('Sanitation Data'!F8))="","",OFFSET('Sanitation Data'!$F$30,0,10*ROW('Sanitation Data'!F8)))</f>
        <v/>
      </c>
      <c r="CX14" s="270" t="str">
        <f ca="true">+IF(OFFSET('Sanitation Data'!$F$31,0,10*ROW('Sanitation Data'!F8))="","",OFFSET('Sanitation Data'!$F$31,0,10*ROW('Sanitation Data'!F8)))</f>
        <v/>
      </c>
      <c r="CY14" s="270" t="str">
        <f ca="true">+IF(OFFSET('Sanitation Data'!$F$32,0,10*ROW('Sanitation Data'!F8))="","",OFFSET('Sanitation Data'!$F$32,0,10*ROW('Sanitation Data'!F8)))</f>
        <v/>
      </c>
      <c r="CZ14" s="270" t="str">
        <f ca="true">+IF(OFFSET('Sanitation Data'!$G$28,0,10*ROW('Sanitation Data'!G8))="","",OFFSET('Sanitation Data'!$G$28,0,10*ROW('Sanitation Data'!G8)))</f>
        <v/>
      </c>
      <c r="DA14" s="270" t="str">
        <f ca="true">+IF(OFFSET('Sanitation Data'!$G$29,0,10*ROW('Sanitation Data'!G8))="","",OFFSET('Sanitation Data'!$G$29,0,10*ROW('Sanitation Data'!G8)))</f>
        <v/>
      </c>
      <c r="DB14" s="270" t="str">
        <f ca="true">+IF(OFFSET('Sanitation Data'!$G$30,0,10*ROW('Sanitation Data'!G8))="","",OFFSET('Sanitation Data'!$G$30,0,10*ROW('Sanitation Data'!G8)))</f>
        <v>No</v>
      </c>
      <c r="DC14" s="270" t="str">
        <f ca="true">+IF(OFFSET('Sanitation Data'!$G$31,0,10*ROW('Sanitation Data'!G8))="","",OFFSET('Sanitation Data'!$G$31,0,10*ROW('Sanitation Data'!G8)))</f>
        <v/>
      </c>
      <c r="DD14" s="270" t="str">
        <f ca="true">+IF(OFFSET('Sanitation Data'!$G$32,0,10*ROW('Sanitation Data'!G8))="","",OFFSET('Sanitation Data'!$G$32,0,10*ROW('Sanitation Data'!G8)))</f>
        <v>No</v>
      </c>
      <c r="DE14" s="270" t="str">
        <f ca="true">+IF(OFFSET('Sanitation Data'!$H$28,0,10*ROW('Sanitation Data'!H8))="","",OFFSET('Sanitation Data'!$H$28,0,10*ROW('Sanitation Data'!H8)))</f>
        <v/>
      </c>
      <c r="DF14" s="270" t="str">
        <f ca="true">+IF(OFFSET('Sanitation Data'!$H$29,0,10*ROW('Sanitation Data'!H8))="","",OFFSET('Sanitation Data'!$H$29,0,10*ROW('Sanitation Data'!H8)))</f>
        <v/>
      </c>
      <c r="DG14" s="270" t="str">
        <f ca="true">+IF(OFFSET('Sanitation Data'!$H$30,0,10*ROW('Sanitation Data'!H8))="","",OFFSET('Sanitation Data'!$H$30,0,10*ROW('Sanitation Data'!H8)))</f>
        <v>No</v>
      </c>
      <c r="DH14" s="270" t="str">
        <f ca="true">+IF(OFFSET('Sanitation Data'!$H$31,0,10*ROW('Sanitation Data'!H8))="","",OFFSET('Sanitation Data'!$H$31,0,10*ROW('Sanitation Data'!H8)))</f>
        <v/>
      </c>
      <c r="DI14" s="270" t="str">
        <f ca="true">+IF(OFFSET('Sanitation Data'!$H$32,0,10*ROW('Sanitation Data'!H8))="","",OFFSET('Sanitation Data'!$H$32,0,10*ROW('Sanitation Data'!H8)))</f>
        <v>No</v>
      </c>
      <c r="DJ14" s="270" t="str">
        <f ca="true">+IF(OFFSET('Sanitation Data'!$I$28,0,10*ROW('Sanitation Data'!I8))="","",OFFSET('Sanitation Data'!$I$28,0,10*ROW('Sanitation Data'!I8)))</f>
        <v/>
      </c>
      <c r="DK14" s="270" t="str">
        <f ca="true">+IF(OFFSET('Sanitation Data'!$I$29,0,10*ROW('Sanitation Data'!I8))="","",OFFSET('Sanitation Data'!$I$29,0,10*ROW('Sanitation Data'!I8)))</f>
        <v/>
      </c>
      <c r="DL14" s="270" t="str">
        <f ca="true">+IF(OFFSET('Sanitation Data'!$I$30,0,10*ROW('Sanitation Data'!I8))="","",OFFSET('Sanitation Data'!$I$30,0,10*ROW('Sanitation Data'!I8)))</f>
        <v>No</v>
      </c>
      <c r="DM14" s="270" t="str">
        <f ca="true">+IF(OFFSET('Sanitation Data'!$I$31,0,10*ROW('Sanitation Data'!I8))="","",OFFSET('Sanitation Data'!$I$31,0,10*ROW('Sanitation Data'!I8)))</f>
        <v/>
      </c>
      <c r="DN14" s="270" t="str">
        <f ca="true">+IF(OFFSET('Sanitation Data'!$I$32,0,10*ROW('Sanitation Data'!I8))="","",OFFSET('Sanitation Data'!$I$32,0,10*ROW('Sanitation Data'!I8)))</f>
        <v>No</v>
      </c>
      <c r="DO14" s="270" t="str">
        <f ca="true">+IF(OFFSET('Hygiene Data'!$D$11,0,10*ROW('Hygiene Data'!D8))="","",OFFSET('Hygiene Data'!$D$11,0,10*ROW('Hygiene Data'!D8)))</f>
        <v>Yes</v>
      </c>
      <c r="DP14" s="270" t="str">
        <f ca="true">+IF(OFFSET('Hygiene Data'!$D$12,0,10*ROW('Hygiene Data'!D8))="","",OFFSET('Hygiene Data'!$D$12,0,10*ROW('Hygiene Data'!D8)))</f>
        <v/>
      </c>
      <c r="DQ14" s="270" t="str">
        <f ca="true">+IF(OFFSET('Hygiene Data'!$D$13,0,10*ROW('Hygiene Data'!D8))="","",OFFSET('Hygiene Data'!$D$13,0,10*ROW('Hygiene Data'!D8)))</f>
        <v/>
      </c>
      <c r="DR14" s="270" t="str">
        <f ca="true">+IF(OFFSET('Hygiene Data'!$E$11,0,10*ROW('Hygiene Data'!E8))="","",OFFSET('Hygiene Data'!$E$11,0,10*ROW('Hygiene Data'!E8)))</f>
        <v/>
      </c>
      <c r="DS14" s="270" t="str">
        <f ca="true">+IF(OFFSET('Hygiene Data'!$E$12,0,10*ROW('Hygiene Data'!E8))="","",OFFSET('Hygiene Data'!$E$12,0,10*ROW('Hygiene Data'!E8)))</f>
        <v/>
      </c>
      <c r="DT14" s="270" t="str">
        <f ca="true">+IF(OFFSET('Hygiene Data'!$E$13,0,10*ROW('Hygiene Data'!E8))="","",OFFSET('Hygiene Data'!$E$13,0,10*ROW('Hygiene Data'!E8)))</f>
        <v/>
      </c>
      <c r="DU14" s="270" t="str">
        <f ca="true">+IF(OFFSET('Hygiene Data'!$F$11,0,10*ROW('Hygiene Data'!F8))="","",OFFSET('Hygiene Data'!$F$11,0,10*ROW('Hygiene Data'!F8)))</f>
        <v/>
      </c>
      <c r="DV14" s="270" t="str">
        <f ca="true">+IF(OFFSET('Hygiene Data'!$F$12,0,10*ROW('Hygiene Data'!F8))="","",OFFSET('Hygiene Data'!$F$12,0,10*ROW('Hygiene Data'!F8)))</f>
        <v/>
      </c>
      <c r="DW14" s="270" t="str">
        <f ca="true">+IF(OFFSET('Hygiene Data'!$F$13,0,10*ROW('Hygiene Data'!F8))="","",OFFSET('Hygiene Data'!$F$13,0,10*ROW('Hygiene Data'!F8)))</f>
        <v/>
      </c>
      <c r="DX14" s="270" t="str">
        <f ca="true">+IF(OFFSET('Hygiene Data'!$G$11,0,10*ROW('Hygiene Data'!G8))="","",OFFSET('Hygiene Data'!$G$11,0,10*ROW('Hygiene Data'!G8)))</f>
        <v>Yes</v>
      </c>
      <c r="DY14" s="270" t="str">
        <f ca="true">+IF(OFFSET('Hygiene Data'!$G$12,0,10*ROW('Hygiene Data'!G8))="","",OFFSET('Hygiene Data'!$G$12,0,10*ROW('Hygiene Data'!G8)))</f>
        <v/>
      </c>
      <c r="DZ14" s="270" t="str">
        <f ca="true">+IF(OFFSET('Hygiene Data'!$G$13,0,10*ROW('Hygiene Data'!G8))="","",OFFSET('Hygiene Data'!$G$13,0,10*ROW('Hygiene Data'!G8)))</f>
        <v/>
      </c>
      <c r="EA14" s="270" t="str">
        <f ca="true">+IF(OFFSET('Hygiene Data'!$H$11,0,10*ROW('Hygiene Data'!H8))="","",OFFSET('Hygiene Data'!$H$11,0,10*ROW('Hygiene Data'!H8)))</f>
        <v>Yes</v>
      </c>
      <c r="EB14" s="270" t="str">
        <f ca="true">+IF(OFFSET('Hygiene Data'!$H$12,0,10*ROW('Hygiene Data'!H8))="","",OFFSET('Hygiene Data'!$H$12,0,10*ROW('Hygiene Data'!H8)))</f>
        <v/>
      </c>
      <c r="EC14" s="270" t="str">
        <f ca="true">+IF(OFFSET('Hygiene Data'!$H$13,0,10*ROW('Hygiene Data'!H8))="","",OFFSET('Hygiene Data'!$H$13,0,10*ROW('Hygiene Data'!H8)))</f>
        <v/>
      </c>
      <c r="ED14" s="270" t="str">
        <f ca="true">+IF(OFFSET('Hygiene Data'!$I$11,0,10*ROW('Hygiene Data'!I8))="","",OFFSET('Hygiene Data'!$I$11,0,10*ROW('Hygiene Data'!I8)))</f>
        <v>Yes</v>
      </c>
      <c r="EE14" s="270" t="str">
        <f ca="true">+IF(OFFSET('Hygiene Data'!$I$12,0,10*ROW('Hygiene Data'!I8))="","",OFFSET('Hygiene Data'!$I$12,0,10*ROW('Hygiene Data'!I8)))</f>
        <v/>
      </c>
      <c r="EF14" s="270"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SLE_2020_UIS</v>
      </c>
      <c r="B15" s="35" t="str">
        <f ca="true">+IF(OFFSET('Water Data'!$C$2,0,10*ROW('Water Data'!F9))="","",OFFSET('Water Data'!$C$2,0,10*ROW('Water Data'!F9)))</f>
        <v>Other</v>
      </c>
      <c r="C15" s="326">
        <f t="shared" ca="true" si="0"/>
        <v>2020</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75.441444823330727</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65.48433</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85.248313354742265</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0"/>
      <c r="BS15" s="270" t="str">
        <f ca="true">+IF(OFFSET('Water Data'!$D$27,0,10*ROW('Water Data'!D9))="","",OFFSET('Water Data'!$D$27,0,10*ROW('Water Data'!D9)))</f>
        <v/>
      </c>
      <c r="BT15" s="270" t="str">
        <f ca="true">+IF(OFFSET('Water Data'!$D$28,0,10*ROW('Water Data'!D9))="","",OFFSET('Water Data'!$D$28,0,10*ROW('Water Data'!D9)))</f>
        <v/>
      </c>
      <c r="BU15" s="270" t="str">
        <f ca="true">+IF(OFFSET('Water Data'!$D$29,0,10*ROW('Water Data'!D9))="","",OFFSET('Water Data'!$D$29,0,10*ROW('Water Data'!D9)))</f>
        <v/>
      </c>
      <c r="BV15" s="270" t="str">
        <f ca="true">+IF(OFFSET('Water Data'!$E$27,0,10*ROW('Water Data'!E9))="","",OFFSET('Water Data'!$E$27,0,10*ROW('Water Data'!E9)))</f>
        <v/>
      </c>
      <c r="BW15" s="270" t="str">
        <f ca="true">+IF(OFFSET('Water Data'!$E$28,0,10*ROW('Water Data'!E9))="","",OFFSET('Water Data'!$E$28,0,10*ROW('Water Data'!E9)))</f>
        <v/>
      </c>
      <c r="BX15" s="270" t="str">
        <f ca="true">+IF(OFFSET('Water Data'!$E$29,0,10*ROW('Water Data'!E9))="","",OFFSET('Water Data'!$E$29,0,10*ROW('Water Data'!E9)))</f>
        <v/>
      </c>
      <c r="BY15" s="270" t="str">
        <f ca="true">+IF(OFFSET('Water Data'!$F$27,0,10*ROW('Water Data'!F9))="","",OFFSET('Water Data'!$F$27,0,10*ROW('Water Data'!F9)))</f>
        <v/>
      </c>
      <c r="BZ15" s="270" t="str">
        <f ca="true">+IF(OFFSET('Water Data'!$F$28,0,10*ROW('Water Data'!F9))="","",OFFSET('Water Data'!$F$28,0,10*ROW('Water Data'!F9)))</f>
        <v/>
      </c>
      <c r="CA15" s="270" t="str">
        <f ca="true">+IF(OFFSET('Water Data'!$F$29,0,10*ROW('Water Data'!F9))="","",OFFSET('Water Data'!$F$29,0,10*ROW('Water Data'!F9)))</f>
        <v/>
      </c>
      <c r="CB15" s="270" t="str">
        <f ca="true">+IF(OFFSET('Water Data'!$G$27,0,10*ROW('Water Data'!G9))="","",OFFSET('Water Data'!$G$27,0,10*ROW('Water Data'!G9)))</f>
        <v/>
      </c>
      <c r="CC15" s="270" t="str">
        <f ca="true">+IF(OFFSET('Water Data'!$G$28,0,10*ROW('Water Data'!G9))="","",OFFSET('Water Data'!$G$28,0,10*ROW('Water Data'!G9)))</f>
        <v/>
      </c>
      <c r="CD15" s="270" t="str">
        <f ca="true">+IF(OFFSET('Water Data'!$G$29,0,10*ROW('Water Data'!G9))="","",OFFSET('Water Data'!$G$29,0,10*ROW('Water Data'!G9)))</f>
        <v/>
      </c>
      <c r="CE15" s="270" t="str">
        <f ca="true">+IF(OFFSET('Water Data'!$H$27,0,10*ROW('Water Data'!H9))="","",OFFSET('Water Data'!$H$27,0,10*ROW('Water Data'!H9)))</f>
        <v/>
      </c>
      <c r="CF15" s="270" t="str">
        <f ca="true">+IF(OFFSET('Water Data'!$H$28,0,10*ROW('Water Data'!H9))="","",OFFSET('Water Data'!$H$28,0,10*ROW('Water Data'!H9)))</f>
        <v/>
      </c>
      <c r="CG15" s="270" t="str">
        <f ca="true">+IF(OFFSET('Water Data'!$H$29,0,10*ROW('Water Data'!H9))="","",OFFSET('Water Data'!$H$29,0,10*ROW('Water Data'!H9)))</f>
        <v/>
      </c>
      <c r="CH15" s="270" t="str">
        <f ca="true">+IF(OFFSET('Water Data'!$I$27,0,10*ROW('Water Data'!I9))="","",OFFSET('Water Data'!$I$27,0,10*ROW('Water Data'!I9)))</f>
        <v/>
      </c>
      <c r="CI15" s="270" t="str">
        <f ca="true">+IF(OFFSET('Water Data'!$I$28,0,10*ROW('Water Data'!I9))="","",OFFSET('Water Data'!$I$28,0,10*ROW('Water Data'!I9)))</f>
        <v/>
      </c>
      <c r="CJ15" s="270" t="str">
        <f ca="true">+IF(OFFSET('Water Data'!$I$29,0,10*ROW('Water Data'!I9))="","",OFFSET('Water Data'!$I$29,0,10*ROW('Water Data'!I9)))</f>
        <v/>
      </c>
      <c r="CK15" s="270" t="str">
        <f ca="true">+IF(OFFSET('Sanitation Data'!$D$28,0,10*ROW('Sanitation Data'!D9))="","",OFFSET('Sanitation Data'!$D$28,0,10*ROW('Sanitation Data'!D9)))</f>
        <v/>
      </c>
      <c r="CL15" s="270" t="str">
        <f ca="true">+IF(OFFSET('Sanitation Data'!$D$29,0,10*ROW('Sanitation Data'!D9))="","",OFFSET('Sanitation Data'!$D$29,0,10*ROW('Sanitation Data'!D9)))</f>
        <v>Yes</v>
      </c>
      <c r="CM15" s="270" t="str">
        <f ca="true">+IF(OFFSET('Sanitation Data'!$D$30,0,10*ROW('Sanitation Data'!D9))="","",OFFSET('Sanitation Data'!$D$30,0,10*ROW('Sanitation Data'!D9)))</f>
        <v/>
      </c>
      <c r="CN15" s="270" t="str">
        <f ca="true">+IF(OFFSET('Sanitation Data'!$D$31,0,10*ROW('Sanitation Data'!D9))="","",OFFSET('Sanitation Data'!$D$31,0,10*ROW('Sanitation Data'!D9)))</f>
        <v/>
      </c>
      <c r="CO15" s="270" t="str">
        <f ca="true">+IF(OFFSET('Sanitation Data'!$D$32,0,10*ROW('Sanitation Data'!D9))="","",OFFSET('Sanitation Data'!$D$32,0,10*ROW('Sanitation Data'!D9)))</f>
        <v/>
      </c>
      <c r="CP15" s="270" t="str">
        <f ca="true">+IF(OFFSET('Sanitation Data'!$E$28,0,10*ROW('Sanitation Data'!E9))="","",OFFSET('Sanitation Data'!$E$28,0,10*ROW('Sanitation Data'!E9)))</f>
        <v/>
      </c>
      <c r="CQ15" s="270" t="str">
        <f ca="true">+IF(OFFSET('Sanitation Data'!$E$29,0,10*ROW('Sanitation Data'!E9))="","",OFFSET('Sanitation Data'!$E$29,0,10*ROW('Sanitation Data'!E9)))</f>
        <v/>
      </c>
      <c r="CR15" s="270" t="str">
        <f ca="true">+IF(OFFSET('Sanitation Data'!$E$30,0,10*ROW('Sanitation Data'!E9))="","",OFFSET('Sanitation Data'!$E$30,0,10*ROW('Sanitation Data'!E9)))</f>
        <v/>
      </c>
      <c r="CS15" s="270" t="str">
        <f ca="true">+IF(OFFSET('Sanitation Data'!$E$31,0,10*ROW('Sanitation Data'!E9))="","",OFFSET('Sanitation Data'!$E$31,0,10*ROW('Sanitation Data'!E9)))</f>
        <v/>
      </c>
      <c r="CT15" s="270" t="str">
        <f ca="true">+IF(OFFSET('Sanitation Data'!$E$32,0,10*ROW('Sanitation Data'!E9))="","",OFFSET('Sanitation Data'!$E$32,0,10*ROW('Sanitation Data'!E9)))</f>
        <v/>
      </c>
      <c r="CU15" s="270" t="str">
        <f ca="true">+IF(OFFSET('Sanitation Data'!$F$28,0,10*ROW('Sanitation Data'!F9))="","",OFFSET('Sanitation Data'!$F$28,0,10*ROW('Sanitation Data'!F9)))</f>
        <v/>
      </c>
      <c r="CV15" s="270" t="str">
        <f ca="true">+IF(OFFSET('Sanitation Data'!$F$29,0,10*ROW('Sanitation Data'!F9))="","",OFFSET('Sanitation Data'!$F$29,0,10*ROW('Sanitation Data'!F9)))</f>
        <v/>
      </c>
      <c r="CW15" s="270" t="str">
        <f ca="true">+IF(OFFSET('Sanitation Data'!$F$30,0,10*ROW('Sanitation Data'!F9))="","",OFFSET('Sanitation Data'!$F$30,0,10*ROW('Sanitation Data'!F9)))</f>
        <v/>
      </c>
      <c r="CX15" s="270" t="str">
        <f ca="true">+IF(OFFSET('Sanitation Data'!$F$31,0,10*ROW('Sanitation Data'!F9))="","",OFFSET('Sanitation Data'!$F$31,0,10*ROW('Sanitation Data'!F9)))</f>
        <v/>
      </c>
      <c r="CY15" s="270" t="str">
        <f ca="true">+IF(OFFSET('Sanitation Data'!$F$32,0,10*ROW('Sanitation Data'!F9))="","",OFFSET('Sanitation Data'!$F$32,0,10*ROW('Sanitation Data'!F9)))</f>
        <v/>
      </c>
      <c r="CZ15" s="270" t="str">
        <f ca="true">+IF(OFFSET('Sanitation Data'!$G$28,0,10*ROW('Sanitation Data'!G9))="","",OFFSET('Sanitation Data'!$G$28,0,10*ROW('Sanitation Data'!G9)))</f>
        <v/>
      </c>
      <c r="DA15" s="270" t="str">
        <f ca="true">+IF(OFFSET('Sanitation Data'!$G$29,0,10*ROW('Sanitation Data'!G9))="","",OFFSET('Sanitation Data'!$G$29,0,10*ROW('Sanitation Data'!G9)))</f>
        <v/>
      </c>
      <c r="DB15" s="270" t="str">
        <f ca="true">+IF(OFFSET('Sanitation Data'!$G$30,0,10*ROW('Sanitation Data'!G9))="","",OFFSET('Sanitation Data'!$G$30,0,10*ROW('Sanitation Data'!G9)))</f>
        <v/>
      </c>
      <c r="DC15" s="270" t="str">
        <f ca="true">+IF(OFFSET('Sanitation Data'!$G$31,0,10*ROW('Sanitation Data'!G9))="","",OFFSET('Sanitation Data'!$G$31,0,10*ROW('Sanitation Data'!G9)))</f>
        <v/>
      </c>
      <c r="DD15" s="270" t="str">
        <f ca="true">+IF(OFFSET('Sanitation Data'!$G$32,0,10*ROW('Sanitation Data'!G9))="","",OFFSET('Sanitation Data'!$G$32,0,10*ROW('Sanitation Data'!G9)))</f>
        <v/>
      </c>
      <c r="DE15" s="270" t="str">
        <f ca="true">+IF(OFFSET('Sanitation Data'!$H$28,0,10*ROW('Sanitation Data'!H9))="","",OFFSET('Sanitation Data'!$H$28,0,10*ROW('Sanitation Data'!H9)))</f>
        <v/>
      </c>
      <c r="DF15" s="270" t="str">
        <f ca="true">+IF(OFFSET('Sanitation Data'!$H$29,0,10*ROW('Sanitation Data'!H9))="","",OFFSET('Sanitation Data'!$H$29,0,10*ROW('Sanitation Data'!H9)))</f>
        <v>Yes</v>
      </c>
      <c r="DG15" s="270" t="str">
        <f ca="true">+IF(OFFSET('Sanitation Data'!$H$30,0,10*ROW('Sanitation Data'!H9))="","",OFFSET('Sanitation Data'!$H$30,0,10*ROW('Sanitation Data'!H9)))</f>
        <v/>
      </c>
      <c r="DH15" s="270" t="str">
        <f ca="true">+IF(OFFSET('Sanitation Data'!$H$31,0,10*ROW('Sanitation Data'!H9))="","",OFFSET('Sanitation Data'!$H$31,0,10*ROW('Sanitation Data'!H9)))</f>
        <v/>
      </c>
      <c r="DI15" s="270" t="str">
        <f ca="true">+IF(OFFSET('Sanitation Data'!$H$32,0,10*ROW('Sanitation Data'!H9))="","",OFFSET('Sanitation Data'!$H$32,0,10*ROW('Sanitation Data'!H9)))</f>
        <v/>
      </c>
      <c r="DJ15" s="270" t="str">
        <f ca="true">+IF(OFFSET('Sanitation Data'!$I$28,0,10*ROW('Sanitation Data'!I9))="","",OFFSET('Sanitation Data'!$I$28,0,10*ROW('Sanitation Data'!I9)))</f>
        <v/>
      </c>
      <c r="DK15" s="270" t="str">
        <f ca="true">+IF(OFFSET('Sanitation Data'!$I$29,0,10*ROW('Sanitation Data'!I9))="","",OFFSET('Sanitation Data'!$I$29,0,10*ROW('Sanitation Data'!I9)))</f>
        <v>Yes</v>
      </c>
      <c r="DL15" s="270" t="str">
        <f ca="true">+IF(OFFSET('Sanitation Data'!$I$30,0,10*ROW('Sanitation Data'!I9))="","",OFFSET('Sanitation Data'!$I$30,0,10*ROW('Sanitation Data'!I9)))</f>
        <v/>
      </c>
      <c r="DM15" s="270" t="str">
        <f ca="true">+IF(OFFSET('Sanitation Data'!$I$31,0,10*ROW('Sanitation Data'!I9))="","",OFFSET('Sanitation Data'!$I$31,0,10*ROW('Sanitation Data'!I9)))</f>
        <v/>
      </c>
      <c r="DN15" s="270" t="str">
        <f ca="true">+IF(OFFSET('Sanitation Data'!$I$32,0,10*ROW('Sanitation Data'!I9))="","",OFFSET('Sanitation Data'!$I$32,0,10*ROW('Sanitation Data'!I9)))</f>
        <v/>
      </c>
      <c r="DO15" s="270" t="str">
        <f ca="true">+IF(OFFSET('Hygiene Data'!$D$11,0,10*ROW('Hygiene Data'!D9))="","",OFFSET('Hygiene Data'!$D$11,0,10*ROW('Hygiene Data'!D9)))</f>
        <v/>
      </c>
      <c r="DP15" s="270" t="str">
        <f ca="true">+IF(OFFSET('Hygiene Data'!$D$12,0,10*ROW('Hygiene Data'!D9))="","",OFFSET('Hygiene Data'!$D$12,0,10*ROW('Hygiene Data'!D9)))</f>
        <v/>
      </c>
      <c r="DQ15" s="270" t="str">
        <f ca="true">+IF(OFFSET('Hygiene Data'!$D$13,0,10*ROW('Hygiene Data'!D9))="","",OFFSET('Hygiene Data'!$D$13,0,10*ROW('Hygiene Data'!D9)))</f>
        <v/>
      </c>
      <c r="DR15" s="270" t="str">
        <f ca="true">+IF(OFFSET('Hygiene Data'!$E$11,0,10*ROW('Hygiene Data'!E9))="","",OFFSET('Hygiene Data'!$E$11,0,10*ROW('Hygiene Data'!E9)))</f>
        <v/>
      </c>
      <c r="DS15" s="270" t="str">
        <f ca="true">+IF(OFFSET('Hygiene Data'!$E$12,0,10*ROW('Hygiene Data'!E9))="","",OFFSET('Hygiene Data'!$E$12,0,10*ROW('Hygiene Data'!E9)))</f>
        <v/>
      </c>
      <c r="DT15" s="270" t="str">
        <f ca="true">+IF(OFFSET('Hygiene Data'!$E$13,0,10*ROW('Hygiene Data'!E9))="","",OFFSET('Hygiene Data'!$E$13,0,10*ROW('Hygiene Data'!E9)))</f>
        <v/>
      </c>
      <c r="DU15" s="270" t="str">
        <f ca="true">+IF(OFFSET('Hygiene Data'!$F$11,0,10*ROW('Hygiene Data'!F9))="","",OFFSET('Hygiene Data'!$F$11,0,10*ROW('Hygiene Data'!F9)))</f>
        <v/>
      </c>
      <c r="DV15" s="270" t="str">
        <f ca="true">+IF(OFFSET('Hygiene Data'!$F$12,0,10*ROW('Hygiene Data'!F9))="","",OFFSET('Hygiene Data'!$F$12,0,10*ROW('Hygiene Data'!F9)))</f>
        <v/>
      </c>
      <c r="DW15" s="270" t="str">
        <f ca="true">+IF(OFFSET('Hygiene Data'!$F$13,0,10*ROW('Hygiene Data'!F9))="","",OFFSET('Hygiene Data'!$F$13,0,10*ROW('Hygiene Data'!F9)))</f>
        <v/>
      </c>
      <c r="DX15" s="270" t="str">
        <f ca="true">+IF(OFFSET('Hygiene Data'!$G$11,0,10*ROW('Hygiene Data'!G9))="","",OFFSET('Hygiene Data'!$G$11,0,10*ROW('Hygiene Data'!G9)))</f>
        <v/>
      </c>
      <c r="DY15" s="270" t="str">
        <f ca="true">+IF(OFFSET('Hygiene Data'!$G$12,0,10*ROW('Hygiene Data'!G9))="","",OFFSET('Hygiene Data'!$G$12,0,10*ROW('Hygiene Data'!G9)))</f>
        <v/>
      </c>
      <c r="DZ15" s="270" t="str">
        <f ca="true">+IF(OFFSET('Hygiene Data'!$G$13,0,10*ROW('Hygiene Data'!G9))="","",OFFSET('Hygiene Data'!$G$13,0,10*ROW('Hygiene Data'!G9)))</f>
        <v/>
      </c>
      <c r="EA15" s="270" t="str">
        <f ca="true">+IF(OFFSET('Hygiene Data'!$H$11,0,10*ROW('Hygiene Data'!H9))="","",OFFSET('Hygiene Data'!$H$11,0,10*ROW('Hygiene Data'!H9)))</f>
        <v/>
      </c>
      <c r="EB15" s="270" t="str">
        <f ca="true">+IF(OFFSET('Hygiene Data'!$H$12,0,10*ROW('Hygiene Data'!H9))="","",OFFSET('Hygiene Data'!$H$12,0,10*ROW('Hygiene Data'!H9)))</f>
        <v/>
      </c>
      <c r="EC15" s="270" t="str">
        <f ca="true">+IF(OFFSET('Hygiene Data'!$H$13,0,10*ROW('Hygiene Data'!H9))="","",OFFSET('Hygiene Data'!$H$13,0,10*ROW('Hygiene Data'!H9)))</f>
        <v/>
      </c>
      <c r="ED15" s="270" t="str">
        <f ca="true">+IF(OFFSET('Hygiene Data'!$I$11,0,10*ROW('Hygiene Data'!I9))="","",OFFSET('Hygiene Data'!$I$11,0,10*ROW('Hygiene Data'!I9)))</f>
        <v/>
      </c>
      <c r="EE15" s="270" t="str">
        <f ca="true">+IF(OFFSET('Hygiene Data'!$I$12,0,10*ROW('Hygiene Data'!I9))="","",OFFSET('Hygiene Data'!$I$12,0,10*ROW('Hygiene Data'!I9)))</f>
        <v/>
      </c>
      <c r="EF15" s="270"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SLE_2021_UIS</v>
      </c>
      <c r="B16" s="35" t="str">
        <f ca="true">+IF(OFFSET('Water Data'!$C$2,0,10*ROW('Water Data'!F10))="","",OFFSET('Water Data'!$C$2,0,10*ROW('Water Data'!F10)))</f>
        <v>Other</v>
      </c>
      <c r="C16" s="326">
        <f t="shared" ca="true" si="0"/>
        <v>2021</v>
      </c>
      <c r="D16" s="91" t="str">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[76]</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str">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[69]</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str">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[82]</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str">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[77]</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str">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[70]</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str">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[83]</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str">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[85]</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str">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[82]</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str">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[88]</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0"/>
      <c r="BS16" s="270" t="str">
        <f ca="true">+IF(OFFSET('Water Data'!$D$27,0,10*ROW('Water Data'!D10))="","",OFFSET('Water Data'!$D$27,0,10*ROW('Water Data'!D10)))</f>
        <v>No</v>
      </c>
      <c r="BT16" s="270" t="str">
        <f ca="true">+IF(OFFSET('Water Data'!$D$28,0,10*ROW('Water Data'!D10))="","",OFFSET('Water Data'!$D$28,0,10*ROW('Water Data'!D10)))</f>
        <v/>
      </c>
      <c r="BU16" s="270" t="str">
        <f ca="true">+IF(OFFSET('Water Data'!$D$29,0,10*ROW('Water Data'!D10))="","",OFFSET('Water Data'!$D$29,0,10*ROW('Water Data'!D10)))</f>
        <v/>
      </c>
      <c r="BV16" s="270" t="str">
        <f ca="true">+IF(OFFSET('Water Data'!$E$27,0,10*ROW('Water Data'!E10))="","",OFFSET('Water Data'!$E$27,0,10*ROW('Water Data'!E10)))</f>
        <v/>
      </c>
      <c r="BW16" s="270" t="str">
        <f ca="true">+IF(OFFSET('Water Data'!$E$28,0,10*ROW('Water Data'!E10))="","",OFFSET('Water Data'!$E$28,0,10*ROW('Water Data'!E10)))</f>
        <v/>
      </c>
      <c r="BX16" s="270" t="str">
        <f ca="true">+IF(OFFSET('Water Data'!$E$29,0,10*ROW('Water Data'!E10))="","",OFFSET('Water Data'!$E$29,0,10*ROW('Water Data'!E10)))</f>
        <v/>
      </c>
      <c r="BY16" s="270" t="str">
        <f ca="true">+IF(OFFSET('Water Data'!$F$27,0,10*ROW('Water Data'!F10))="","",OFFSET('Water Data'!$F$27,0,10*ROW('Water Data'!F10)))</f>
        <v/>
      </c>
      <c r="BZ16" s="270" t="str">
        <f ca="true">+IF(OFFSET('Water Data'!$F$28,0,10*ROW('Water Data'!F10))="","",OFFSET('Water Data'!$F$28,0,10*ROW('Water Data'!F10)))</f>
        <v/>
      </c>
      <c r="CA16" s="270" t="str">
        <f ca="true">+IF(OFFSET('Water Data'!$F$29,0,10*ROW('Water Data'!F10))="","",OFFSET('Water Data'!$F$29,0,10*ROW('Water Data'!F10)))</f>
        <v/>
      </c>
      <c r="CB16" s="270" t="str">
        <f ca="true">+IF(OFFSET('Water Data'!$G$27,0,10*ROW('Water Data'!G10))="","",OFFSET('Water Data'!$G$27,0,10*ROW('Water Data'!G10)))</f>
        <v/>
      </c>
      <c r="CC16" s="270" t="str">
        <f ca="true">+IF(OFFSET('Water Data'!$G$28,0,10*ROW('Water Data'!G10))="","",OFFSET('Water Data'!$G$28,0,10*ROW('Water Data'!G10)))</f>
        <v/>
      </c>
      <c r="CD16" s="270" t="str">
        <f ca="true">+IF(OFFSET('Water Data'!$G$29,0,10*ROW('Water Data'!G10))="","",OFFSET('Water Data'!$G$29,0,10*ROW('Water Data'!G10)))</f>
        <v/>
      </c>
      <c r="CE16" s="270" t="str">
        <f ca="true">+IF(OFFSET('Water Data'!$H$27,0,10*ROW('Water Data'!H10))="","",OFFSET('Water Data'!$H$27,0,10*ROW('Water Data'!H10)))</f>
        <v>No</v>
      </c>
      <c r="CF16" s="270" t="str">
        <f ca="true">+IF(OFFSET('Water Data'!$H$28,0,10*ROW('Water Data'!H10))="","",OFFSET('Water Data'!$H$28,0,10*ROW('Water Data'!H10)))</f>
        <v/>
      </c>
      <c r="CG16" s="270" t="str">
        <f ca="true">+IF(OFFSET('Water Data'!$H$29,0,10*ROW('Water Data'!H10))="","",OFFSET('Water Data'!$H$29,0,10*ROW('Water Data'!H10)))</f>
        <v/>
      </c>
      <c r="CH16" s="270" t="str">
        <f ca="true">+IF(OFFSET('Water Data'!$I$27,0,10*ROW('Water Data'!I10))="","",OFFSET('Water Data'!$I$27,0,10*ROW('Water Data'!I10)))</f>
        <v>No</v>
      </c>
      <c r="CI16" s="270" t="str">
        <f ca="true">+IF(OFFSET('Water Data'!$I$28,0,10*ROW('Water Data'!I10))="","",OFFSET('Water Data'!$I$28,0,10*ROW('Water Data'!I10)))</f>
        <v/>
      </c>
      <c r="CJ16" s="270" t="str">
        <f ca="true">+IF(OFFSET('Water Data'!$I$29,0,10*ROW('Water Data'!I10))="","",OFFSET('Water Data'!$I$29,0,10*ROW('Water Data'!I10)))</f>
        <v/>
      </c>
      <c r="CK16" s="270" t="str">
        <f ca="true">+IF(OFFSET('Sanitation Data'!$D$28,0,10*ROW('Sanitation Data'!D10))="","",OFFSET('Sanitation Data'!$D$28,0,10*ROW('Sanitation Data'!D10)))</f>
        <v/>
      </c>
      <c r="CL16" s="270" t="str">
        <f ca="true">+IF(OFFSET('Sanitation Data'!$D$29,0,10*ROW('Sanitation Data'!D10))="","",OFFSET('Sanitation Data'!$D$29,0,10*ROW('Sanitation Data'!D10)))</f>
        <v>No</v>
      </c>
      <c r="CM16" s="270" t="str">
        <f ca="true">+IF(OFFSET('Sanitation Data'!$D$30,0,10*ROW('Sanitation Data'!D10))="","",OFFSET('Sanitation Data'!$D$30,0,10*ROW('Sanitation Data'!D10)))</f>
        <v/>
      </c>
      <c r="CN16" s="270" t="str">
        <f ca="true">+IF(OFFSET('Sanitation Data'!$D$31,0,10*ROW('Sanitation Data'!D10))="","",OFFSET('Sanitation Data'!$D$31,0,10*ROW('Sanitation Data'!D10)))</f>
        <v/>
      </c>
      <c r="CO16" s="270" t="str">
        <f ca="true">+IF(OFFSET('Sanitation Data'!$D$32,0,10*ROW('Sanitation Data'!D10))="","",OFFSET('Sanitation Data'!$D$32,0,10*ROW('Sanitation Data'!D10)))</f>
        <v/>
      </c>
      <c r="CP16" s="270" t="str">
        <f ca="true">+IF(OFFSET('Sanitation Data'!$E$28,0,10*ROW('Sanitation Data'!E10))="","",OFFSET('Sanitation Data'!$E$28,0,10*ROW('Sanitation Data'!E10)))</f>
        <v/>
      </c>
      <c r="CQ16" s="270" t="str">
        <f ca="true">+IF(OFFSET('Sanitation Data'!$E$29,0,10*ROW('Sanitation Data'!E10))="","",OFFSET('Sanitation Data'!$E$29,0,10*ROW('Sanitation Data'!E10)))</f>
        <v/>
      </c>
      <c r="CR16" s="270" t="str">
        <f ca="true">+IF(OFFSET('Sanitation Data'!$E$30,0,10*ROW('Sanitation Data'!E10))="","",OFFSET('Sanitation Data'!$E$30,0,10*ROW('Sanitation Data'!E10)))</f>
        <v/>
      </c>
      <c r="CS16" s="270" t="str">
        <f ca="true">+IF(OFFSET('Sanitation Data'!$E$31,0,10*ROW('Sanitation Data'!E10))="","",OFFSET('Sanitation Data'!$E$31,0,10*ROW('Sanitation Data'!E10)))</f>
        <v/>
      </c>
      <c r="CT16" s="270" t="str">
        <f ca="true">+IF(OFFSET('Sanitation Data'!$E$32,0,10*ROW('Sanitation Data'!E10))="","",OFFSET('Sanitation Data'!$E$32,0,10*ROW('Sanitation Data'!E10)))</f>
        <v/>
      </c>
      <c r="CU16" s="270" t="str">
        <f ca="true">+IF(OFFSET('Sanitation Data'!$F$28,0,10*ROW('Sanitation Data'!F10))="","",OFFSET('Sanitation Data'!$F$28,0,10*ROW('Sanitation Data'!F10)))</f>
        <v/>
      </c>
      <c r="CV16" s="270" t="str">
        <f ca="true">+IF(OFFSET('Sanitation Data'!$F$29,0,10*ROW('Sanitation Data'!F10))="","",OFFSET('Sanitation Data'!$F$29,0,10*ROW('Sanitation Data'!F10)))</f>
        <v/>
      </c>
      <c r="CW16" s="270" t="str">
        <f ca="true">+IF(OFFSET('Sanitation Data'!$F$30,0,10*ROW('Sanitation Data'!F10))="","",OFFSET('Sanitation Data'!$F$30,0,10*ROW('Sanitation Data'!F10)))</f>
        <v/>
      </c>
      <c r="CX16" s="270" t="str">
        <f ca="true">+IF(OFFSET('Sanitation Data'!$F$31,0,10*ROW('Sanitation Data'!F10))="","",OFFSET('Sanitation Data'!$F$31,0,10*ROW('Sanitation Data'!F10)))</f>
        <v/>
      </c>
      <c r="CY16" s="270" t="str">
        <f ca="true">+IF(OFFSET('Sanitation Data'!$F$32,0,10*ROW('Sanitation Data'!F10))="","",OFFSET('Sanitation Data'!$F$32,0,10*ROW('Sanitation Data'!F10)))</f>
        <v/>
      </c>
      <c r="CZ16" s="270" t="str">
        <f ca="true">+IF(OFFSET('Sanitation Data'!$G$28,0,10*ROW('Sanitation Data'!G10))="","",OFFSET('Sanitation Data'!$G$28,0,10*ROW('Sanitation Data'!G10)))</f>
        <v/>
      </c>
      <c r="DA16" s="270" t="str">
        <f ca="true">+IF(OFFSET('Sanitation Data'!$G$29,0,10*ROW('Sanitation Data'!G10))="","",OFFSET('Sanitation Data'!$G$29,0,10*ROW('Sanitation Data'!G10)))</f>
        <v/>
      </c>
      <c r="DB16" s="270" t="str">
        <f ca="true">+IF(OFFSET('Sanitation Data'!$G$30,0,10*ROW('Sanitation Data'!G10))="","",OFFSET('Sanitation Data'!$G$30,0,10*ROW('Sanitation Data'!G10)))</f>
        <v/>
      </c>
      <c r="DC16" s="270" t="str">
        <f ca="true">+IF(OFFSET('Sanitation Data'!$G$31,0,10*ROW('Sanitation Data'!G10))="","",OFFSET('Sanitation Data'!$G$31,0,10*ROW('Sanitation Data'!G10)))</f>
        <v/>
      </c>
      <c r="DD16" s="270" t="str">
        <f ca="true">+IF(OFFSET('Sanitation Data'!$G$32,0,10*ROW('Sanitation Data'!G10))="","",OFFSET('Sanitation Data'!$G$32,0,10*ROW('Sanitation Data'!G10)))</f>
        <v/>
      </c>
      <c r="DE16" s="270" t="str">
        <f ca="true">+IF(OFFSET('Sanitation Data'!$H$28,0,10*ROW('Sanitation Data'!H10))="","",OFFSET('Sanitation Data'!$H$28,0,10*ROW('Sanitation Data'!H10)))</f>
        <v/>
      </c>
      <c r="DF16" s="270" t="str">
        <f ca="true">+IF(OFFSET('Sanitation Data'!$H$29,0,10*ROW('Sanitation Data'!H10))="","",OFFSET('Sanitation Data'!$H$29,0,10*ROW('Sanitation Data'!H10)))</f>
        <v>No</v>
      </c>
      <c r="DG16" s="270" t="str">
        <f ca="true">+IF(OFFSET('Sanitation Data'!$H$30,0,10*ROW('Sanitation Data'!H10))="","",OFFSET('Sanitation Data'!$H$30,0,10*ROW('Sanitation Data'!H10)))</f>
        <v/>
      </c>
      <c r="DH16" s="270" t="str">
        <f ca="true">+IF(OFFSET('Sanitation Data'!$H$31,0,10*ROW('Sanitation Data'!H10))="","",OFFSET('Sanitation Data'!$H$31,0,10*ROW('Sanitation Data'!H10)))</f>
        <v/>
      </c>
      <c r="DI16" s="270" t="str">
        <f ca="true">+IF(OFFSET('Sanitation Data'!$H$32,0,10*ROW('Sanitation Data'!H10))="","",OFFSET('Sanitation Data'!$H$32,0,10*ROW('Sanitation Data'!H10)))</f>
        <v/>
      </c>
      <c r="DJ16" s="270" t="str">
        <f ca="true">+IF(OFFSET('Sanitation Data'!$I$28,0,10*ROW('Sanitation Data'!I10))="","",OFFSET('Sanitation Data'!$I$28,0,10*ROW('Sanitation Data'!I10)))</f>
        <v/>
      </c>
      <c r="DK16" s="270" t="str">
        <f ca="true">+IF(OFFSET('Sanitation Data'!$I$29,0,10*ROW('Sanitation Data'!I10))="","",OFFSET('Sanitation Data'!$I$29,0,10*ROW('Sanitation Data'!I10)))</f>
        <v>No</v>
      </c>
      <c r="DL16" s="270" t="str">
        <f ca="true">+IF(OFFSET('Sanitation Data'!$I$30,0,10*ROW('Sanitation Data'!I10))="","",OFFSET('Sanitation Data'!$I$30,0,10*ROW('Sanitation Data'!I10)))</f>
        <v/>
      </c>
      <c r="DM16" s="270" t="str">
        <f ca="true">+IF(OFFSET('Sanitation Data'!$I$31,0,10*ROW('Sanitation Data'!I10))="","",OFFSET('Sanitation Data'!$I$31,0,10*ROW('Sanitation Data'!I10)))</f>
        <v/>
      </c>
      <c r="DN16" s="270" t="str">
        <f ca="true">+IF(OFFSET('Sanitation Data'!$I$32,0,10*ROW('Sanitation Data'!I10))="","",OFFSET('Sanitation Data'!$I$32,0,10*ROW('Sanitation Data'!I10)))</f>
        <v/>
      </c>
      <c r="DO16" s="270" t="str">
        <f ca="true">+IF(OFFSET('Hygiene Data'!$D$11,0,10*ROW('Hygiene Data'!D10))="","",OFFSET('Hygiene Data'!$D$11,0,10*ROW('Hygiene Data'!D10)))</f>
        <v>No</v>
      </c>
      <c r="DP16" s="270" t="str">
        <f ca="true">+IF(OFFSET('Hygiene Data'!$D$12,0,10*ROW('Hygiene Data'!D10))="","",OFFSET('Hygiene Data'!$D$12,0,10*ROW('Hygiene Data'!D10)))</f>
        <v/>
      </c>
      <c r="DQ16" s="270" t="str">
        <f ca="true">+IF(OFFSET('Hygiene Data'!$D$13,0,10*ROW('Hygiene Data'!D10))="","",OFFSET('Hygiene Data'!$D$13,0,10*ROW('Hygiene Data'!D10)))</f>
        <v/>
      </c>
      <c r="DR16" s="270" t="str">
        <f ca="true">+IF(OFFSET('Hygiene Data'!$E$11,0,10*ROW('Hygiene Data'!E10))="","",OFFSET('Hygiene Data'!$E$11,0,10*ROW('Hygiene Data'!E10)))</f>
        <v/>
      </c>
      <c r="DS16" s="270" t="str">
        <f ca="true">+IF(OFFSET('Hygiene Data'!$E$12,0,10*ROW('Hygiene Data'!E10))="","",OFFSET('Hygiene Data'!$E$12,0,10*ROW('Hygiene Data'!E10)))</f>
        <v/>
      </c>
      <c r="DT16" s="270" t="str">
        <f ca="true">+IF(OFFSET('Hygiene Data'!$E$13,0,10*ROW('Hygiene Data'!E10))="","",OFFSET('Hygiene Data'!$E$13,0,10*ROW('Hygiene Data'!E10)))</f>
        <v/>
      </c>
      <c r="DU16" s="270" t="str">
        <f ca="true">+IF(OFFSET('Hygiene Data'!$F$11,0,10*ROW('Hygiene Data'!F10))="","",OFFSET('Hygiene Data'!$F$11,0,10*ROW('Hygiene Data'!F10)))</f>
        <v/>
      </c>
      <c r="DV16" s="270" t="str">
        <f ca="true">+IF(OFFSET('Hygiene Data'!$F$12,0,10*ROW('Hygiene Data'!F10))="","",OFFSET('Hygiene Data'!$F$12,0,10*ROW('Hygiene Data'!F10)))</f>
        <v/>
      </c>
      <c r="DW16" s="270" t="str">
        <f ca="true">+IF(OFFSET('Hygiene Data'!$F$13,0,10*ROW('Hygiene Data'!F10))="","",OFFSET('Hygiene Data'!$F$13,0,10*ROW('Hygiene Data'!F10)))</f>
        <v/>
      </c>
      <c r="DX16" s="270" t="str">
        <f ca="true">+IF(OFFSET('Hygiene Data'!$G$11,0,10*ROW('Hygiene Data'!G10))="","",OFFSET('Hygiene Data'!$G$11,0,10*ROW('Hygiene Data'!G10)))</f>
        <v/>
      </c>
      <c r="DY16" s="270" t="str">
        <f ca="true">+IF(OFFSET('Hygiene Data'!$G$12,0,10*ROW('Hygiene Data'!G10))="","",OFFSET('Hygiene Data'!$G$12,0,10*ROW('Hygiene Data'!G10)))</f>
        <v/>
      </c>
      <c r="DZ16" s="270" t="str">
        <f ca="true">+IF(OFFSET('Hygiene Data'!$G$13,0,10*ROW('Hygiene Data'!G10))="","",OFFSET('Hygiene Data'!$G$13,0,10*ROW('Hygiene Data'!G10)))</f>
        <v/>
      </c>
      <c r="EA16" s="270" t="str">
        <f ca="true">+IF(OFFSET('Hygiene Data'!$H$11,0,10*ROW('Hygiene Data'!H10))="","",OFFSET('Hygiene Data'!$H$11,0,10*ROW('Hygiene Data'!H10)))</f>
        <v>No</v>
      </c>
      <c r="EB16" s="270" t="str">
        <f ca="true">+IF(OFFSET('Hygiene Data'!$H$12,0,10*ROW('Hygiene Data'!H10))="","",OFFSET('Hygiene Data'!$H$12,0,10*ROW('Hygiene Data'!H10)))</f>
        <v/>
      </c>
      <c r="EC16" s="270" t="str">
        <f ca="true">+IF(OFFSET('Hygiene Data'!$H$13,0,10*ROW('Hygiene Data'!H10))="","",OFFSET('Hygiene Data'!$H$13,0,10*ROW('Hygiene Data'!H10)))</f>
        <v/>
      </c>
      <c r="ED16" s="270" t="str">
        <f ca="true">+IF(OFFSET('Hygiene Data'!$I$11,0,10*ROW('Hygiene Data'!I10))="","",OFFSET('Hygiene Data'!$I$11,0,10*ROW('Hygiene Data'!I10)))</f>
        <v>No</v>
      </c>
      <c r="EE16" s="270" t="str">
        <f ca="true">+IF(OFFSET('Hygiene Data'!$I$12,0,10*ROW('Hygiene Data'!I10))="","",OFFSET('Hygiene Data'!$I$12,0,10*ROW('Hygiene Data'!I10)))</f>
        <v/>
      </c>
      <c r="EF16" s="270"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SLE_2021_SUR</v>
      </c>
      <c r="B17" s="35" t="str">
        <f ca="true">+IF(OFFSET('Water Data'!$C$2,0,10*ROW('Water Data'!F11))="","",OFFSET('Water Data'!$C$2,0,10*ROW('Water Data'!F11)))</f>
        <v>Survey</v>
      </c>
      <c r="C17" s="326">
        <f t="shared" ca="true" si="0"/>
        <v>2021</v>
      </c>
      <c r="D17" s="91">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65.3</v>
      </c>
      <c r="E17" s="91">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54.550000000000004</v>
      </c>
      <c r="F17" s="91">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39.385100000000001</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63.3</v>
      </c>
      <c r="Q17" s="91">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52.15</v>
      </c>
      <c r="R17" s="91">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37.078649999999996</v>
      </c>
      <c r="S17" s="91">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73.599999999999994</v>
      </c>
      <c r="T17" s="91">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64.55</v>
      </c>
      <c r="U17" s="91">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48.928899999999999</v>
      </c>
      <c r="V17" s="92">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80.2</v>
      </c>
      <c r="W17" s="92">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76.022942910747787</v>
      </c>
      <c r="X17" s="92">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58.8</v>
      </c>
      <c r="Y17" s="92">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42.4</v>
      </c>
      <c r="Z17" s="92">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42.4</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78.099999999999994</v>
      </c>
      <c r="AQ17" s="92">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74.125080852012928</v>
      </c>
      <c r="AR17" s="92">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56.3</v>
      </c>
      <c r="AS17" s="92">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39.799999999999997</v>
      </c>
      <c r="AT17" s="92">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39.799999999999997</v>
      </c>
      <c r="AU17" s="92">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88.6</v>
      </c>
      <c r="AV17" s="92">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83.628391734052116</v>
      </c>
      <c r="AW17" s="92">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68.7</v>
      </c>
      <c r="AX17" s="92">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52.6</v>
      </c>
      <c r="AY17" s="92">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52.6</v>
      </c>
      <c r="AZ17" s="93">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50</v>
      </c>
      <c r="BA17" s="93">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47.861484856606801</v>
      </c>
      <c r="BB17" s="93">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22.082229965156795</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48.7</v>
      </c>
      <c r="BM17" s="93">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46.33566410170625</v>
      </c>
      <c r="BN17" s="93">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20.950931192148992</v>
      </c>
      <c r="BO17" s="93">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55</v>
      </c>
      <c r="BP17" s="93">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54.106738544474389</v>
      </c>
      <c r="BQ17" s="93">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26.723450134770893</v>
      </c>
      <c r="BR17" s="270"/>
      <c r="BS17" s="270" t="str">
        <f ca="true">+IF(OFFSET('Water Data'!$D$27,0,10*ROW('Water Data'!D11))="","",OFFSET('Water Data'!$D$27,0,10*ROW('Water Data'!D11)))</f>
        <v>Yes</v>
      </c>
      <c r="BT17" s="270" t="str">
        <f ca="true">+IF(OFFSET('Water Data'!$D$28,0,10*ROW('Water Data'!D11))="","",OFFSET('Water Data'!$D$28,0,10*ROW('Water Data'!D11)))</f>
        <v>Yes</v>
      </c>
      <c r="BU17" s="270" t="str">
        <f ca="true">+IF(OFFSET('Water Data'!$D$29,0,10*ROW('Water Data'!D11))="","",OFFSET('Water Data'!$D$29,0,10*ROW('Water Data'!D11)))</f>
        <v>Yes</v>
      </c>
      <c r="BV17" s="270" t="str">
        <f ca="true">+IF(OFFSET('Water Data'!$E$27,0,10*ROW('Water Data'!E11))="","",OFFSET('Water Data'!$E$27,0,10*ROW('Water Data'!E11)))</f>
        <v/>
      </c>
      <c r="BW17" s="270" t="str">
        <f ca="true">+IF(OFFSET('Water Data'!$E$28,0,10*ROW('Water Data'!E11))="","",OFFSET('Water Data'!$E$28,0,10*ROW('Water Data'!E11)))</f>
        <v/>
      </c>
      <c r="BX17" s="270" t="str">
        <f ca="true">+IF(OFFSET('Water Data'!$E$29,0,10*ROW('Water Data'!E11))="","",OFFSET('Water Data'!$E$29,0,10*ROW('Water Data'!E11)))</f>
        <v/>
      </c>
      <c r="BY17" s="270" t="str">
        <f ca="true">+IF(OFFSET('Water Data'!$F$27,0,10*ROW('Water Data'!F11))="","",OFFSET('Water Data'!$F$27,0,10*ROW('Water Data'!F11)))</f>
        <v/>
      </c>
      <c r="BZ17" s="270" t="str">
        <f ca="true">+IF(OFFSET('Water Data'!$F$28,0,10*ROW('Water Data'!F11))="","",OFFSET('Water Data'!$F$28,0,10*ROW('Water Data'!F11)))</f>
        <v/>
      </c>
      <c r="CA17" s="270" t="str">
        <f ca="true">+IF(OFFSET('Water Data'!$F$29,0,10*ROW('Water Data'!F11))="","",OFFSET('Water Data'!$F$29,0,10*ROW('Water Data'!F11)))</f>
        <v/>
      </c>
      <c r="CB17" s="270" t="str">
        <f ca="true">+IF(OFFSET('Water Data'!$G$27,0,10*ROW('Water Data'!G11))="","",OFFSET('Water Data'!$G$27,0,10*ROW('Water Data'!G11)))</f>
        <v/>
      </c>
      <c r="CC17" s="270" t="str">
        <f ca="true">+IF(OFFSET('Water Data'!$G$28,0,10*ROW('Water Data'!G11))="","",OFFSET('Water Data'!$G$28,0,10*ROW('Water Data'!G11)))</f>
        <v/>
      </c>
      <c r="CD17" s="270" t="str">
        <f ca="true">+IF(OFFSET('Water Data'!$G$29,0,10*ROW('Water Data'!G11))="","",OFFSET('Water Data'!$G$29,0,10*ROW('Water Data'!G11)))</f>
        <v/>
      </c>
      <c r="CE17" s="270" t="str">
        <f ca="true">+IF(OFFSET('Water Data'!$H$27,0,10*ROW('Water Data'!H11))="","",OFFSET('Water Data'!$H$27,0,10*ROW('Water Data'!H11)))</f>
        <v>Yes</v>
      </c>
      <c r="CF17" s="270" t="str">
        <f ca="true">+IF(OFFSET('Water Data'!$H$28,0,10*ROW('Water Data'!H11))="","",OFFSET('Water Data'!$H$28,0,10*ROW('Water Data'!H11)))</f>
        <v>Yes</v>
      </c>
      <c r="CG17" s="270" t="str">
        <f ca="true">+IF(OFFSET('Water Data'!$H$29,0,10*ROW('Water Data'!H11))="","",OFFSET('Water Data'!$H$29,0,10*ROW('Water Data'!H11)))</f>
        <v>Yes</v>
      </c>
      <c r="CH17" s="270" t="str">
        <f ca="true">+IF(OFFSET('Water Data'!$I$27,0,10*ROW('Water Data'!I11))="","",OFFSET('Water Data'!$I$27,0,10*ROW('Water Data'!I11)))</f>
        <v>Yes</v>
      </c>
      <c r="CI17" s="270" t="str">
        <f ca="true">+IF(OFFSET('Water Data'!$I$28,0,10*ROW('Water Data'!I11))="","",OFFSET('Water Data'!$I$28,0,10*ROW('Water Data'!I11)))</f>
        <v>Yes</v>
      </c>
      <c r="CJ17" s="270" t="str">
        <f ca="true">+IF(OFFSET('Water Data'!$I$29,0,10*ROW('Water Data'!I11))="","",OFFSET('Water Data'!$I$29,0,10*ROW('Water Data'!I11)))</f>
        <v>Yes</v>
      </c>
      <c r="CK17" s="270" t="str">
        <f ca="true">+IF(OFFSET('Sanitation Data'!$D$28,0,10*ROW('Sanitation Data'!D11))="","",OFFSET('Sanitation Data'!$D$28,0,10*ROW('Sanitation Data'!D11)))</f>
        <v>Yes</v>
      </c>
      <c r="CL17" s="270" t="str">
        <f ca="true">+IF(OFFSET('Sanitation Data'!$D$29,0,10*ROW('Sanitation Data'!D11))="","",OFFSET('Sanitation Data'!$D$29,0,10*ROW('Sanitation Data'!D11)))</f>
        <v>Yes</v>
      </c>
      <c r="CM17" s="270" t="str">
        <f ca="true">+IF(OFFSET('Sanitation Data'!$D$30,0,10*ROW('Sanitation Data'!D11))="","",OFFSET('Sanitation Data'!$D$30,0,10*ROW('Sanitation Data'!D11)))</f>
        <v>Yes</v>
      </c>
      <c r="CN17" s="270" t="str">
        <f ca="true">+IF(OFFSET('Sanitation Data'!$D$31,0,10*ROW('Sanitation Data'!D11))="","",OFFSET('Sanitation Data'!$D$31,0,10*ROW('Sanitation Data'!D11)))</f>
        <v>Yes</v>
      </c>
      <c r="CO17" s="270" t="str">
        <f ca="true">+IF(OFFSET('Sanitation Data'!$D$32,0,10*ROW('Sanitation Data'!D11))="","",OFFSET('Sanitation Data'!$D$32,0,10*ROW('Sanitation Data'!D11)))</f>
        <v>Yes</v>
      </c>
      <c r="CP17" s="270" t="str">
        <f ca="true">+IF(OFFSET('Sanitation Data'!$E$28,0,10*ROW('Sanitation Data'!E11))="","",OFFSET('Sanitation Data'!$E$28,0,10*ROW('Sanitation Data'!E11)))</f>
        <v/>
      </c>
      <c r="CQ17" s="270" t="str">
        <f ca="true">+IF(OFFSET('Sanitation Data'!$E$29,0,10*ROW('Sanitation Data'!E11))="","",OFFSET('Sanitation Data'!$E$29,0,10*ROW('Sanitation Data'!E11)))</f>
        <v/>
      </c>
      <c r="CR17" s="270" t="str">
        <f ca="true">+IF(OFFSET('Sanitation Data'!$E$30,0,10*ROW('Sanitation Data'!E11))="","",OFFSET('Sanitation Data'!$E$30,0,10*ROW('Sanitation Data'!E11)))</f>
        <v/>
      </c>
      <c r="CS17" s="270" t="str">
        <f ca="true">+IF(OFFSET('Sanitation Data'!$E$31,0,10*ROW('Sanitation Data'!E11))="","",OFFSET('Sanitation Data'!$E$31,0,10*ROW('Sanitation Data'!E11)))</f>
        <v/>
      </c>
      <c r="CT17" s="270" t="str">
        <f ca="true">+IF(OFFSET('Sanitation Data'!$E$32,0,10*ROW('Sanitation Data'!E11))="","",OFFSET('Sanitation Data'!$E$32,0,10*ROW('Sanitation Data'!E11)))</f>
        <v/>
      </c>
      <c r="CU17" s="270" t="str">
        <f ca="true">+IF(OFFSET('Sanitation Data'!$F$28,0,10*ROW('Sanitation Data'!F11))="","",OFFSET('Sanitation Data'!$F$28,0,10*ROW('Sanitation Data'!F11)))</f>
        <v/>
      </c>
      <c r="CV17" s="270" t="str">
        <f ca="true">+IF(OFFSET('Sanitation Data'!$F$29,0,10*ROW('Sanitation Data'!F11))="","",OFFSET('Sanitation Data'!$F$29,0,10*ROW('Sanitation Data'!F11)))</f>
        <v/>
      </c>
      <c r="CW17" s="270" t="str">
        <f ca="true">+IF(OFFSET('Sanitation Data'!$F$30,0,10*ROW('Sanitation Data'!F11))="","",OFFSET('Sanitation Data'!$F$30,0,10*ROW('Sanitation Data'!F11)))</f>
        <v/>
      </c>
      <c r="CX17" s="270" t="str">
        <f ca="true">+IF(OFFSET('Sanitation Data'!$F$31,0,10*ROW('Sanitation Data'!F11))="","",OFFSET('Sanitation Data'!$F$31,0,10*ROW('Sanitation Data'!F11)))</f>
        <v/>
      </c>
      <c r="CY17" s="270" t="str">
        <f ca="true">+IF(OFFSET('Sanitation Data'!$F$32,0,10*ROW('Sanitation Data'!F11))="","",OFFSET('Sanitation Data'!$F$32,0,10*ROW('Sanitation Data'!F11)))</f>
        <v/>
      </c>
      <c r="CZ17" s="270" t="str">
        <f ca="true">+IF(OFFSET('Sanitation Data'!$G$28,0,10*ROW('Sanitation Data'!G11))="","",OFFSET('Sanitation Data'!$G$28,0,10*ROW('Sanitation Data'!G11)))</f>
        <v/>
      </c>
      <c r="DA17" s="270" t="str">
        <f ca="true">+IF(OFFSET('Sanitation Data'!$G$29,0,10*ROW('Sanitation Data'!G11))="","",OFFSET('Sanitation Data'!$G$29,0,10*ROW('Sanitation Data'!G11)))</f>
        <v/>
      </c>
      <c r="DB17" s="270" t="str">
        <f ca="true">+IF(OFFSET('Sanitation Data'!$G$30,0,10*ROW('Sanitation Data'!G11))="","",OFFSET('Sanitation Data'!$G$30,0,10*ROW('Sanitation Data'!G11)))</f>
        <v/>
      </c>
      <c r="DC17" s="270" t="str">
        <f ca="true">+IF(OFFSET('Sanitation Data'!$G$31,0,10*ROW('Sanitation Data'!G11))="","",OFFSET('Sanitation Data'!$G$31,0,10*ROW('Sanitation Data'!G11)))</f>
        <v/>
      </c>
      <c r="DD17" s="270" t="str">
        <f ca="true">+IF(OFFSET('Sanitation Data'!$G$32,0,10*ROW('Sanitation Data'!G11))="","",OFFSET('Sanitation Data'!$G$32,0,10*ROW('Sanitation Data'!G11)))</f>
        <v/>
      </c>
      <c r="DE17" s="270" t="str">
        <f ca="true">+IF(OFFSET('Sanitation Data'!$H$28,0,10*ROW('Sanitation Data'!H11))="","",OFFSET('Sanitation Data'!$H$28,0,10*ROW('Sanitation Data'!H11)))</f>
        <v>Yes</v>
      </c>
      <c r="DF17" s="270" t="str">
        <f ca="true">+IF(OFFSET('Sanitation Data'!$H$29,0,10*ROW('Sanitation Data'!H11))="","",OFFSET('Sanitation Data'!$H$29,0,10*ROW('Sanitation Data'!H11)))</f>
        <v>Yes</v>
      </c>
      <c r="DG17" s="270" t="str">
        <f ca="true">+IF(OFFSET('Sanitation Data'!$H$30,0,10*ROW('Sanitation Data'!H11))="","",OFFSET('Sanitation Data'!$H$30,0,10*ROW('Sanitation Data'!H11)))</f>
        <v>Yes</v>
      </c>
      <c r="DH17" s="270" t="str">
        <f ca="true">+IF(OFFSET('Sanitation Data'!$H$31,0,10*ROW('Sanitation Data'!H11))="","",OFFSET('Sanitation Data'!$H$31,0,10*ROW('Sanitation Data'!H11)))</f>
        <v>Yes</v>
      </c>
      <c r="DI17" s="270" t="str">
        <f ca="true">+IF(OFFSET('Sanitation Data'!$H$32,0,10*ROW('Sanitation Data'!H11))="","",OFFSET('Sanitation Data'!$H$32,0,10*ROW('Sanitation Data'!H11)))</f>
        <v>Yes</v>
      </c>
      <c r="DJ17" s="270" t="str">
        <f ca="true">+IF(OFFSET('Sanitation Data'!$I$28,0,10*ROW('Sanitation Data'!I11))="","",OFFSET('Sanitation Data'!$I$28,0,10*ROW('Sanitation Data'!I11)))</f>
        <v>Yes</v>
      </c>
      <c r="DK17" s="270" t="str">
        <f ca="true">+IF(OFFSET('Sanitation Data'!$I$29,0,10*ROW('Sanitation Data'!I11))="","",OFFSET('Sanitation Data'!$I$29,0,10*ROW('Sanitation Data'!I11)))</f>
        <v>Yes</v>
      </c>
      <c r="DL17" s="270" t="str">
        <f ca="true">+IF(OFFSET('Sanitation Data'!$I$30,0,10*ROW('Sanitation Data'!I11))="","",OFFSET('Sanitation Data'!$I$30,0,10*ROW('Sanitation Data'!I11)))</f>
        <v>Yes</v>
      </c>
      <c r="DM17" s="270" t="str">
        <f ca="true">+IF(OFFSET('Sanitation Data'!$I$31,0,10*ROW('Sanitation Data'!I11))="","",OFFSET('Sanitation Data'!$I$31,0,10*ROW('Sanitation Data'!I11)))</f>
        <v>Yes</v>
      </c>
      <c r="DN17" s="270" t="str">
        <f ca="true">+IF(OFFSET('Sanitation Data'!$I$32,0,10*ROW('Sanitation Data'!I11))="","",OFFSET('Sanitation Data'!$I$32,0,10*ROW('Sanitation Data'!I11)))</f>
        <v>Yes</v>
      </c>
      <c r="DO17" s="270" t="str">
        <f ca="true">+IF(OFFSET('Hygiene Data'!$D$11,0,10*ROW('Hygiene Data'!D11))="","",OFFSET('Hygiene Data'!$D$11,0,10*ROW('Hygiene Data'!D11)))</f>
        <v>Yes</v>
      </c>
      <c r="DP17" s="270" t="str">
        <f ca="true">+IF(OFFSET('Hygiene Data'!$D$12,0,10*ROW('Hygiene Data'!D11))="","",OFFSET('Hygiene Data'!$D$12,0,10*ROW('Hygiene Data'!D11)))</f>
        <v>Yes</v>
      </c>
      <c r="DQ17" s="270" t="str">
        <f ca="true">+IF(OFFSET('Hygiene Data'!$D$13,0,10*ROW('Hygiene Data'!D11))="","",OFFSET('Hygiene Data'!$D$13,0,10*ROW('Hygiene Data'!D11)))</f>
        <v>Yes</v>
      </c>
      <c r="DR17" s="270" t="str">
        <f ca="true">+IF(OFFSET('Hygiene Data'!$E$11,0,10*ROW('Hygiene Data'!E11))="","",OFFSET('Hygiene Data'!$E$11,0,10*ROW('Hygiene Data'!E11)))</f>
        <v/>
      </c>
      <c r="DS17" s="270" t="str">
        <f ca="true">+IF(OFFSET('Hygiene Data'!$E$12,0,10*ROW('Hygiene Data'!E11))="","",OFFSET('Hygiene Data'!$E$12,0,10*ROW('Hygiene Data'!E11)))</f>
        <v/>
      </c>
      <c r="DT17" s="270" t="str">
        <f ca="true">+IF(OFFSET('Hygiene Data'!$E$13,0,10*ROW('Hygiene Data'!E11))="","",OFFSET('Hygiene Data'!$E$13,0,10*ROW('Hygiene Data'!E11)))</f>
        <v/>
      </c>
      <c r="DU17" s="270" t="str">
        <f ca="true">+IF(OFFSET('Hygiene Data'!$F$11,0,10*ROW('Hygiene Data'!F11))="","",OFFSET('Hygiene Data'!$F$11,0,10*ROW('Hygiene Data'!F11)))</f>
        <v/>
      </c>
      <c r="DV17" s="270" t="str">
        <f ca="true">+IF(OFFSET('Hygiene Data'!$F$12,0,10*ROW('Hygiene Data'!F11))="","",OFFSET('Hygiene Data'!$F$12,0,10*ROW('Hygiene Data'!F11)))</f>
        <v/>
      </c>
      <c r="DW17" s="270" t="str">
        <f ca="true">+IF(OFFSET('Hygiene Data'!$F$13,0,10*ROW('Hygiene Data'!F11))="","",OFFSET('Hygiene Data'!$F$13,0,10*ROW('Hygiene Data'!F11)))</f>
        <v/>
      </c>
      <c r="DX17" s="270" t="str">
        <f ca="true">+IF(OFFSET('Hygiene Data'!$G$11,0,10*ROW('Hygiene Data'!G11))="","",OFFSET('Hygiene Data'!$G$11,0,10*ROW('Hygiene Data'!G11)))</f>
        <v/>
      </c>
      <c r="DY17" s="270" t="str">
        <f ca="true">+IF(OFFSET('Hygiene Data'!$G$12,0,10*ROW('Hygiene Data'!G11))="","",OFFSET('Hygiene Data'!$G$12,0,10*ROW('Hygiene Data'!G11)))</f>
        <v/>
      </c>
      <c r="DZ17" s="270" t="str">
        <f ca="true">+IF(OFFSET('Hygiene Data'!$G$13,0,10*ROW('Hygiene Data'!G11))="","",OFFSET('Hygiene Data'!$G$13,0,10*ROW('Hygiene Data'!G11)))</f>
        <v/>
      </c>
      <c r="EA17" s="270" t="str">
        <f ca="true">+IF(OFFSET('Hygiene Data'!$H$11,0,10*ROW('Hygiene Data'!H11))="","",OFFSET('Hygiene Data'!$H$11,0,10*ROW('Hygiene Data'!H11)))</f>
        <v>Yes</v>
      </c>
      <c r="EB17" s="270" t="str">
        <f ca="true">+IF(OFFSET('Hygiene Data'!$H$12,0,10*ROW('Hygiene Data'!H11))="","",OFFSET('Hygiene Data'!$H$12,0,10*ROW('Hygiene Data'!H11)))</f>
        <v>Yes</v>
      </c>
      <c r="EC17" s="270" t="str">
        <f ca="true">+IF(OFFSET('Hygiene Data'!$H$13,0,10*ROW('Hygiene Data'!H11))="","",OFFSET('Hygiene Data'!$H$13,0,10*ROW('Hygiene Data'!H11)))</f>
        <v>Yes</v>
      </c>
      <c r="ED17" s="270" t="str">
        <f ca="true">+IF(OFFSET('Hygiene Data'!$I$11,0,10*ROW('Hygiene Data'!I11))="","",OFFSET('Hygiene Data'!$I$11,0,10*ROW('Hygiene Data'!I11)))</f>
        <v>Yes</v>
      </c>
      <c r="EE17" s="270" t="str">
        <f ca="true">+IF(OFFSET('Hygiene Data'!$I$12,0,10*ROW('Hygiene Data'!I11))="","",OFFSET('Hygiene Data'!$I$12,0,10*ROW('Hygiene Data'!I11)))</f>
        <v>Yes</v>
      </c>
      <c r="EF17" s="270" t="str">
        <f ca="true">+IF(OFFSET('Hygiene Data'!$I$13,0,10*ROW('Hygiene Data'!I11))="","",OFFSET('Hygiene Data'!$I$13,0,10*ROW('Hygiene Data'!I11)))</f>
        <v>Yes</v>
      </c>
    </row>
    <row xmlns:x14ac="http://schemas.microsoft.com/office/spreadsheetml/2009/9/ac" r="18" x14ac:dyDescent="0.2">
      <c r="A18" s="35" t="str">
        <f ca="true">+IF(OFFSET('Water Data'!$B$2,0,10*ROW('Water Data'!E12))="","",OFFSET('Water Data'!$B$2,0,10*ROW('Water Data'!E12)))</f>
        <v>SLE_2021_EMIS</v>
      </c>
      <c r="B18" s="35" t="str">
        <f ca="true">+IF(OFFSET('Water Data'!$C$2,0,10*ROW('Water Data'!F12))="","",OFFSET('Water Data'!$C$2,0,10*ROW('Water Data'!F12)))</f>
        <v>EMIS</v>
      </c>
      <c r="C18" s="326">
        <f t="shared" ca="true" si="0"/>
        <v>2021</v>
      </c>
      <c r="D18" s="91">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76</v>
      </c>
      <c r="E18" s="91">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69.039999999999992</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76</v>
      </c>
      <c r="N18" s="91">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71.64</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74</v>
      </c>
      <c r="Q18" s="91">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65.039999999999992</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82.495462794918325</v>
      </c>
      <c r="T18" s="91">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77.666337568058083</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0"/>
      <c r="BS18" s="270" t="str">
        <f ca="true">+IF(OFFSET('Water Data'!$D$27,0,10*ROW('Water Data'!D12))="","",OFFSET('Water Data'!$D$27,0,10*ROW('Water Data'!D12)))</f>
        <v>Yes</v>
      </c>
      <c r="BT18" s="270" t="str">
        <f ca="true">+IF(OFFSET('Water Data'!$D$28,0,10*ROW('Water Data'!D12))="","",OFFSET('Water Data'!$D$28,0,10*ROW('Water Data'!D12)))</f>
        <v>Yes</v>
      </c>
      <c r="BU18" s="270" t="str">
        <f ca="true">+IF(OFFSET('Water Data'!$D$29,0,10*ROW('Water Data'!D12))="","",OFFSET('Water Data'!$D$29,0,10*ROW('Water Data'!D12)))</f>
        <v/>
      </c>
      <c r="BV18" s="270" t="str">
        <f ca="true">+IF(OFFSET('Water Data'!$E$27,0,10*ROW('Water Data'!E12))="","",OFFSET('Water Data'!$E$27,0,10*ROW('Water Data'!E12)))</f>
        <v/>
      </c>
      <c r="BW18" s="270" t="str">
        <f ca="true">+IF(OFFSET('Water Data'!$E$28,0,10*ROW('Water Data'!E12))="","",OFFSET('Water Data'!$E$28,0,10*ROW('Water Data'!E12)))</f>
        <v/>
      </c>
      <c r="BX18" s="270" t="str">
        <f ca="true">+IF(OFFSET('Water Data'!$E$29,0,10*ROW('Water Data'!E12))="","",OFFSET('Water Data'!$E$29,0,10*ROW('Water Data'!E12)))</f>
        <v/>
      </c>
      <c r="BY18" s="270" t="str">
        <f ca="true">+IF(OFFSET('Water Data'!$F$27,0,10*ROW('Water Data'!F12))="","",OFFSET('Water Data'!$F$27,0,10*ROW('Water Data'!F12)))</f>
        <v/>
      </c>
      <c r="BZ18" s="270" t="str">
        <f ca="true">+IF(OFFSET('Water Data'!$F$28,0,10*ROW('Water Data'!F12))="","",OFFSET('Water Data'!$F$28,0,10*ROW('Water Data'!F12)))</f>
        <v/>
      </c>
      <c r="CA18" s="270" t="str">
        <f ca="true">+IF(OFFSET('Water Data'!$F$29,0,10*ROW('Water Data'!F12))="","",OFFSET('Water Data'!$F$29,0,10*ROW('Water Data'!F12)))</f>
        <v/>
      </c>
      <c r="CB18" s="270" t="str">
        <f ca="true">+IF(OFFSET('Water Data'!$G$27,0,10*ROW('Water Data'!G12))="","",OFFSET('Water Data'!$G$27,0,10*ROW('Water Data'!G12)))</f>
        <v>Yes</v>
      </c>
      <c r="CC18" s="270" t="str">
        <f ca="true">+IF(OFFSET('Water Data'!$G$28,0,10*ROW('Water Data'!G12))="","",OFFSET('Water Data'!$G$28,0,10*ROW('Water Data'!G12)))</f>
        <v>Yes</v>
      </c>
      <c r="CD18" s="270" t="str">
        <f ca="true">+IF(OFFSET('Water Data'!$G$29,0,10*ROW('Water Data'!G12))="","",OFFSET('Water Data'!$G$29,0,10*ROW('Water Data'!G12)))</f>
        <v/>
      </c>
      <c r="CE18" s="270" t="str">
        <f ca="true">+IF(OFFSET('Water Data'!$H$27,0,10*ROW('Water Data'!H12))="","",OFFSET('Water Data'!$H$27,0,10*ROW('Water Data'!H12)))</f>
        <v>Yes</v>
      </c>
      <c r="CF18" s="270" t="str">
        <f ca="true">+IF(OFFSET('Water Data'!$H$28,0,10*ROW('Water Data'!H12))="","",OFFSET('Water Data'!$H$28,0,10*ROW('Water Data'!H12)))</f>
        <v>Yes</v>
      </c>
      <c r="CG18" s="270" t="str">
        <f ca="true">+IF(OFFSET('Water Data'!$H$29,0,10*ROW('Water Data'!H12))="","",OFFSET('Water Data'!$H$29,0,10*ROW('Water Data'!H12)))</f>
        <v/>
      </c>
      <c r="CH18" s="270" t="str">
        <f ca="true">+IF(OFFSET('Water Data'!$I$27,0,10*ROW('Water Data'!I12))="","",OFFSET('Water Data'!$I$27,0,10*ROW('Water Data'!I12)))</f>
        <v>Yes</v>
      </c>
      <c r="CI18" s="270" t="str">
        <f ca="true">+IF(OFFSET('Water Data'!$I$28,0,10*ROW('Water Data'!I12))="","",OFFSET('Water Data'!$I$28,0,10*ROW('Water Data'!I12)))</f>
        <v>Yes</v>
      </c>
      <c r="CJ18" s="270" t="str">
        <f ca="true">+IF(OFFSET('Water Data'!$I$29,0,10*ROW('Water Data'!I12))="","",OFFSET('Water Data'!$I$29,0,10*ROW('Water Data'!I12)))</f>
        <v/>
      </c>
      <c r="CK18" s="270" t="str">
        <f ca="true">+IF(OFFSET('Sanitation Data'!$D$28,0,10*ROW('Sanitation Data'!D12))="","",OFFSET('Sanitation Data'!$D$28,0,10*ROW('Sanitation Data'!D12)))</f>
        <v/>
      </c>
      <c r="CL18" s="270" t="str">
        <f ca="true">+IF(OFFSET('Sanitation Data'!$D$29,0,10*ROW('Sanitation Data'!D12))="","",OFFSET('Sanitation Data'!$D$29,0,10*ROW('Sanitation Data'!D12)))</f>
        <v/>
      </c>
      <c r="CM18" s="270" t="str">
        <f ca="true">+IF(OFFSET('Sanitation Data'!$D$30,0,10*ROW('Sanitation Data'!D12))="","",OFFSET('Sanitation Data'!$D$30,0,10*ROW('Sanitation Data'!D12)))</f>
        <v/>
      </c>
      <c r="CN18" s="270" t="str">
        <f ca="true">+IF(OFFSET('Sanitation Data'!$D$31,0,10*ROW('Sanitation Data'!D12))="","",OFFSET('Sanitation Data'!$D$31,0,10*ROW('Sanitation Data'!D12)))</f>
        <v/>
      </c>
      <c r="CO18" s="270" t="str">
        <f ca="true">+IF(OFFSET('Sanitation Data'!$D$32,0,10*ROW('Sanitation Data'!D12))="","",OFFSET('Sanitation Data'!$D$32,0,10*ROW('Sanitation Data'!D12)))</f>
        <v/>
      </c>
      <c r="CP18" s="270" t="str">
        <f ca="true">+IF(OFFSET('Sanitation Data'!$E$28,0,10*ROW('Sanitation Data'!E12))="","",OFFSET('Sanitation Data'!$E$28,0,10*ROW('Sanitation Data'!E12)))</f>
        <v/>
      </c>
      <c r="CQ18" s="270" t="str">
        <f ca="true">+IF(OFFSET('Sanitation Data'!$E$29,0,10*ROW('Sanitation Data'!E12))="","",OFFSET('Sanitation Data'!$E$29,0,10*ROW('Sanitation Data'!E12)))</f>
        <v/>
      </c>
      <c r="CR18" s="270" t="str">
        <f ca="true">+IF(OFFSET('Sanitation Data'!$E$30,0,10*ROW('Sanitation Data'!E12))="","",OFFSET('Sanitation Data'!$E$30,0,10*ROW('Sanitation Data'!E12)))</f>
        <v/>
      </c>
      <c r="CS18" s="270" t="str">
        <f ca="true">+IF(OFFSET('Sanitation Data'!$E$31,0,10*ROW('Sanitation Data'!E12))="","",OFFSET('Sanitation Data'!$E$31,0,10*ROW('Sanitation Data'!E12)))</f>
        <v/>
      </c>
      <c r="CT18" s="270" t="str">
        <f ca="true">+IF(OFFSET('Sanitation Data'!$E$32,0,10*ROW('Sanitation Data'!E12))="","",OFFSET('Sanitation Data'!$E$32,0,10*ROW('Sanitation Data'!E12)))</f>
        <v/>
      </c>
      <c r="CU18" s="270" t="str">
        <f ca="true">+IF(OFFSET('Sanitation Data'!$F$28,0,10*ROW('Sanitation Data'!F12))="","",OFFSET('Sanitation Data'!$F$28,0,10*ROW('Sanitation Data'!F12)))</f>
        <v/>
      </c>
      <c r="CV18" s="270" t="str">
        <f ca="true">+IF(OFFSET('Sanitation Data'!$F$29,0,10*ROW('Sanitation Data'!F12))="","",OFFSET('Sanitation Data'!$F$29,0,10*ROW('Sanitation Data'!F12)))</f>
        <v/>
      </c>
      <c r="CW18" s="270" t="str">
        <f ca="true">+IF(OFFSET('Sanitation Data'!$F$30,0,10*ROW('Sanitation Data'!F12))="","",OFFSET('Sanitation Data'!$F$30,0,10*ROW('Sanitation Data'!F12)))</f>
        <v/>
      </c>
      <c r="CX18" s="270" t="str">
        <f ca="true">+IF(OFFSET('Sanitation Data'!$F$31,0,10*ROW('Sanitation Data'!F12))="","",OFFSET('Sanitation Data'!$F$31,0,10*ROW('Sanitation Data'!F12)))</f>
        <v/>
      </c>
      <c r="CY18" s="270" t="str">
        <f ca="true">+IF(OFFSET('Sanitation Data'!$F$32,0,10*ROW('Sanitation Data'!F12))="","",OFFSET('Sanitation Data'!$F$32,0,10*ROW('Sanitation Data'!F12)))</f>
        <v/>
      </c>
      <c r="CZ18" s="270" t="str">
        <f ca="true">+IF(OFFSET('Sanitation Data'!$G$28,0,10*ROW('Sanitation Data'!G12))="","",OFFSET('Sanitation Data'!$G$28,0,10*ROW('Sanitation Data'!G12)))</f>
        <v/>
      </c>
      <c r="DA18" s="270" t="str">
        <f ca="true">+IF(OFFSET('Sanitation Data'!$G$29,0,10*ROW('Sanitation Data'!G12))="","",OFFSET('Sanitation Data'!$G$29,0,10*ROW('Sanitation Data'!G12)))</f>
        <v/>
      </c>
      <c r="DB18" s="270" t="str">
        <f ca="true">+IF(OFFSET('Sanitation Data'!$G$30,0,10*ROW('Sanitation Data'!G12))="","",OFFSET('Sanitation Data'!$G$30,0,10*ROW('Sanitation Data'!G12)))</f>
        <v/>
      </c>
      <c r="DC18" s="270" t="str">
        <f ca="true">+IF(OFFSET('Sanitation Data'!$G$31,0,10*ROW('Sanitation Data'!G12))="","",OFFSET('Sanitation Data'!$G$31,0,10*ROW('Sanitation Data'!G12)))</f>
        <v/>
      </c>
      <c r="DD18" s="270" t="str">
        <f ca="true">+IF(OFFSET('Sanitation Data'!$G$32,0,10*ROW('Sanitation Data'!G12))="","",OFFSET('Sanitation Data'!$G$32,0,10*ROW('Sanitation Data'!G12)))</f>
        <v/>
      </c>
      <c r="DE18" s="270" t="str">
        <f ca="true">+IF(OFFSET('Sanitation Data'!$H$28,0,10*ROW('Sanitation Data'!H12))="","",OFFSET('Sanitation Data'!$H$28,0,10*ROW('Sanitation Data'!H12)))</f>
        <v/>
      </c>
      <c r="DF18" s="270" t="str">
        <f ca="true">+IF(OFFSET('Sanitation Data'!$H$29,0,10*ROW('Sanitation Data'!H12))="","",OFFSET('Sanitation Data'!$H$29,0,10*ROW('Sanitation Data'!H12)))</f>
        <v/>
      </c>
      <c r="DG18" s="270" t="str">
        <f ca="true">+IF(OFFSET('Sanitation Data'!$H$30,0,10*ROW('Sanitation Data'!H12))="","",OFFSET('Sanitation Data'!$H$30,0,10*ROW('Sanitation Data'!H12)))</f>
        <v/>
      </c>
      <c r="DH18" s="270" t="str">
        <f ca="true">+IF(OFFSET('Sanitation Data'!$H$31,0,10*ROW('Sanitation Data'!H12))="","",OFFSET('Sanitation Data'!$H$31,0,10*ROW('Sanitation Data'!H12)))</f>
        <v/>
      </c>
      <c r="DI18" s="270" t="str">
        <f ca="true">+IF(OFFSET('Sanitation Data'!$H$32,0,10*ROW('Sanitation Data'!H12))="","",OFFSET('Sanitation Data'!$H$32,0,10*ROW('Sanitation Data'!H12)))</f>
        <v/>
      </c>
      <c r="DJ18" s="270" t="str">
        <f ca="true">+IF(OFFSET('Sanitation Data'!$I$28,0,10*ROW('Sanitation Data'!I12))="","",OFFSET('Sanitation Data'!$I$28,0,10*ROW('Sanitation Data'!I12)))</f>
        <v/>
      </c>
      <c r="DK18" s="270" t="str">
        <f ca="true">+IF(OFFSET('Sanitation Data'!$I$29,0,10*ROW('Sanitation Data'!I12))="","",OFFSET('Sanitation Data'!$I$29,0,10*ROW('Sanitation Data'!I12)))</f>
        <v/>
      </c>
      <c r="DL18" s="270" t="str">
        <f ca="true">+IF(OFFSET('Sanitation Data'!$I$30,0,10*ROW('Sanitation Data'!I12))="","",OFFSET('Sanitation Data'!$I$30,0,10*ROW('Sanitation Data'!I12)))</f>
        <v/>
      </c>
      <c r="DM18" s="270" t="str">
        <f ca="true">+IF(OFFSET('Sanitation Data'!$I$31,0,10*ROW('Sanitation Data'!I12))="","",OFFSET('Sanitation Data'!$I$31,0,10*ROW('Sanitation Data'!I12)))</f>
        <v/>
      </c>
      <c r="DN18" s="270" t="str">
        <f ca="true">+IF(OFFSET('Sanitation Data'!$I$32,0,10*ROW('Sanitation Data'!I12))="","",OFFSET('Sanitation Data'!$I$32,0,10*ROW('Sanitation Data'!I12)))</f>
        <v/>
      </c>
      <c r="DO18" s="270" t="str">
        <f ca="true">+IF(OFFSET('Hygiene Data'!$D$11,0,10*ROW('Hygiene Data'!D12))="","",OFFSET('Hygiene Data'!$D$11,0,10*ROW('Hygiene Data'!D12)))</f>
        <v/>
      </c>
      <c r="DP18" s="270" t="str">
        <f ca="true">+IF(OFFSET('Hygiene Data'!$D$12,0,10*ROW('Hygiene Data'!D12))="","",OFFSET('Hygiene Data'!$D$12,0,10*ROW('Hygiene Data'!D12)))</f>
        <v/>
      </c>
      <c r="DQ18" s="270" t="str">
        <f ca="true">+IF(OFFSET('Hygiene Data'!$D$13,0,10*ROW('Hygiene Data'!D12))="","",OFFSET('Hygiene Data'!$D$13,0,10*ROW('Hygiene Data'!D12)))</f>
        <v/>
      </c>
      <c r="DR18" s="270" t="str">
        <f ca="true">+IF(OFFSET('Hygiene Data'!$E$11,0,10*ROW('Hygiene Data'!E12))="","",OFFSET('Hygiene Data'!$E$11,0,10*ROW('Hygiene Data'!E12)))</f>
        <v/>
      </c>
      <c r="DS18" s="270" t="str">
        <f ca="true">+IF(OFFSET('Hygiene Data'!$E$12,0,10*ROW('Hygiene Data'!E12))="","",OFFSET('Hygiene Data'!$E$12,0,10*ROW('Hygiene Data'!E12)))</f>
        <v/>
      </c>
      <c r="DT18" s="270" t="str">
        <f ca="true">+IF(OFFSET('Hygiene Data'!$E$13,0,10*ROW('Hygiene Data'!E12))="","",OFFSET('Hygiene Data'!$E$13,0,10*ROW('Hygiene Data'!E12)))</f>
        <v/>
      </c>
      <c r="DU18" s="270" t="str">
        <f ca="true">+IF(OFFSET('Hygiene Data'!$F$11,0,10*ROW('Hygiene Data'!F12))="","",OFFSET('Hygiene Data'!$F$11,0,10*ROW('Hygiene Data'!F12)))</f>
        <v/>
      </c>
      <c r="DV18" s="270" t="str">
        <f ca="true">+IF(OFFSET('Hygiene Data'!$F$12,0,10*ROW('Hygiene Data'!F12))="","",OFFSET('Hygiene Data'!$F$12,0,10*ROW('Hygiene Data'!F12)))</f>
        <v/>
      </c>
      <c r="DW18" s="270" t="str">
        <f ca="true">+IF(OFFSET('Hygiene Data'!$F$13,0,10*ROW('Hygiene Data'!F12))="","",OFFSET('Hygiene Data'!$F$13,0,10*ROW('Hygiene Data'!F12)))</f>
        <v/>
      </c>
      <c r="DX18" s="270" t="str">
        <f ca="true">+IF(OFFSET('Hygiene Data'!$G$11,0,10*ROW('Hygiene Data'!G12))="","",OFFSET('Hygiene Data'!$G$11,0,10*ROW('Hygiene Data'!G12)))</f>
        <v/>
      </c>
      <c r="DY18" s="270" t="str">
        <f ca="true">+IF(OFFSET('Hygiene Data'!$G$12,0,10*ROW('Hygiene Data'!G12))="","",OFFSET('Hygiene Data'!$G$12,0,10*ROW('Hygiene Data'!G12)))</f>
        <v/>
      </c>
      <c r="DZ18" s="270" t="str">
        <f ca="true">+IF(OFFSET('Hygiene Data'!$G$13,0,10*ROW('Hygiene Data'!G12))="","",OFFSET('Hygiene Data'!$G$13,0,10*ROW('Hygiene Data'!G12)))</f>
        <v/>
      </c>
      <c r="EA18" s="270" t="str">
        <f ca="true">+IF(OFFSET('Hygiene Data'!$H$11,0,10*ROW('Hygiene Data'!H12))="","",OFFSET('Hygiene Data'!$H$11,0,10*ROW('Hygiene Data'!H12)))</f>
        <v/>
      </c>
      <c r="EB18" s="270" t="str">
        <f ca="true">+IF(OFFSET('Hygiene Data'!$H$12,0,10*ROW('Hygiene Data'!H12))="","",OFFSET('Hygiene Data'!$H$12,0,10*ROW('Hygiene Data'!H12)))</f>
        <v/>
      </c>
      <c r="EC18" s="270" t="str">
        <f ca="true">+IF(OFFSET('Hygiene Data'!$H$13,0,10*ROW('Hygiene Data'!H12))="","",OFFSET('Hygiene Data'!$H$13,0,10*ROW('Hygiene Data'!H12)))</f>
        <v/>
      </c>
      <c r="ED18" s="270" t="str">
        <f ca="true">+IF(OFFSET('Hygiene Data'!$I$11,0,10*ROW('Hygiene Data'!I12))="","",OFFSET('Hygiene Data'!$I$11,0,10*ROW('Hygiene Data'!I12)))</f>
        <v/>
      </c>
      <c r="EE18" s="270" t="str">
        <f ca="true">+IF(OFFSET('Hygiene Data'!$I$12,0,10*ROW('Hygiene Data'!I12))="","",OFFSET('Hygiene Data'!$I$12,0,10*ROW('Hygiene Data'!I12)))</f>
        <v/>
      </c>
      <c r="EF18" s="270"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SLE_2022_EMIS</v>
      </c>
      <c r="B19" s="35" t="str">
        <f ca="true">+IF(OFFSET('Water Data'!$C$2,0,10*ROW('Water Data'!F13))="","",OFFSET('Water Data'!$C$2,0,10*ROW('Water Data'!F13)))</f>
        <v>EMIS</v>
      </c>
      <c r="C19" s="326">
        <f t="shared" ca="true" si="0"/>
        <v>2022</v>
      </c>
      <c r="D19" s="91">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57</v>
      </c>
      <c r="E19" s="91">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53.6</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60</v>
      </c>
      <c r="N19" s="91">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56.72</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53</v>
      </c>
      <c r="Q19" s="91">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48.72</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65.472582253240276</v>
      </c>
      <c r="T19" s="91">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61.947477567298108</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0"/>
      <c r="BS19" s="270" t="str">
        <f ca="true">+IF(OFFSET('Water Data'!$D$27,0,10*ROW('Water Data'!D13))="","",OFFSET('Water Data'!$D$27,0,10*ROW('Water Data'!D13)))</f>
        <v>Yes</v>
      </c>
      <c r="BT19" s="270" t="str">
        <f ca="true">+IF(OFFSET('Water Data'!$D$28,0,10*ROW('Water Data'!D13))="","",OFFSET('Water Data'!$D$28,0,10*ROW('Water Data'!D13)))</f>
        <v>Yes</v>
      </c>
      <c r="BU19" s="270" t="str">
        <f ca="true">+IF(OFFSET('Water Data'!$D$29,0,10*ROW('Water Data'!D13))="","",OFFSET('Water Data'!$D$29,0,10*ROW('Water Data'!D13)))</f>
        <v/>
      </c>
      <c r="BV19" s="270" t="str">
        <f ca="true">+IF(OFFSET('Water Data'!$E$27,0,10*ROW('Water Data'!E13))="","",OFFSET('Water Data'!$E$27,0,10*ROW('Water Data'!E13)))</f>
        <v/>
      </c>
      <c r="BW19" s="270" t="str">
        <f ca="true">+IF(OFFSET('Water Data'!$E$28,0,10*ROW('Water Data'!E13))="","",OFFSET('Water Data'!$E$28,0,10*ROW('Water Data'!E13)))</f>
        <v/>
      </c>
      <c r="BX19" s="270" t="str">
        <f ca="true">+IF(OFFSET('Water Data'!$E$29,0,10*ROW('Water Data'!E13))="","",OFFSET('Water Data'!$E$29,0,10*ROW('Water Data'!E13)))</f>
        <v/>
      </c>
      <c r="BY19" s="270" t="str">
        <f ca="true">+IF(OFFSET('Water Data'!$F$27,0,10*ROW('Water Data'!F13))="","",OFFSET('Water Data'!$F$27,0,10*ROW('Water Data'!F13)))</f>
        <v/>
      </c>
      <c r="BZ19" s="270" t="str">
        <f ca="true">+IF(OFFSET('Water Data'!$F$28,0,10*ROW('Water Data'!F13))="","",OFFSET('Water Data'!$F$28,0,10*ROW('Water Data'!F13)))</f>
        <v/>
      </c>
      <c r="CA19" s="270" t="str">
        <f ca="true">+IF(OFFSET('Water Data'!$F$29,0,10*ROW('Water Data'!F13))="","",OFFSET('Water Data'!$F$29,0,10*ROW('Water Data'!F13)))</f>
        <v/>
      </c>
      <c r="CB19" s="270" t="str">
        <f ca="true">+IF(OFFSET('Water Data'!$G$27,0,10*ROW('Water Data'!G13))="","",OFFSET('Water Data'!$G$27,0,10*ROW('Water Data'!G13)))</f>
        <v>Yes</v>
      </c>
      <c r="CC19" s="270" t="str">
        <f ca="true">+IF(OFFSET('Water Data'!$G$28,0,10*ROW('Water Data'!G13))="","",OFFSET('Water Data'!$G$28,0,10*ROW('Water Data'!G13)))</f>
        <v>Yes</v>
      </c>
      <c r="CD19" s="270" t="str">
        <f ca="true">+IF(OFFSET('Water Data'!$G$29,0,10*ROW('Water Data'!G13))="","",OFFSET('Water Data'!$G$29,0,10*ROW('Water Data'!G13)))</f>
        <v/>
      </c>
      <c r="CE19" s="270" t="str">
        <f ca="true">+IF(OFFSET('Water Data'!$H$27,0,10*ROW('Water Data'!H13))="","",OFFSET('Water Data'!$H$27,0,10*ROW('Water Data'!H13)))</f>
        <v>Yes</v>
      </c>
      <c r="CF19" s="270" t="str">
        <f ca="true">+IF(OFFSET('Water Data'!$H$28,0,10*ROW('Water Data'!H13))="","",OFFSET('Water Data'!$H$28,0,10*ROW('Water Data'!H13)))</f>
        <v>Yes</v>
      </c>
      <c r="CG19" s="270" t="str">
        <f ca="true">+IF(OFFSET('Water Data'!$H$29,0,10*ROW('Water Data'!H13))="","",OFFSET('Water Data'!$H$29,0,10*ROW('Water Data'!H13)))</f>
        <v/>
      </c>
      <c r="CH19" s="270" t="str">
        <f ca="true">+IF(OFFSET('Water Data'!$I$27,0,10*ROW('Water Data'!I13))="","",OFFSET('Water Data'!$I$27,0,10*ROW('Water Data'!I13)))</f>
        <v>Yes</v>
      </c>
      <c r="CI19" s="270" t="str">
        <f ca="true">+IF(OFFSET('Water Data'!$I$28,0,10*ROW('Water Data'!I13))="","",OFFSET('Water Data'!$I$28,0,10*ROW('Water Data'!I13)))</f>
        <v>Yes</v>
      </c>
      <c r="CJ19" s="270" t="str">
        <f ca="true">+IF(OFFSET('Water Data'!$I$29,0,10*ROW('Water Data'!I13))="","",OFFSET('Water Data'!$I$29,0,10*ROW('Water Data'!I13)))</f>
        <v/>
      </c>
      <c r="CK19" s="270" t="str">
        <f ca="true">+IF(OFFSET('Sanitation Data'!$D$28,0,10*ROW('Sanitation Data'!D13))="","",OFFSET('Sanitation Data'!$D$28,0,10*ROW('Sanitation Data'!D13)))</f>
        <v/>
      </c>
      <c r="CL19" s="270" t="str">
        <f ca="true">+IF(OFFSET('Sanitation Data'!$D$29,0,10*ROW('Sanitation Data'!D13))="","",OFFSET('Sanitation Data'!$D$29,0,10*ROW('Sanitation Data'!D13)))</f>
        <v/>
      </c>
      <c r="CM19" s="270" t="str">
        <f ca="true">+IF(OFFSET('Sanitation Data'!$D$30,0,10*ROW('Sanitation Data'!D13))="","",OFFSET('Sanitation Data'!$D$30,0,10*ROW('Sanitation Data'!D13)))</f>
        <v/>
      </c>
      <c r="CN19" s="270" t="str">
        <f ca="true">+IF(OFFSET('Sanitation Data'!$D$31,0,10*ROW('Sanitation Data'!D13))="","",OFFSET('Sanitation Data'!$D$31,0,10*ROW('Sanitation Data'!D13)))</f>
        <v/>
      </c>
      <c r="CO19" s="270" t="str">
        <f ca="true">+IF(OFFSET('Sanitation Data'!$D$32,0,10*ROW('Sanitation Data'!D13))="","",OFFSET('Sanitation Data'!$D$32,0,10*ROW('Sanitation Data'!D13)))</f>
        <v/>
      </c>
      <c r="CP19" s="270" t="str">
        <f ca="true">+IF(OFFSET('Sanitation Data'!$E$28,0,10*ROW('Sanitation Data'!E13))="","",OFFSET('Sanitation Data'!$E$28,0,10*ROW('Sanitation Data'!E13)))</f>
        <v/>
      </c>
      <c r="CQ19" s="270" t="str">
        <f ca="true">+IF(OFFSET('Sanitation Data'!$E$29,0,10*ROW('Sanitation Data'!E13))="","",OFFSET('Sanitation Data'!$E$29,0,10*ROW('Sanitation Data'!E13)))</f>
        <v/>
      </c>
      <c r="CR19" s="270" t="str">
        <f ca="true">+IF(OFFSET('Sanitation Data'!$E$30,0,10*ROW('Sanitation Data'!E13))="","",OFFSET('Sanitation Data'!$E$30,0,10*ROW('Sanitation Data'!E13)))</f>
        <v/>
      </c>
      <c r="CS19" s="270" t="str">
        <f ca="true">+IF(OFFSET('Sanitation Data'!$E$31,0,10*ROW('Sanitation Data'!E13))="","",OFFSET('Sanitation Data'!$E$31,0,10*ROW('Sanitation Data'!E13)))</f>
        <v/>
      </c>
      <c r="CT19" s="270" t="str">
        <f ca="true">+IF(OFFSET('Sanitation Data'!$E$32,0,10*ROW('Sanitation Data'!E13))="","",OFFSET('Sanitation Data'!$E$32,0,10*ROW('Sanitation Data'!E13)))</f>
        <v/>
      </c>
      <c r="CU19" s="270" t="str">
        <f ca="true">+IF(OFFSET('Sanitation Data'!$F$28,0,10*ROW('Sanitation Data'!F13))="","",OFFSET('Sanitation Data'!$F$28,0,10*ROW('Sanitation Data'!F13)))</f>
        <v/>
      </c>
      <c r="CV19" s="270" t="str">
        <f ca="true">+IF(OFFSET('Sanitation Data'!$F$29,0,10*ROW('Sanitation Data'!F13))="","",OFFSET('Sanitation Data'!$F$29,0,10*ROW('Sanitation Data'!F13)))</f>
        <v/>
      </c>
      <c r="CW19" s="270" t="str">
        <f ca="true">+IF(OFFSET('Sanitation Data'!$F$30,0,10*ROW('Sanitation Data'!F13))="","",OFFSET('Sanitation Data'!$F$30,0,10*ROW('Sanitation Data'!F13)))</f>
        <v/>
      </c>
      <c r="CX19" s="270" t="str">
        <f ca="true">+IF(OFFSET('Sanitation Data'!$F$31,0,10*ROW('Sanitation Data'!F13))="","",OFFSET('Sanitation Data'!$F$31,0,10*ROW('Sanitation Data'!F13)))</f>
        <v/>
      </c>
      <c r="CY19" s="270" t="str">
        <f ca="true">+IF(OFFSET('Sanitation Data'!$F$32,0,10*ROW('Sanitation Data'!F13))="","",OFFSET('Sanitation Data'!$F$32,0,10*ROW('Sanitation Data'!F13)))</f>
        <v/>
      </c>
      <c r="CZ19" s="270" t="str">
        <f ca="true">+IF(OFFSET('Sanitation Data'!$G$28,0,10*ROW('Sanitation Data'!G13))="","",OFFSET('Sanitation Data'!$G$28,0,10*ROW('Sanitation Data'!G13)))</f>
        <v/>
      </c>
      <c r="DA19" s="270" t="str">
        <f ca="true">+IF(OFFSET('Sanitation Data'!$G$29,0,10*ROW('Sanitation Data'!G13))="","",OFFSET('Sanitation Data'!$G$29,0,10*ROW('Sanitation Data'!G13)))</f>
        <v/>
      </c>
      <c r="DB19" s="270" t="str">
        <f ca="true">+IF(OFFSET('Sanitation Data'!$G$30,0,10*ROW('Sanitation Data'!G13))="","",OFFSET('Sanitation Data'!$G$30,0,10*ROW('Sanitation Data'!G13)))</f>
        <v/>
      </c>
      <c r="DC19" s="270" t="str">
        <f ca="true">+IF(OFFSET('Sanitation Data'!$G$31,0,10*ROW('Sanitation Data'!G13))="","",OFFSET('Sanitation Data'!$G$31,0,10*ROW('Sanitation Data'!G13)))</f>
        <v/>
      </c>
      <c r="DD19" s="270" t="str">
        <f ca="true">+IF(OFFSET('Sanitation Data'!$G$32,0,10*ROW('Sanitation Data'!G13))="","",OFFSET('Sanitation Data'!$G$32,0,10*ROW('Sanitation Data'!G13)))</f>
        <v/>
      </c>
      <c r="DE19" s="270" t="str">
        <f ca="true">+IF(OFFSET('Sanitation Data'!$H$28,0,10*ROW('Sanitation Data'!H13))="","",OFFSET('Sanitation Data'!$H$28,0,10*ROW('Sanitation Data'!H13)))</f>
        <v/>
      </c>
      <c r="DF19" s="270" t="str">
        <f ca="true">+IF(OFFSET('Sanitation Data'!$H$29,0,10*ROW('Sanitation Data'!H13))="","",OFFSET('Sanitation Data'!$H$29,0,10*ROW('Sanitation Data'!H13)))</f>
        <v/>
      </c>
      <c r="DG19" s="270" t="str">
        <f ca="true">+IF(OFFSET('Sanitation Data'!$H$30,0,10*ROW('Sanitation Data'!H13))="","",OFFSET('Sanitation Data'!$H$30,0,10*ROW('Sanitation Data'!H13)))</f>
        <v/>
      </c>
      <c r="DH19" s="270" t="str">
        <f ca="true">+IF(OFFSET('Sanitation Data'!$H$31,0,10*ROW('Sanitation Data'!H13))="","",OFFSET('Sanitation Data'!$H$31,0,10*ROW('Sanitation Data'!H13)))</f>
        <v/>
      </c>
      <c r="DI19" s="270" t="str">
        <f ca="true">+IF(OFFSET('Sanitation Data'!$H$32,0,10*ROW('Sanitation Data'!H13))="","",OFFSET('Sanitation Data'!$H$32,0,10*ROW('Sanitation Data'!H13)))</f>
        <v/>
      </c>
      <c r="DJ19" s="270" t="str">
        <f ca="true">+IF(OFFSET('Sanitation Data'!$I$28,0,10*ROW('Sanitation Data'!I13))="","",OFFSET('Sanitation Data'!$I$28,0,10*ROW('Sanitation Data'!I13)))</f>
        <v/>
      </c>
      <c r="DK19" s="270" t="str">
        <f ca="true">+IF(OFFSET('Sanitation Data'!$I$29,0,10*ROW('Sanitation Data'!I13))="","",OFFSET('Sanitation Data'!$I$29,0,10*ROW('Sanitation Data'!I13)))</f>
        <v/>
      </c>
      <c r="DL19" s="270" t="str">
        <f ca="true">+IF(OFFSET('Sanitation Data'!$I$30,0,10*ROW('Sanitation Data'!I13))="","",OFFSET('Sanitation Data'!$I$30,0,10*ROW('Sanitation Data'!I13)))</f>
        <v/>
      </c>
      <c r="DM19" s="270" t="str">
        <f ca="true">+IF(OFFSET('Sanitation Data'!$I$31,0,10*ROW('Sanitation Data'!I13))="","",OFFSET('Sanitation Data'!$I$31,0,10*ROW('Sanitation Data'!I13)))</f>
        <v/>
      </c>
      <c r="DN19" s="270" t="str">
        <f ca="true">+IF(OFFSET('Sanitation Data'!$I$32,0,10*ROW('Sanitation Data'!I13))="","",OFFSET('Sanitation Data'!$I$32,0,10*ROW('Sanitation Data'!I13)))</f>
        <v/>
      </c>
      <c r="DO19" s="270" t="str">
        <f ca="true">+IF(OFFSET('Hygiene Data'!$D$11,0,10*ROW('Hygiene Data'!D13))="","",OFFSET('Hygiene Data'!$D$11,0,10*ROW('Hygiene Data'!D13)))</f>
        <v/>
      </c>
      <c r="DP19" s="270" t="str">
        <f ca="true">+IF(OFFSET('Hygiene Data'!$D$12,0,10*ROW('Hygiene Data'!D13))="","",OFFSET('Hygiene Data'!$D$12,0,10*ROW('Hygiene Data'!D13)))</f>
        <v/>
      </c>
      <c r="DQ19" s="270" t="str">
        <f ca="true">+IF(OFFSET('Hygiene Data'!$D$13,0,10*ROW('Hygiene Data'!D13))="","",OFFSET('Hygiene Data'!$D$13,0,10*ROW('Hygiene Data'!D13)))</f>
        <v/>
      </c>
      <c r="DR19" s="270" t="str">
        <f ca="true">+IF(OFFSET('Hygiene Data'!$E$11,0,10*ROW('Hygiene Data'!E13))="","",OFFSET('Hygiene Data'!$E$11,0,10*ROW('Hygiene Data'!E13)))</f>
        <v/>
      </c>
      <c r="DS19" s="270" t="str">
        <f ca="true">+IF(OFFSET('Hygiene Data'!$E$12,0,10*ROW('Hygiene Data'!E13))="","",OFFSET('Hygiene Data'!$E$12,0,10*ROW('Hygiene Data'!E13)))</f>
        <v/>
      </c>
      <c r="DT19" s="270" t="str">
        <f ca="true">+IF(OFFSET('Hygiene Data'!$E$13,0,10*ROW('Hygiene Data'!E13))="","",OFFSET('Hygiene Data'!$E$13,0,10*ROW('Hygiene Data'!E13)))</f>
        <v/>
      </c>
      <c r="DU19" s="270" t="str">
        <f ca="true">+IF(OFFSET('Hygiene Data'!$F$11,0,10*ROW('Hygiene Data'!F13))="","",OFFSET('Hygiene Data'!$F$11,0,10*ROW('Hygiene Data'!F13)))</f>
        <v/>
      </c>
      <c r="DV19" s="270" t="str">
        <f ca="true">+IF(OFFSET('Hygiene Data'!$F$12,0,10*ROW('Hygiene Data'!F13))="","",OFFSET('Hygiene Data'!$F$12,0,10*ROW('Hygiene Data'!F13)))</f>
        <v/>
      </c>
      <c r="DW19" s="270" t="str">
        <f ca="true">+IF(OFFSET('Hygiene Data'!$F$13,0,10*ROW('Hygiene Data'!F13))="","",OFFSET('Hygiene Data'!$F$13,0,10*ROW('Hygiene Data'!F13)))</f>
        <v/>
      </c>
      <c r="DX19" s="270" t="str">
        <f ca="true">+IF(OFFSET('Hygiene Data'!$G$11,0,10*ROW('Hygiene Data'!G13))="","",OFFSET('Hygiene Data'!$G$11,0,10*ROW('Hygiene Data'!G13)))</f>
        <v/>
      </c>
      <c r="DY19" s="270" t="str">
        <f ca="true">+IF(OFFSET('Hygiene Data'!$G$12,0,10*ROW('Hygiene Data'!G13))="","",OFFSET('Hygiene Data'!$G$12,0,10*ROW('Hygiene Data'!G13)))</f>
        <v/>
      </c>
      <c r="DZ19" s="270" t="str">
        <f ca="true">+IF(OFFSET('Hygiene Data'!$G$13,0,10*ROW('Hygiene Data'!G13))="","",OFFSET('Hygiene Data'!$G$13,0,10*ROW('Hygiene Data'!G13)))</f>
        <v/>
      </c>
      <c r="EA19" s="270" t="str">
        <f ca="true">+IF(OFFSET('Hygiene Data'!$H$11,0,10*ROW('Hygiene Data'!H13))="","",OFFSET('Hygiene Data'!$H$11,0,10*ROW('Hygiene Data'!H13)))</f>
        <v/>
      </c>
      <c r="EB19" s="270" t="str">
        <f ca="true">+IF(OFFSET('Hygiene Data'!$H$12,0,10*ROW('Hygiene Data'!H13))="","",OFFSET('Hygiene Data'!$H$12,0,10*ROW('Hygiene Data'!H13)))</f>
        <v/>
      </c>
      <c r="EC19" s="270" t="str">
        <f ca="true">+IF(OFFSET('Hygiene Data'!$H$13,0,10*ROW('Hygiene Data'!H13))="","",OFFSET('Hygiene Data'!$H$13,0,10*ROW('Hygiene Data'!H13)))</f>
        <v/>
      </c>
      <c r="ED19" s="270" t="str">
        <f ca="true">+IF(OFFSET('Hygiene Data'!$I$11,0,10*ROW('Hygiene Data'!I13))="","",OFFSET('Hygiene Data'!$I$11,0,10*ROW('Hygiene Data'!I13)))</f>
        <v/>
      </c>
      <c r="EE19" s="270" t="str">
        <f ca="true">+IF(OFFSET('Hygiene Data'!$I$12,0,10*ROW('Hygiene Data'!I13))="","",OFFSET('Hygiene Data'!$I$12,0,10*ROW('Hygiene Data'!I13)))</f>
        <v/>
      </c>
      <c r="EF19" s="270"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6"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0"/>
      <c r="BS20" s="270" t="str">
        <f ca="true">+IF(OFFSET('Water Data'!$D$27,0,10*ROW('Water Data'!D14))="","",OFFSET('Water Data'!$D$27,0,10*ROW('Water Data'!D14)))</f>
        <v/>
      </c>
      <c r="BT20" s="270" t="str">
        <f ca="true">+IF(OFFSET('Water Data'!$D$28,0,10*ROW('Water Data'!D14))="","",OFFSET('Water Data'!$D$28,0,10*ROW('Water Data'!D14)))</f>
        <v/>
      </c>
      <c r="BU20" s="270" t="str">
        <f ca="true">+IF(OFFSET('Water Data'!$D$29,0,10*ROW('Water Data'!D14))="","",OFFSET('Water Data'!$D$29,0,10*ROW('Water Data'!D14)))</f>
        <v/>
      </c>
      <c r="BV20" s="270" t="str">
        <f ca="true">+IF(OFFSET('Water Data'!$E$27,0,10*ROW('Water Data'!E14))="","",OFFSET('Water Data'!$E$27,0,10*ROW('Water Data'!E14)))</f>
        <v/>
      </c>
      <c r="BW20" s="270" t="str">
        <f ca="true">+IF(OFFSET('Water Data'!$E$28,0,10*ROW('Water Data'!E14))="","",OFFSET('Water Data'!$E$28,0,10*ROW('Water Data'!E14)))</f>
        <v/>
      </c>
      <c r="BX20" s="270" t="str">
        <f ca="true">+IF(OFFSET('Water Data'!$E$29,0,10*ROW('Water Data'!E14))="","",OFFSET('Water Data'!$E$29,0,10*ROW('Water Data'!E14)))</f>
        <v/>
      </c>
      <c r="BY20" s="270" t="str">
        <f ca="true">+IF(OFFSET('Water Data'!$F$27,0,10*ROW('Water Data'!F14))="","",OFFSET('Water Data'!$F$27,0,10*ROW('Water Data'!F14)))</f>
        <v/>
      </c>
      <c r="BZ20" s="270" t="str">
        <f ca="true">+IF(OFFSET('Water Data'!$F$28,0,10*ROW('Water Data'!F14))="","",OFFSET('Water Data'!$F$28,0,10*ROW('Water Data'!F14)))</f>
        <v/>
      </c>
      <c r="CA20" s="270" t="str">
        <f ca="true">+IF(OFFSET('Water Data'!$F$29,0,10*ROW('Water Data'!F14))="","",OFFSET('Water Data'!$F$29,0,10*ROW('Water Data'!F14)))</f>
        <v/>
      </c>
      <c r="CB20" s="270" t="str">
        <f ca="true">+IF(OFFSET('Water Data'!$G$27,0,10*ROW('Water Data'!G14))="","",OFFSET('Water Data'!$G$27,0,10*ROW('Water Data'!G14)))</f>
        <v/>
      </c>
      <c r="CC20" s="270" t="str">
        <f ca="true">+IF(OFFSET('Water Data'!$G$28,0,10*ROW('Water Data'!G14))="","",OFFSET('Water Data'!$G$28,0,10*ROW('Water Data'!G14)))</f>
        <v/>
      </c>
      <c r="CD20" s="270" t="str">
        <f ca="true">+IF(OFFSET('Water Data'!$G$29,0,10*ROW('Water Data'!G14))="","",OFFSET('Water Data'!$G$29,0,10*ROW('Water Data'!G14)))</f>
        <v/>
      </c>
      <c r="CE20" s="270" t="str">
        <f ca="true">+IF(OFFSET('Water Data'!$H$27,0,10*ROW('Water Data'!H14))="","",OFFSET('Water Data'!$H$27,0,10*ROW('Water Data'!H14)))</f>
        <v/>
      </c>
      <c r="CF20" s="270" t="str">
        <f ca="true">+IF(OFFSET('Water Data'!$H$28,0,10*ROW('Water Data'!H14))="","",OFFSET('Water Data'!$H$28,0,10*ROW('Water Data'!H14)))</f>
        <v/>
      </c>
      <c r="CG20" s="270" t="str">
        <f ca="true">+IF(OFFSET('Water Data'!$H$29,0,10*ROW('Water Data'!H14))="","",OFFSET('Water Data'!$H$29,0,10*ROW('Water Data'!H14)))</f>
        <v/>
      </c>
      <c r="CH20" s="270" t="str">
        <f ca="true">+IF(OFFSET('Water Data'!$I$27,0,10*ROW('Water Data'!I14))="","",OFFSET('Water Data'!$I$27,0,10*ROW('Water Data'!I14)))</f>
        <v/>
      </c>
      <c r="CI20" s="270" t="str">
        <f ca="true">+IF(OFFSET('Water Data'!$I$28,0,10*ROW('Water Data'!I14))="","",OFFSET('Water Data'!$I$28,0,10*ROW('Water Data'!I14)))</f>
        <v/>
      </c>
      <c r="CJ20" s="270" t="str">
        <f ca="true">+IF(OFFSET('Water Data'!$I$29,0,10*ROW('Water Data'!I14))="","",OFFSET('Water Data'!$I$29,0,10*ROW('Water Data'!I14)))</f>
        <v/>
      </c>
      <c r="CK20" s="270" t="str">
        <f ca="true">+IF(OFFSET('Sanitation Data'!$D$28,0,10*ROW('Sanitation Data'!D14))="","",OFFSET('Sanitation Data'!$D$28,0,10*ROW('Sanitation Data'!D14)))</f>
        <v/>
      </c>
      <c r="CL20" s="270" t="str">
        <f ca="true">+IF(OFFSET('Sanitation Data'!$D$29,0,10*ROW('Sanitation Data'!D14))="","",OFFSET('Sanitation Data'!$D$29,0,10*ROW('Sanitation Data'!D14)))</f>
        <v/>
      </c>
      <c r="CM20" s="270" t="str">
        <f ca="true">+IF(OFFSET('Sanitation Data'!$D$30,0,10*ROW('Sanitation Data'!D14))="","",OFFSET('Sanitation Data'!$D$30,0,10*ROW('Sanitation Data'!D14)))</f>
        <v/>
      </c>
      <c r="CN20" s="270" t="str">
        <f ca="true">+IF(OFFSET('Sanitation Data'!$D$31,0,10*ROW('Sanitation Data'!D14))="","",OFFSET('Sanitation Data'!$D$31,0,10*ROW('Sanitation Data'!D14)))</f>
        <v/>
      </c>
      <c r="CO20" s="270" t="str">
        <f ca="true">+IF(OFFSET('Sanitation Data'!$D$32,0,10*ROW('Sanitation Data'!D14))="","",OFFSET('Sanitation Data'!$D$32,0,10*ROW('Sanitation Data'!D14)))</f>
        <v/>
      </c>
      <c r="CP20" s="270" t="str">
        <f ca="true">+IF(OFFSET('Sanitation Data'!$E$28,0,10*ROW('Sanitation Data'!E14))="","",OFFSET('Sanitation Data'!$E$28,0,10*ROW('Sanitation Data'!E14)))</f>
        <v/>
      </c>
      <c r="CQ20" s="270" t="str">
        <f ca="true">+IF(OFFSET('Sanitation Data'!$E$29,0,10*ROW('Sanitation Data'!E14))="","",OFFSET('Sanitation Data'!$E$29,0,10*ROW('Sanitation Data'!E14)))</f>
        <v/>
      </c>
      <c r="CR20" s="270" t="str">
        <f ca="true">+IF(OFFSET('Sanitation Data'!$E$30,0,10*ROW('Sanitation Data'!E14))="","",OFFSET('Sanitation Data'!$E$30,0,10*ROW('Sanitation Data'!E14)))</f>
        <v/>
      </c>
      <c r="CS20" s="270" t="str">
        <f ca="true">+IF(OFFSET('Sanitation Data'!$E$31,0,10*ROW('Sanitation Data'!E14))="","",OFFSET('Sanitation Data'!$E$31,0,10*ROW('Sanitation Data'!E14)))</f>
        <v/>
      </c>
      <c r="CT20" s="270" t="str">
        <f ca="true">+IF(OFFSET('Sanitation Data'!$E$32,0,10*ROW('Sanitation Data'!E14))="","",OFFSET('Sanitation Data'!$E$32,0,10*ROW('Sanitation Data'!E14)))</f>
        <v/>
      </c>
      <c r="CU20" s="270" t="str">
        <f ca="true">+IF(OFFSET('Sanitation Data'!$F$28,0,10*ROW('Sanitation Data'!F14))="","",OFFSET('Sanitation Data'!$F$28,0,10*ROW('Sanitation Data'!F14)))</f>
        <v/>
      </c>
      <c r="CV20" s="270" t="str">
        <f ca="true">+IF(OFFSET('Sanitation Data'!$F$29,0,10*ROW('Sanitation Data'!F14))="","",OFFSET('Sanitation Data'!$F$29,0,10*ROW('Sanitation Data'!F14)))</f>
        <v/>
      </c>
      <c r="CW20" s="270" t="str">
        <f ca="true">+IF(OFFSET('Sanitation Data'!$F$30,0,10*ROW('Sanitation Data'!F14))="","",OFFSET('Sanitation Data'!$F$30,0,10*ROW('Sanitation Data'!F14)))</f>
        <v/>
      </c>
      <c r="CX20" s="270" t="str">
        <f ca="true">+IF(OFFSET('Sanitation Data'!$F$31,0,10*ROW('Sanitation Data'!F14))="","",OFFSET('Sanitation Data'!$F$31,0,10*ROW('Sanitation Data'!F14)))</f>
        <v/>
      </c>
      <c r="CY20" s="270" t="str">
        <f ca="true">+IF(OFFSET('Sanitation Data'!$F$32,0,10*ROW('Sanitation Data'!F14))="","",OFFSET('Sanitation Data'!$F$32,0,10*ROW('Sanitation Data'!F14)))</f>
        <v/>
      </c>
      <c r="CZ20" s="270" t="str">
        <f ca="true">+IF(OFFSET('Sanitation Data'!$G$28,0,10*ROW('Sanitation Data'!G14))="","",OFFSET('Sanitation Data'!$G$28,0,10*ROW('Sanitation Data'!G14)))</f>
        <v/>
      </c>
      <c r="DA20" s="270" t="str">
        <f ca="true">+IF(OFFSET('Sanitation Data'!$G$29,0,10*ROW('Sanitation Data'!G14))="","",OFFSET('Sanitation Data'!$G$29,0,10*ROW('Sanitation Data'!G14)))</f>
        <v/>
      </c>
      <c r="DB20" s="270" t="str">
        <f ca="true">+IF(OFFSET('Sanitation Data'!$G$30,0,10*ROW('Sanitation Data'!G14))="","",OFFSET('Sanitation Data'!$G$30,0,10*ROW('Sanitation Data'!G14)))</f>
        <v/>
      </c>
      <c r="DC20" s="270" t="str">
        <f ca="true">+IF(OFFSET('Sanitation Data'!$G$31,0,10*ROW('Sanitation Data'!G14))="","",OFFSET('Sanitation Data'!$G$31,0,10*ROW('Sanitation Data'!G14)))</f>
        <v/>
      </c>
      <c r="DD20" s="270" t="str">
        <f ca="true">+IF(OFFSET('Sanitation Data'!$G$32,0,10*ROW('Sanitation Data'!G14))="","",OFFSET('Sanitation Data'!$G$32,0,10*ROW('Sanitation Data'!G14)))</f>
        <v/>
      </c>
      <c r="DE20" s="270" t="str">
        <f ca="true">+IF(OFFSET('Sanitation Data'!$H$28,0,10*ROW('Sanitation Data'!H14))="","",OFFSET('Sanitation Data'!$H$28,0,10*ROW('Sanitation Data'!H14)))</f>
        <v/>
      </c>
      <c r="DF20" s="270" t="str">
        <f ca="true">+IF(OFFSET('Sanitation Data'!$H$29,0,10*ROW('Sanitation Data'!H14))="","",OFFSET('Sanitation Data'!$H$29,0,10*ROW('Sanitation Data'!H14)))</f>
        <v/>
      </c>
      <c r="DG20" s="270" t="str">
        <f ca="true">+IF(OFFSET('Sanitation Data'!$H$30,0,10*ROW('Sanitation Data'!H14))="","",OFFSET('Sanitation Data'!$H$30,0,10*ROW('Sanitation Data'!H14)))</f>
        <v/>
      </c>
      <c r="DH20" s="270" t="str">
        <f ca="true">+IF(OFFSET('Sanitation Data'!$H$31,0,10*ROW('Sanitation Data'!H14))="","",OFFSET('Sanitation Data'!$H$31,0,10*ROW('Sanitation Data'!H14)))</f>
        <v/>
      </c>
      <c r="DI20" s="270" t="str">
        <f ca="true">+IF(OFFSET('Sanitation Data'!$H$32,0,10*ROW('Sanitation Data'!H14))="","",OFFSET('Sanitation Data'!$H$32,0,10*ROW('Sanitation Data'!H14)))</f>
        <v/>
      </c>
      <c r="DJ20" s="270" t="str">
        <f ca="true">+IF(OFFSET('Sanitation Data'!$I$28,0,10*ROW('Sanitation Data'!I14))="","",OFFSET('Sanitation Data'!$I$28,0,10*ROW('Sanitation Data'!I14)))</f>
        <v/>
      </c>
      <c r="DK20" s="270" t="str">
        <f ca="true">+IF(OFFSET('Sanitation Data'!$I$29,0,10*ROW('Sanitation Data'!I14))="","",OFFSET('Sanitation Data'!$I$29,0,10*ROW('Sanitation Data'!I14)))</f>
        <v/>
      </c>
      <c r="DL20" s="270" t="str">
        <f ca="true">+IF(OFFSET('Sanitation Data'!$I$30,0,10*ROW('Sanitation Data'!I14))="","",OFFSET('Sanitation Data'!$I$30,0,10*ROW('Sanitation Data'!I14)))</f>
        <v/>
      </c>
      <c r="DM20" s="270" t="str">
        <f ca="true">+IF(OFFSET('Sanitation Data'!$I$31,0,10*ROW('Sanitation Data'!I14))="","",OFFSET('Sanitation Data'!$I$31,0,10*ROW('Sanitation Data'!I14)))</f>
        <v/>
      </c>
      <c r="DN20" s="270" t="str">
        <f ca="true">+IF(OFFSET('Sanitation Data'!$I$32,0,10*ROW('Sanitation Data'!I14))="","",OFFSET('Sanitation Data'!$I$32,0,10*ROW('Sanitation Data'!I14)))</f>
        <v/>
      </c>
      <c r="DO20" s="270" t="str">
        <f ca="true">+IF(OFFSET('Hygiene Data'!$D$11,0,10*ROW('Hygiene Data'!D14))="","",OFFSET('Hygiene Data'!$D$11,0,10*ROW('Hygiene Data'!D14)))</f>
        <v/>
      </c>
      <c r="DP20" s="270" t="str">
        <f ca="true">+IF(OFFSET('Hygiene Data'!$D$12,0,10*ROW('Hygiene Data'!D14))="","",OFFSET('Hygiene Data'!$D$12,0,10*ROW('Hygiene Data'!D14)))</f>
        <v/>
      </c>
      <c r="DQ20" s="270" t="str">
        <f ca="true">+IF(OFFSET('Hygiene Data'!$D$13,0,10*ROW('Hygiene Data'!D14))="","",OFFSET('Hygiene Data'!$D$13,0,10*ROW('Hygiene Data'!D14)))</f>
        <v/>
      </c>
      <c r="DR20" s="270" t="str">
        <f ca="true">+IF(OFFSET('Hygiene Data'!$E$11,0,10*ROW('Hygiene Data'!E14))="","",OFFSET('Hygiene Data'!$E$11,0,10*ROW('Hygiene Data'!E14)))</f>
        <v/>
      </c>
      <c r="DS20" s="270" t="str">
        <f ca="true">+IF(OFFSET('Hygiene Data'!$E$12,0,10*ROW('Hygiene Data'!E14))="","",OFFSET('Hygiene Data'!$E$12,0,10*ROW('Hygiene Data'!E14)))</f>
        <v/>
      </c>
      <c r="DT20" s="270" t="str">
        <f ca="true">+IF(OFFSET('Hygiene Data'!$E$13,0,10*ROW('Hygiene Data'!E14))="","",OFFSET('Hygiene Data'!$E$13,0,10*ROW('Hygiene Data'!E14)))</f>
        <v/>
      </c>
      <c r="DU20" s="270" t="str">
        <f ca="true">+IF(OFFSET('Hygiene Data'!$F$11,0,10*ROW('Hygiene Data'!F14))="","",OFFSET('Hygiene Data'!$F$11,0,10*ROW('Hygiene Data'!F14)))</f>
        <v/>
      </c>
      <c r="DV20" s="270" t="str">
        <f ca="true">+IF(OFFSET('Hygiene Data'!$F$12,0,10*ROW('Hygiene Data'!F14))="","",OFFSET('Hygiene Data'!$F$12,0,10*ROW('Hygiene Data'!F14)))</f>
        <v/>
      </c>
      <c r="DW20" s="270" t="str">
        <f ca="true">+IF(OFFSET('Hygiene Data'!$F$13,0,10*ROW('Hygiene Data'!F14))="","",OFFSET('Hygiene Data'!$F$13,0,10*ROW('Hygiene Data'!F14)))</f>
        <v/>
      </c>
      <c r="DX20" s="270" t="str">
        <f ca="true">+IF(OFFSET('Hygiene Data'!$G$11,0,10*ROW('Hygiene Data'!G14))="","",OFFSET('Hygiene Data'!$G$11,0,10*ROW('Hygiene Data'!G14)))</f>
        <v/>
      </c>
      <c r="DY20" s="270" t="str">
        <f ca="true">+IF(OFFSET('Hygiene Data'!$G$12,0,10*ROW('Hygiene Data'!G14))="","",OFFSET('Hygiene Data'!$G$12,0,10*ROW('Hygiene Data'!G14)))</f>
        <v/>
      </c>
      <c r="DZ20" s="270" t="str">
        <f ca="true">+IF(OFFSET('Hygiene Data'!$G$13,0,10*ROW('Hygiene Data'!G14))="","",OFFSET('Hygiene Data'!$G$13,0,10*ROW('Hygiene Data'!G14)))</f>
        <v/>
      </c>
      <c r="EA20" s="270" t="str">
        <f ca="true">+IF(OFFSET('Hygiene Data'!$H$11,0,10*ROW('Hygiene Data'!H14))="","",OFFSET('Hygiene Data'!$H$11,0,10*ROW('Hygiene Data'!H14)))</f>
        <v/>
      </c>
      <c r="EB20" s="270" t="str">
        <f ca="true">+IF(OFFSET('Hygiene Data'!$H$12,0,10*ROW('Hygiene Data'!H14))="","",OFFSET('Hygiene Data'!$H$12,0,10*ROW('Hygiene Data'!H14)))</f>
        <v/>
      </c>
      <c r="EC20" s="270" t="str">
        <f ca="true">+IF(OFFSET('Hygiene Data'!$H$13,0,10*ROW('Hygiene Data'!H14))="","",OFFSET('Hygiene Data'!$H$13,0,10*ROW('Hygiene Data'!H14)))</f>
        <v/>
      </c>
      <c r="ED20" s="270" t="str">
        <f ca="true">+IF(OFFSET('Hygiene Data'!$I$11,0,10*ROW('Hygiene Data'!I14))="","",OFFSET('Hygiene Data'!$I$11,0,10*ROW('Hygiene Data'!I14)))</f>
        <v/>
      </c>
      <c r="EE20" s="270" t="str">
        <f ca="true">+IF(OFFSET('Hygiene Data'!$I$12,0,10*ROW('Hygiene Data'!I14))="","",OFFSET('Hygiene Data'!$I$12,0,10*ROW('Hygiene Data'!I14)))</f>
        <v/>
      </c>
      <c r="EF20" s="270"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6"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0"/>
      <c r="BS21" s="270" t="str">
        <f ca="true">+IF(OFFSET('Water Data'!$D$27,0,10*ROW('Water Data'!D15))="","",OFFSET('Water Data'!$D$27,0,10*ROW('Water Data'!D15)))</f>
        <v/>
      </c>
      <c r="BT21" s="270" t="str">
        <f ca="true">+IF(OFFSET('Water Data'!$D$28,0,10*ROW('Water Data'!D15))="","",OFFSET('Water Data'!$D$28,0,10*ROW('Water Data'!D15)))</f>
        <v/>
      </c>
      <c r="BU21" s="270" t="str">
        <f ca="true">+IF(OFFSET('Water Data'!$D$29,0,10*ROW('Water Data'!D15))="","",OFFSET('Water Data'!$D$29,0,10*ROW('Water Data'!D15)))</f>
        <v/>
      </c>
      <c r="BV21" s="270" t="str">
        <f ca="true">+IF(OFFSET('Water Data'!$E$27,0,10*ROW('Water Data'!E15))="","",OFFSET('Water Data'!$E$27,0,10*ROW('Water Data'!E15)))</f>
        <v/>
      </c>
      <c r="BW21" s="270" t="str">
        <f ca="true">+IF(OFFSET('Water Data'!$E$28,0,10*ROW('Water Data'!E15))="","",OFFSET('Water Data'!$E$28,0,10*ROW('Water Data'!E15)))</f>
        <v/>
      </c>
      <c r="BX21" s="270" t="str">
        <f ca="true">+IF(OFFSET('Water Data'!$E$29,0,10*ROW('Water Data'!E15))="","",OFFSET('Water Data'!$E$29,0,10*ROW('Water Data'!E15)))</f>
        <v/>
      </c>
      <c r="BY21" s="270" t="str">
        <f ca="true">+IF(OFFSET('Water Data'!$F$27,0,10*ROW('Water Data'!F15))="","",OFFSET('Water Data'!$F$27,0,10*ROW('Water Data'!F15)))</f>
        <v/>
      </c>
      <c r="BZ21" s="270" t="str">
        <f ca="true">+IF(OFFSET('Water Data'!$F$28,0,10*ROW('Water Data'!F15))="","",OFFSET('Water Data'!$F$28,0,10*ROW('Water Data'!F15)))</f>
        <v/>
      </c>
      <c r="CA21" s="270" t="str">
        <f ca="true">+IF(OFFSET('Water Data'!$F$29,0,10*ROW('Water Data'!F15))="","",OFFSET('Water Data'!$F$29,0,10*ROW('Water Data'!F15)))</f>
        <v/>
      </c>
      <c r="CB21" s="270" t="str">
        <f ca="true">+IF(OFFSET('Water Data'!$G$27,0,10*ROW('Water Data'!G15))="","",OFFSET('Water Data'!$G$27,0,10*ROW('Water Data'!G15)))</f>
        <v/>
      </c>
      <c r="CC21" s="270" t="str">
        <f ca="true">+IF(OFFSET('Water Data'!$G$28,0,10*ROW('Water Data'!G15))="","",OFFSET('Water Data'!$G$28,0,10*ROW('Water Data'!G15)))</f>
        <v/>
      </c>
      <c r="CD21" s="270" t="str">
        <f ca="true">+IF(OFFSET('Water Data'!$G$29,0,10*ROW('Water Data'!G15))="","",OFFSET('Water Data'!$G$29,0,10*ROW('Water Data'!G15)))</f>
        <v/>
      </c>
      <c r="CE21" s="270" t="str">
        <f ca="true">+IF(OFFSET('Water Data'!$H$27,0,10*ROW('Water Data'!H15))="","",OFFSET('Water Data'!$H$27,0,10*ROW('Water Data'!H15)))</f>
        <v/>
      </c>
      <c r="CF21" s="270" t="str">
        <f ca="true">+IF(OFFSET('Water Data'!$H$28,0,10*ROW('Water Data'!H15))="","",OFFSET('Water Data'!$H$28,0,10*ROW('Water Data'!H15)))</f>
        <v/>
      </c>
      <c r="CG21" s="270" t="str">
        <f ca="true">+IF(OFFSET('Water Data'!$H$29,0,10*ROW('Water Data'!H15))="","",OFFSET('Water Data'!$H$29,0,10*ROW('Water Data'!H15)))</f>
        <v/>
      </c>
      <c r="CH21" s="270" t="str">
        <f ca="true">+IF(OFFSET('Water Data'!$I$27,0,10*ROW('Water Data'!I15))="","",OFFSET('Water Data'!$I$27,0,10*ROW('Water Data'!I15)))</f>
        <v/>
      </c>
      <c r="CI21" s="270" t="str">
        <f ca="true">+IF(OFFSET('Water Data'!$I$28,0,10*ROW('Water Data'!I15))="","",OFFSET('Water Data'!$I$28,0,10*ROW('Water Data'!I15)))</f>
        <v/>
      </c>
      <c r="CJ21" s="270" t="str">
        <f ca="true">+IF(OFFSET('Water Data'!$I$29,0,10*ROW('Water Data'!I15))="","",OFFSET('Water Data'!$I$29,0,10*ROW('Water Data'!I15)))</f>
        <v/>
      </c>
      <c r="CK21" s="270" t="str">
        <f ca="true">+IF(OFFSET('Sanitation Data'!$D$28,0,10*ROW('Sanitation Data'!D15))="","",OFFSET('Sanitation Data'!$D$28,0,10*ROW('Sanitation Data'!D15)))</f>
        <v/>
      </c>
      <c r="CL21" s="270" t="str">
        <f ca="true">+IF(OFFSET('Sanitation Data'!$D$29,0,10*ROW('Sanitation Data'!D15))="","",OFFSET('Sanitation Data'!$D$29,0,10*ROW('Sanitation Data'!D15)))</f>
        <v/>
      </c>
      <c r="CM21" s="270" t="str">
        <f ca="true">+IF(OFFSET('Sanitation Data'!$D$30,0,10*ROW('Sanitation Data'!D15))="","",OFFSET('Sanitation Data'!$D$30,0,10*ROW('Sanitation Data'!D15)))</f>
        <v/>
      </c>
      <c r="CN21" s="270" t="str">
        <f ca="true">+IF(OFFSET('Sanitation Data'!$D$31,0,10*ROW('Sanitation Data'!D15))="","",OFFSET('Sanitation Data'!$D$31,0,10*ROW('Sanitation Data'!D15)))</f>
        <v/>
      </c>
      <c r="CO21" s="270" t="str">
        <f ca="true">+IF(OFFSET('Sanitation Data'!$D$32,0,10*ROW('Sanitation Data'!D15))="","",OFFSET('Sanitation Data'!$D$32,0,10*ROW('Sanitation Data'!D15)))</f>
        <v/>
      </c>
      <c r="CP21" s="270" t="str">
        <f ca="true">+IF(OFFSET('Sanitation Data'!$E$28,0,10*ROW('Sanitation Data'!E15))="","",OFFSET('Sanitation Data'!$E$28,0,10*ROW('Sanitation Data'!E15)))</f>
        <v/>
      </c>
      <c r="CQ21" s="270" t="str">
        <f ca="true">+IF(OFFSET('Sanitation Data'!$E$29,0,10*ROW('Sanitation Data'!E15))="","",OFFSET('Sanitation Data'!$E$29,0,10*ROW('Sanitation Data'!E15)))</f>
        <v/>
      </c>
      <c r="CR21" s="270" t="str">
        <f ca="true">+IF(OFFSET('Sanitation Data'!$E$30,0,10*ROW('Sanitation Data'!E15))="","",OFFSET('Sanitation Data'!$E$30,0,10*ROW('Sanitation Data'!E15)))</f>
        <v/>
      </c>
      <c r="CS21" s="270" t="str">
        <f ca="true">+IF(OFFSET('Sanitation Data'!$E$31,0,10*ROW('Sanitation Data'!E15))="","",OFFSET('Sanitation Data'!$E$31,0,10*ROW('Sanitation Data'!E15)))</f>
        <v/>
      </c>
      <c r="CT21" s="270" t="str">
        <f ca="true">+IF(OFFSET('Sanitation Data'!$E$32,0,10*ROW('Sanitation Data'!E15))="","",OFFSET('Sanitation Data'!$E$32,0,10*ROW('Sanitation Data'!E15)))</f>
        <v/>
      </c>
      <c r="CU21" s="270" t="str">
        <f ca="true">+IF(OFFSET('Sanitation Data'!$F$28,0,10*ROW('Sanitation Data'!F15))="","",OFFSET('Sanitation Data'!$F$28,0,10*ROW('Sanitation Data'!F15)))</f>
        <v/>
      </c>
      <c r="CV21" s="270" t="str">
        <f ca="true">+IF(OFFSET('Sanitation Data'!$F$29,0,10*ROW('Sanitation Data'!F15))="","",OFFSET('Sanitation Data'!$F$29,0,10*ROW('Sanitation Data'!F15)))</f>
        <v/>
      </c>
      <c r="CW21" s="270" t="str">
        <f ca="true">+IF(OFFSET('Sanitation Data'!$F$30,0,10*ROW('Sanitation Data'!F15))="","",OFFSET('Sanitation Data'!$F$30,0,10*ROW('Sanitation Data'!F15)))</f>
        <v/>
      </c>
      <c r="CX21" s="270" t="str">
        <f ca="true">+IF(OFFSET('Sanitation Data'!$F$31,0,10*ROW('Sanitation Data'!F15))="","",OFFSET('Sanitation Data'!$F$31,0,10*ROW('Sanitation Data'!F15)))</f>
        <v/>
      </c>
      <c r="CY21" s="270" t="str">
        <f ca="true">+IF(OFFSET('Sanitation Data'!$F$32,0,10*ROW('Sanitation Data'!F15))="","",OFFSET('Sanitation Data'!$F$32,0,10*ROW('Sanitation Data'!F15)))</f>
        <v/>
      </c>
      <c r="CZ21" s="270" t="str">
        <f ca="true">+IF(OFFSET('Sanitation Data'!$G$28,0,10*ROW('Sanitation Data'!G15))="","",OFFSET('Sanitation Data'!$G$28,0,10*ROW('Sanitation Data'!G15)))</f>
        <v/>
      </c>
      <c r="DA21" s="270" t="str">
        <f ca="true">+IF(OFFSET('Sanitation Data'!$G$29,0,10*ROW('Sanitation Data'!G15))="","",OFFSET('Sanitation Data'!$G$29,0,10*ROW('Sanitation Data'!G15)))</f>
        <v/>
      </c>
      <c r="DB21" s="270" t="str">
        <f ca="true">+IF(OFFSET('Sanitation Data'!$G$30,0,10*ROW('Sanitation Data'!G15))="","",OFFSET('Sanitation Data'!$G$30,0,10*ROW('Sanitation Data'!G15)))</f>
        <v/>
      </c>
      <c r="DC21" s="270" t="str">
        <f ca="true">+IF(OFFSET('Sanitation Data'!$G$31,0,10*ROW('Sanitation Data'!G15))="","",OFFSET('Sanitation Data'!$G$31,0,10*ROW('Sanitation Data'!G15)))</f>
        <v/>
      </c>
      <c r="DD21" s="270" t="str">
        <f ca="true">+IF(OFFSET('Sanitation Data'!$G$32,0,10*ROW('Sanitation Data'!G15))="","",OFFSET('Sanitation Data'!$G$32,0,10*ROW('Sanitation Data'!G15)))</f>
        <v/>
      </c>
      <c r="DE21" s="270" t="str">
        <f ca="true">+IF(OFFSET('Sanitation Data'!$H$28,0,10*ROW('Sanitation Data'!H15))="","",OFFSET('Sanitation Data'!$H$28,0,10*ROW('Sanitation Data'!H15)))</f>
        <v/>
      </c>
      <c r="DF21" s="270" t="str">
        <f ca="true">+IF(OFFSET('Sanitation Data'!$H$29,0,10*ROW('Sanitation Data'!H15))="","",OFFSET('Sanitation Data'!$H$29,0,10*ROW('Sanitation Data'!H15)))</f>
        <v/>
      </c>
      <c r="DG21" s="270" t="str">
        <f ca="true">+IF(OFFSET('Sanitation Data'!$H$30,0,10*ROW('Sanitation Data'!H15))="","",OFFSET('Sanitation Data'!$H$30,0,10*ROW('Sanitation Data'!H15)))</f>
        <v/>
      </c>
      <c r="DH21" s="270" t="str">
        <f ca="true">+IF(OFFSET('Sanitation Data'!$H$31,0,10*ROW('Sanitation Data'!H15))="","",OFFSET('Sanitation Data'!$H$31,0,10*ROW('Sanitation Data'!H15)))</f>
        <v/>
      </c>
      <c r="DI21" s="270" t="str">
        <f ca="true">+IF(OFFSET('Sanitation Data'!$H$32,0,10*ROW('Sanitation Data'!H15))="","",OFFSET('Sanitation Data'!$H$32,0,10*ROW('Sanitation Data'!H15)))</f>
        <v/>
      </c>
      <c r="DJ21" s="270" t="str">
        <f ca="true">+IF(OFFSET('Sanitation Data'!$I$28,0,10*ROW('Sanitation Data'!I15))="","",OFFSET('Sanitation Data'!$I$28,0,10*ROW('Sanitation Data'!I15)))</f>
        <v/>
      </c>
      <c r="DK21" s="270" t="str">
        <f ca="true">+IF(OFFSET('Sanitation Data'!$I$29,0,10*ROW('Sanitation Data'!I15))="","",OFFSET('Sanitation Data'!$I$29,0,10*ROW('Sanitation Data'!I15)))</f>
        <v/>
      </c>
      <c r="DL21" s="270" t="str">
        <f ca="true">+IF(OFFSET('Sanitation Data'!$I$30,0,10*ROW('Sanitation Data'!I15))="","",OFFSET('Sanitation Data'!$I$30,0,10*ROW('Sanitation Data'!I15)))</f>
        <v/>
      </c>
      <c r="DM21" s="270" t="str">
        <f ca="true">+IF(OFFSET('Sanitation Data'!$I$31,0,10*ROW('Sanitation Data'!I15))="","",OFFSET('Sanitation Data'!$I$31,0,10*ROW('Sanitation Data'!I15)))</f>
        <v/>
      </c>
      <c r="DN21" s="270" t="str">
        <f ca="true">+IF(OFFSET('Sanitation Data'!$I$32,0,10*ROW('Sanitation Data'!I15))="","",OFFSET('Sanitation Data'!$I$32,0,10*ROW('Sanitation Data'!I15)))</f>
        <v/>
      </c>
      <c r="DO21" s="270" t="str">
        <f ca="true">+IF(OFFSET('Hygiene Data'!$D$11,0,10*ROW('Hygiene Data'!D15))="","",OFFSET('Hygiene Data'!$D$11,0,10*ROW('Hygiene Data'!D15)))</f>
        <v/>
      </c>
      <c r="DP21" s="270" t="str">
        <f ca="true">+IF(OFFSET('Hygiene Data'!$D$12,0,10*ROW('Hygiene Data'!D15))="","",OFFSET('Hygiene Data'!$D$12,0,10*ROW('Hygiene Data'!D15)))</f>
        <v/>
      </c>
      <c r="DQ21" s="270" t="str">
        <f ca="true">+IF(OFFSET('Hygiene Data'!$D$13,0,10*ROW('Hygiene Data'!D15))="","",OFFSET('Hygiene Data'!$D$13,0,10*ROW('Hygiene Data'!D15)))</f>
        <v/>
      </c>
      <c r="DR21" s="270" t="str">
        <f ca="true">+IF(OFFSET('Hygiene Data'!$E$11,0,10*ROW('Hygiene Data'!E15))="","",OFFSET('Hygiene Data'!$E$11,0,10*ROW('Hygiene Data'!E15)))</f>
        <v/>
      </c>
      <c r="DS21" s="270" t="str">
        <f ca="true">+IF(OFFSET('Hygiene Data'!$E$12,0,10*ROW('Hygiene Data'!E15))="","",OFFSET('Hygiene Data'!$E$12,0,10*ROW('Hygiene Data'!E15)))</f>
        <v/>
      </c>
      <c r="DT21" s="270" t="str">
        <f ca="true">+IF(OFFSET('Hygiene Data'!$E$13,0,10*ROW('Hygiene Data'!E15))="","",OFFSET('Hygiene Data'!$E$13,0,10*ROW('Hygiene Data'!E15)))</f>
        <v/>
      </c>
      <c r="DU21" s="270" t="str">
        <f ca="true">+IF(OFFSET('Hygiene Data'!$F$11,0,10*ROW('Hygiene Data'!F15))="","",OFFSET('Hygiene Data'!$F$11,0,10*ROW('Hygiene Data'!F15)))</f>
        <v/>
      </c>
      <c r="DV21" s="270" t="str">
        <f ca="true">+IF(OFFSET('Hygiene Data'!$F$12,0,10*ROW('Hygiene Data'!F15))="","",OFFSET('Hygiene Data'!$F$12,0,10*ROW('Hygiene Data'!F15)))</f>
        <v/>
      </c>
      <c r="DW21" s="270" t="str">
        <f ca="true">+IF(OFFSET('Hygiene Data'!$F$13,0,10*ROW('Hygiene Data'!F15))="","",OFFSET('Hygiene Data'!$F$13,0,10*ROW('Hygiene Data'!F15)))</f>
        <v/>
      </c>
      <c r="DX21" s="270" t="str">
        <f ca="true">+IF(OFFSET('Hygiene Data'!$G$11,0,10*ROW('Hygiene Data'!G15))="","",OFFSET('Hygiene Data'!$G$11,0,10*ROW('Hygiene Data'!G15)))</f>
        <v/>
      </c>
      <c r="DY21" s="270" t="str">
        <f ca="true">+IF(OFFSET('Hygiene Data'!$G$12,0,10*ROW('Hygiene Data'!G15))="","",OFFSET('Hygiene Data'!$G$12,0,10*ROW('Hygiene Data'!G15)))</f>
        <v/>
      </c>
      <c r="DZ21" s="270" t="str">
        <f ca="true">+IF(OFFSET('Hygiene Data'!$G$13,0,10*ROW('Hygiene Data'!G15))="","",OFFSET('Hygiene Data'!$G$13,0,10*ROW('Hygiene Data'!G15)))</f>
        <v/>
      </c>
      <c r="EA21" s="270" t="str">
        <f ca="true">+IF(OFFSET('Hygiene Data'!$H$11,0,10*ROW('Hygiene Data'!H15))="","",OFFSET('Hygiene Data'!$H$11,0,10*ROW('Hygiene Data'!H15)))</f>
        <v/>
      </c>
      <c r="EB21" s="270" t="str">
        <f ca="true">+IF(OFFSET('Hygiene Data'!$H$12,0,10*ROW('Hygiene Data'!H15))="","",OFFSET('Hygiene Data'!$H$12,0,10*ROW('Hygiene Data'!H15)))</f>
        <v/>
      </c>
      <c r="EC21" s="270" t="str">
        <f ca="true">+IF(OFFSET('Hygiene Data'!$H$13,0,10*ROW('Hygiene Data'!H15))="","",OFFSET('Hygiene Data'!$H$13,0,10*ROW('Hygiene Data'!H15)))</f>
        <v/>
      </c>
      <c r="ED21" s="270" t="str">
        <f ca="true">+IF(OFFSET('Hygiene Data'!$I$11,0,10*ROW('Hygiene Data'!I15))="","",OFFSET('Hygiene Data'!$I$11,0,10*ROW('Hygiene Data'!I15)))</f>
        <v/>
      </c>
      <c r="EE21" s="270" t="str">
        <f ca="true">+IF(OFFSET('Hygiene Data'!$I$12,0,10*ROW('Hygiene Data'!I15))="","",OFFSET('Hygiene Data'!$I$12,0,10*ROW('Hygiene Data'!I15)))</f>
        <v/>
      </c>
      <c r="EF21" s="270"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6"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0"/>
      <c r="BS22" s="270" t="str">
        <f ca="true">+IF(OFFSET('Water Data'!$D$27,0,10*ROW('Water Data'!D16))="","",OFFSET('Water Data'!$D$27,0,10*ROW('Water Data'!D16)))</f>
        <v/>
      </c>
      <c r="BT22" s="270" t="str">
        <f ca="true">+IF(OFFSET('Water Data'!$D$28,0,10*ROW('Water Data'!D16))="","",OFFSET('Water Data'!$D$28,0,10*ROW('Water Data'!D16)))</f>
        <v/>
      </c>
      <c r="BU22" s="270" t="str">
        <f ca="true">+IF(OFFSET('Water Data'!$D$29,0,10*ROW('Water Data'!D16))="","",OFFSET('Water Data'!$D$29,0,10*ROW('Water Data'!D16)))</f>
        <v/>
      </c>
      <c r="BV22" s="270" t="str">
        <f ca="true">+IF(OFFSET('Water Data'!$E$27,0,10*ROW('Water Data'!E16))="","",OFFSET('Water Data'!$E$27,0,10*ROW('Water Data'!E16)))</f>
        <v/>
      </c>
      <c r="BW22" s="270" t="str">
        <f ca="true">+IF(OFFSET('Water Data'!$E$28,0,10*ROW('Water Data'!E16))="","",OFFSET('Water Data'!$E$28,0,10*ROW('Water Data'!E16)))</f>
        <v/>
      </c>
      <c r="BX22" s="270" t="str">
        <f ca="true">+IF(OFFSET('Water Data'!$E$29,0,10*ROW('Water Data'!E16))="","",OFFSET('Water Data'!$E$29,0,10*ROW('Water Data'!E16)))</f>
        <v/>
      </c>
      <c r="BY22" s="270" t="str">
        <f ca="true">+IF(OFFSET('Water Data'!$F$27,0,10*ROW('Water Data'!F16))="","",OFFSET('Water Data'!$F$27,0,10*ROW('Water Data'!F16)))</f>
        <v/>
      </c>
      <c r="BZ22" s="270" t="str">
        <f ca="true">+IF(OFFSET('Water Data'!$F$28,0,10*ROW('Water Data'!F16))="","",OFFSET('Water Data'!$F$28,0,10*ROW('Water Data'!F16)))</f>
        <v/>
      </c>
      <c r="CA22" s="270" t="str">
        <f ca="true">+IF(OFFSET('Water Data'!$F$29,0,10*ROW('Water Data'!F16))="","",OFFSET('Water Data'!$F$29,0,10*ROW('Water Data'!F16)))</f>
        <v/>
      </c>
      <c r="CB22" s="270" t="str">
        <f ca="true">+IF(OFFSET('Water Data'!$G$27,0,10*ROW('Water Data'!G16))="","",OFFSET('Water Data'!$G$27,0,10*ROW('Water Data'!G16)))</f>
        <v/>
      </c>
      <c r="CC22" s="270" t="str">
        <f ca="true">+IF(OFFSET('Water Data'!$G$28,0,10*ROW('Water Data'!G16))="","",OFFSET('Water Data'!$G$28,0,10*ROW('Water Data'!G16)))</f>
        <v/>
      </c>
      <c r="CD22" s="270" t="str">
        <f ca="true">+IF(OFFSET('Water Data'!$G$29,0,10*ROW('Water Data'!G16))="","",OFFSET('Water Data'!$G$29,0,10*ROW('Water Data'!G16)))</f>
        <v/>
      </c>
      <c r="CE22" s="270" t="str">
        <f ca="true">+IF(OFFSET('Water Data'!$H$27,0,10*ROW('Water Data'!H16))="","",OFFSET('Water Data'!$H$27,0,10*ROW('Water Data'!H16)))</f>
        <v/>
      </c>
      <c r="CF22" s="270" t="str">
        <f ca="true">+IF(OFFSET('Water Data'!$H$28,0,10*ROW('Water Data'!H16))="","",OFFSET('Water Data'!$H$28,0,10*ROW('Water Data'!H16)))</f>
        <v/>
      </c>
      <c r="CG22" s="270" t="str">
        <f ca="true">+IF(OFFSET('Water Data'!$H$29,0,10*ROW('Water Data'!H16))="","",OFFSET('Water Data'!$H$29,0,10*ROW('Water Data'!H16)))</f>
        <v/>
      </c>
      <c r="CH22" s="270" t="str">
        <f ca="true">+IF(OFFSET('Water Data'!$I$27,0,10*ROW('Water Data'!I16))="","",OFFSET('Water Data'!$I$27,0,10*ROW('Water Data'!I16)))</f>
        <v/>
      </c>
      <c r="CI22" s="270" t="str">
        <f ca="true">+IF(OFFSET('Water Data'!$I$28,0,10*ROW('Water Data'!I16))="","",OFFSET('Water Data'!$I$28,0,10*ROW('Water Data'!I16)))</f>
        <v/>
      </c>
      <c r="CJ22" s="270" t="str">
        <f ca="true">+IF(OFFSET('Water Data'!$I$29,0,10*ROW('Water Data'!I16))="","",OFFSET('Water Data'!$I$29,0,10*ROW('Water Data'!I16)))</f>
        <v/>
      </c>
      <c r="CK22" s="270" t="str">
        <f ca="true">+IF(OFFSET('Sanitation Data'!$D$28,0,10*ROW('Sanitation Data'!D16))="","",OFFSET('Sanitation Data'!$D$28,0,10*ROW('Sanitation Data'!D16)))</f>
        <v/>
      </c>
      <c r="CL22" s="270" t="str">
        <f ca="true">+IF(OFFSET('Sanitation Data'!$D$29,0,10*ROW('Sanitation Data'!D16))="","",OFFSET('Sanitation Data'!$D$29,0,10*ROW('Sanitation Data'!D16)))</f>
        <v/>
      </c>
      <c r="CM22" s="270" t="str">
        <f ca="true">+IF(OFFSET('Sanitation Data'!$D$30,0,10*ROW('Sanitation Data'!D16))="","",OFFSET('Sanitation Data'!$D$30,0,10*ROW('Sanitation Data'!D16)))</f>
        <v/>
      </c>
      <c r="CN22" s="270" t="str">
        <f ca="true">+IF(OFFSET('Sanitation Data'!$D$31,0,10*ROW('Sanitation Data'!D16))="","",OFFSET('Sanitation Data'!$D$31,0,10*ROW('Sanitation Data'!D16)))</f>
        <v/>
      </c>
      <c r="CO22" s="270" t="str">
        <f ca="true">+IF(OFFSET('Sanitation Data'!$D$32,0,10*ROW('Sanitation Data'!D16))="","",OFFSET('Sanitation Data'!$D$32,0,10*ROW('Sanitation Data'!D16)))</f>
        <v/>
      </c>
      <c r="CP22" s="270" t="str">
        <f ca="true">+IF(OFFSET('Sanitation Data'!$E$28,0,10*ROW('Sanitation Data'!E16))="","",OFFSET('Sanitation Data'!$E$28,0,10*ROW('Sanitation Data'!E16)))</f>
        <v/>
      </c>
      <c r="CQ22" s="270" t="str">
        <f ca="true">+IF(OFFSET('Sanitation Data'!$E$29,0,10*ROW('Sanitation Data'!E16))="","",OFFSET('Sanitation Data'!$E$29,0,10*ROW('Sanitation Data'!E16)))</f>
        <v/>
      </c>
      <c r="CR22" s="270" t="str">
        <f ca="true">+IF(OFFSET('Sanitation Data'!$E$30,0,10*ROW('Sanitation Data'!E16))="","",OFFSET('Sanitation Data'!$E$30,0,10*ROW('Sanitation Data'!E16)))</f>
        <v/>
      </c>
      <c r="CS22" s="270" t="str">
        <f ca="true">+IF(OFFSET('Sanitation Data'!$E$31,0,10*ROW('Sanitation Data'!E16))="","",OFFSET('Sanitation Data'!$E$31,0,10*ROW('Sanitation Data'!E16)))</f>
        <v/>
      </c>
      <c r="CT22" s="270" t="str">
        <f ca="true">+IF(OFFSET('Sanitation Data'!$E$32,0,10*ROW('Sanitation Data'!E16))="","",OFFSET('Sanitation Data'!$E$32,0,10*ROW('Sanitation Data'!E16)))</f>
        <v/>
      </c>
      <c r="CU22" s="270" t="str">
        <f ca="true">+IF(OFFSET('Sanitation Data'!$F$28,0,10*ROW('Sanitation Data'!F16))="","",OFFSET('Sanitation Data'!$F$28,0,10*ROW('Sanitation Data'!F16)))</f>
        <v/>
      </c>
      <c r="CV22" s="270" t="str">
        <f ca="true">+IF(OFFSET('Sanitation Data'!$F$29,0,10*ROW('Sanitation Data'!F16))="","",OFFSET('Sanitation Data'!$F$29,0,10*ROW('Sanitation Data'!F16)))</f>
        <v/>
      </c>
      <c r="CW22" s="270" t="str">
        <f ca="true">+IF(OFFSET('Sanitation Data'!$F$30,0,10*ROW('Sanitation Data'!F16))="","",OFFSET('Sanitation Data'!$F$30,0,10*ROW('Sanitation Data'!F16)))</f>
        <v/>
      </c>
      <c r="CX22" s="270" t="str">
        <f ca="true">+IF(OFFSET('Sanitation Data'!$F$31,0,10*ROW('Sanitation Data'!F16))="","",OFFSET('Sanitation Data'!$F$31,0,10*ROW('Sanitation Data'!F16)))</f>
        <v/>
      </c>
      <c r="CY22" s="270" t="str">
        <f ca="true">+IF(OFFSET('Sanitation Data'!$F$32,0,10*ROW('Sanitation Data'!F16))="","",OFFSET('Sanitation Data'!$F$32,0,10*ROW('Sanitation Data'!F16)))</f>
        <v/>
      </c>
      <c r="CZ22" s="270" t="str">
        <f ca="true">+IF(OFFSET('Sanitation Data'!$G$28,0,10*ROW('Sanitation Data'!G16))="","",OFFSET('Sanitation Data'!$G$28,0,10*ROW('Sanitation Data'!G16)))</f>
        <v/>
      </c>
      <c r="DA22" s="270" t="str">
        <f ca="true">+IF(OFFSET('Sanitation Data'!$G$29,0,10*ROW('Sanitation Data'!G16))="","",OFFSET('Sanitation Data'!$G$29,0,10*ROW('Sanitation Data'!G16)))</f>
        <v/>
      </c>
      <c r="DB22" s="270" t="str">
        <f ca="true">+IF(OFFSET('Sanitation Data'!$G$30,0,10*ROW('Sanitation Data'!G16))="","",OFFSET('Sanitation Data'!$G$30,0,10*ROW('Sanitation Data'!G16)))</f>
        <v/>
      </c>
      <c r="DC22" s="270" t="str">
        <f ca="true">+IF(OFFSET('Sanitation Data'!$G$31,0,10*ROW('Sanitation Data'!G16))="","",OFFSET('Sanitation Data'!$G$31,0,10*ROW('Sanitation Data'!G16)))</f>
        <v/>
      </c>
      <c r="DD22" s="270" t="str">
        <f ca="true">+IF(OFFSET('Sanitation Data'!$G$32,0,10*ROW('Sanitation Data'!G16))="","",OFFSET('Sanitation Data'!$G$32,0,10*ROW('Sanitation Data'!G16)))</f>
        <v/>
      </c>
      <c r="DE22" s="270" t="str">
        <f ca="true">+IF(OFFSET('Sanitation Data'!$H$28,0,10*ROW('Sanitation Data'!H16))="","",OFFSET('Sanitation Data'!$H$28,0,10*ROW('Sanitation Data'!H16)))</f>
        <v/>
      </c>
      <c r="DF22" s="270" t="str">
        <f ca="true">+IF(OFFSET('Sanitation Data'!$H$29,0,10*ROW('Sanitation Data'!H16))="","",OFFSET('Sanitation Data'!$H$29,0,10*ROW('Sanitation Data'!H16)))</f>
        <v/>
      </c>
      <c r="DG22" s="270" t="str">
        <f ca="true">+IF(OFFSET('Sanitation Data'!$H$30,0,10*ROW('Sanitation Data'!H16))="","",OFFSET('Sanitation Data'!$H$30,0,10*ROW('Sanitation Data'!H16)))</f>
        <v/>
      </c>
      <c r="DH22" s="270" t="str">
        <f ca="true">+IF(OFFSET('Sanitation Data'!$H$31,0,10*ROW('Sanitation Data'!H16))="","",OFFSET('Sanitation Data'!$H$31,0,10*ROW('Sanitation Data'!H16)))</f>
        <v/>
      </c>
      <c r="DI22" s="270" t="str">
        <f ca="true">+IF(OFFSET('Sanitation Data'!$H$32,0,10*ROW('Sanitation Data'!H16))="","",OFFSET('Sanitation Data'!$H$32,0,10*ROW('Sanitation Data'!H16)))</f>
        <v/>
      </c>
      <c r="DJ22" s="270" t="str">
        <f ca="true">+IF(OFFSET('Sanitation Data'!$I$28,0,10*ROW('Sanitation Data'!I16))="","",OFFSET('Sanitation Data'!$I$28,0,10*ROW('Sanitation Data'!I16)))</f>
        <v/>
      </c>
      <c r="DK22" s="270" t="str">
        <f ca="true">+IF(OFFSET('Sanitation Data'!$I$29,0,10*ROW('Sanitation Data'!I16))="","",OFFSET('Sanitation Data'!$I$29,0,10*ROW('Sanitation Data'!I16)))</f>
        <v/>
      </c>
      <c r="DL22" s="270" t="str">
        <f ca="true">+IF(OFFSET('Sanitation Data'!$I$30,0,10*ROW('Sanitation Data'!I16))="","",OFFSET('Sanitation Data'!$I$30,0,10*ROW('Sanitation Data'!I16)))</f>
        <v/>
      </c>
      <c r="DM22" s="270" t="str">
        <f ca="true">+IF(OFFSET('Sanitation Data'!$I$31,0,10*ROW('Sanitation Data'!I16))="","",OFFSET('Sanitation Data'!$I$31,0,10*ROW('Sanitation Data'!I16)))</f>
        <v/>
      </c>
      <c r="DN22" s="270" t="str">
        <f ca="true">+IF(OFFSET('Sanitation Data'!$I$32,0,10*ROW('Sanitation Data'!I16))="","",OFFSET('Sanitation Data'!$I$32,0,10*ROW('Sanitation Data'!I16)))</f>
        <v/>
      </c>
      <c r="DO22" s="270" t="str">
        <f ca="true">+IF(OFFSET('Hygiene Data'!$D$11,0,10*ROW('Hygiene Data'!D16))="","",OFFSET('Hygiene Data'!$D$11,0,10*ROW('Hygiene Data'!D16)))</f>
        <v/>
      </c>
      <c r="DP22" s="270" t="str">
        <f ca="true">+IF(OFFSET('Hygiene Data'!$D$12,0,10*ROW('Hygiene Data'!D16))="","",OFFSET('Hygiene Data'!$D$12,0,10*ROW('Hygiene Data'!D16)))</f>
        <v/>
      </c>
      <c r="DQ22" s="270" t="str">
        <f ca="true">+IF(OFFSET('Hygiene Data'!$D$13,0,10*ROW('Hygiene Data'!D16))="","",OFFSET('Hygiene Data'!$D$13,0,10*ROW('Hygiene Data'!D16)))</f>
        <v/>
      </c>
      <c r="DR22" s="270" t="str">
        <f ca="true">+IF(OFFSET('Hygiene Data'!$E$11,0,10*ROW('Hygiene Data'!E16))="","",OFFSET('Hygiene Data'!$E$11,0,10*ROW('Hygiene Data'!E16)))</f>
        <v/>
      </c>
      <c r="DS22" s="270" t="str">
        <f ca="true">+IF(OFFSET('Hygiene Data'!$E$12,0,10*ROW('Hygiene Data'!E16))="","",OFFSET('Hygiene Data'!$E$12,0,10*ROW('Hygiene Data'!E16)))</f>
        <v/>
      </c>
      <c r="DT22" s="270" t="str">
        <f ca="true">+IF(OFFSET('Hygiene Data'!$E$13,0,10*ROW('Hygiene Data'!E16))="","",OFFSET('Hygiene Data'!$E$13,0,10*ROW('Hygiene Data'!E16)))</f>
        <v/>
      </c>
      <c r="DU22" s="270" t="str">
        <f ca="true">+IF(OFFSET('Hygiene Data'!$F$11,0,10*ROW('Hygiene Data'!F16))="","",OFFSET('Hygiene Data'!$F$11,0,10*ROW('Hygiene Data'!F16)))</f>
        <v/>
      </c>
      <c r="DV22" s="270" t="str">
        <f ca="true">+IF(OFFSET('Hygiene Data'!$F$12,0,10*ROW('Hygiene Data'!F16))="","",OFFSET('Hygiene Data'!$F$12,0,10*ROW('Hygiene Data'!F16)))</f>
        <v/>
      </c>
      <c r="DW22" s="270" t="str">
        <f ca="true">+IF(OFFSET('Hygiene Data'!$F$13,0,10*ROW('Hygiene Data'!F16))="","",OFFSET('Hygiene Data'!$F$13,0,10*ROW('Hygiene Data'!F16)))</f>
        <v/>
      </c>
      <c r="DX22" s="270" t="str">
        <f ca="true">+IF(OFFSET('Hygiene Data'!$G$11,0,10*ROW('Hygiene Data'!G16))="","",OFFSET('Hygiene Data'!$G$11,0,10*ROW('Hygiene Data'!G16)))</f>
        <v/>
      </c>
      <c r="DY22" s="270" t="str">
        <f ca="true">+IF(OFFSET('Hygiene Data'!$G$12,0,10*ROW('Hygiene Data'!G16))="","",OFFSET('Hygiene Data'!$G$12,0,10*ROW('Hygiene Data'!G16)))</f>
        <v/>
      </c>
      <c r="DZ22" s="270" t="str">
        <f ca="true">+IF(OFFSET('Hygiene Data'!$G$13,0,10*ROW('Hygiene Data'!G16))="","",OFFSET('Hygiene Data'!$G$13,0,10*ROW('Hygiene Data'!G16)))</f>
        <v/>
      </c>
      <c r="EA22" s="270" t="str">
        <f ca="true">+IF(OFFSET('Hygiene Data'!$H$11,0,10*ROW('Hygiene Data'!H16))="","",OFFSET('Hygiene Data'!$H$11,0,10*ROW('Hygiene Data'!H16)))</f>
        <v/>
      </c>
      <c r="EB22" s="270" t="str">
        <f ca="true">+IF(OFFSET('Hygiene Data'!$H$12,0,10*ROW('Hygiene Data'!H16))="","",OFFSET('Hygiene Data'!$H$12,0,10*ROW('Hygiene Data'!H16)))</f>
        <v/>
      </c>
      <c r="EC22" s="270" t="str">
        <f ca="true">+IF(OFFSET('Hygiene Data'!$H$13,0,10*ROW('Hygiene Data'!H16))="","",OFFSET('Hygiene Data'!$H$13,0,10*ROW('Hygiene Data'!H16)))</f>
        <v/>
      </c>
      <c r="ED22" s="270" t="str">
        <f ca="true">+IF(OFFSET('Hygiene Data'!$I$11,0,10*ROW('Hygiene Data'!I16))="","",OFFSET('Hygiene Data'!$I$11,0,10*ROW('Hygiene Data'!I16)))</f>
        <v/>
      </c>
      <c r="EE22" s="270" t="str">
        <f ca="true">+IF(OFFSET('Hygiene Data'!$I$12,0,10*ROW('Hygiene Data'!I16))="","",OFFSET('Hygiene Data'!$I$12,0,10*ROW('Hygiene Data'!I16)))</f>
        <v/>
      </c>
      <c r="EF22" s="270"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6"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0"/>
      <c r="BS23" s="270" t="str">
        <f ca="true">+IF(OFFSET('Water Data'!$D$27,0,10*ROW('Water Data'!D17))="","",OFFSET('Water Data'!$D$27,0,10*ROW('Water Data'!D17)))</f>
        <v/>
      </c>
      <c r="BT23" s="270" t="str">
        <f ca="true">+IF(OFFSET('Water Data'!$D$28,0,10*ROW('Water Data'!D17))="","",OFFSET('Water Data'!$D$28,0,10*ROW('Water Data'!D17)))</f>
        <v/>
      </c>
      <c r="BU23" s="270" t="str">
        <f ca="true">+IF(OFFSET('Water Data'!$D$29,0,10*ROW('Water Data'!D17))="","",OFFSET('Water Data'!$D$29,0,10*ROW('Water Data'!D17)))</f>
        <v/>
      </c>
      <c r="BV23" s="270" t="str">
        <f ca="true">+IF(OFFSET('Water Data'!$E$27,0,10*ROW('Water Data'!E17))="","",OFFSET('Water Data'!$E$27,0,10*ROW('Water Data'!E17)))</f>
        <v/>
      </c>
      <c r="BW23" s="270" t="str">
        <f ca="true">+IF(OFFSET('Water Data'!$E$28,0,10*ROW('Water Data'!E17))="","",OFFSET('Water Data'!$E$28,0,10*ROW('Water Data'!E17)))</f>
        <v/>
      </c>
      <c r="BX23" s="270" t="str">
        <f ca="true">+IF(OFFSET('Water Data'!$E$29,0,10*ROW('Water Data'!E17))="","",OFFSET('Water Data'!$E$29,0,10*ROW('Water Data'!E17)))</f>
        <v/>
      </c>
      <c r="BY23" s="270" t="str">
        <f ca="true">+IF(OFFSET('Water Data'!$F$27,0,10*ROW('Water Data'!F17))="","",OFFSET('Water Data'!$F$27,0,10*ROW('Water Data'!F17)))</f>
        <v/>
      </c>
      <c r="BZ23" s="270" t="str">
        <f ca="true">+IF(OFFSET('Water Data'!$F$28,0,10*ROW('Water Data'!F17))="","",OFFSET('Water Data'!$F$28,0,10*ROW('Water Data'!F17)))</f>
        <v/>
      </c>
      <c r="CA23" s="270" t="str">
        <f ca="true">+IF(OFFSET('Water Data'!$F$29,0,10*ROW('Water Data'!F17))="","",OFFSET('Water Data'!$F$29,0,10*ROW('Water Data'!F17)))</f>
        <v/>
      </c>
      <c r="CB23" s="270" t="str">
        <f ca="true">+IF(OFFSET('Water Data'!$G$27,0,10*ROW('Water Data'!G17))="","",OFFSET('Water Data'!$G$27,0,10*ROW('Water Data'!G17)))</f>
        <v/>
      </c>
      <c r="CC23" s="270" t="str">
        <f ca="true">+IF(OFFSET('Water Data'!$G$28,0,10*ROW('Water Data'!G17))="","",OFFSET('Water Data'!$G$28,0,10*ROW('Water Data'!G17)))</f>
        <v/>
      </c>
      <c r="CD23" s="270" t="str">
        <f ca="true">+IF(OFFSET('Water Data'!$G$29,0,10*ROW('Water Data'!G17))="","",OFFSET('Water Data'!$G$29,0,10*ROW('Water Data'!G17)))</f>
        <v/>
      </c>
      <c r="CE23" s="270" t="str">
        <f ca="true">+IF(OFFSET('Water Data'!$H$27,0,10*ROW('Water Data'!H17))="","",OFFSET('Water Data'!$H$27,0,10*ROW('Water Data'!H17)))</f>
        <v/>
      </c>
      <c r="CF23" s="270" t="str">
        <f ca="true">+IF(OFFSET('Water Data'!$H$28,0,10*ROW('Water Data'!H17))="","",OFFSET('Water Data'!$H$28,0,10*ROW('Water Data'!H17)))</f>
        <v/>
      </c>
      <c r="CG23" s="270" t="str">
        <f ca="true">+IF(OFFSET('Water Data'!$H$29,0,10*ROW('Water Data'!H17))="","",OFFSET('Water Data'!$H$29,0,10*ROW('Water Data'!H17)))</f>
        <v/>
      </c>
      <c r="CH23" s="270" t="str">
        <f ca="true">+IF(OFFSET('Water Data'!$I$27,0,10*ROW('Water Data'!I17))="","",OFFSET('Water Data'!$I$27,0,10*ROW('Water Data'!I17)))</f>
        <v/>
      </c>
      <c r="CI23" s="270" t="str">
        <f ca="true">+IF(OFFSET('Water Data'!$I$28,0,10*ROW('Water Data'!I17))="","",OFFSET('Water Data'!$I$28,0,10*ROW('Water Data'!I17)))</f>
        <v/>
      </c>
      <c r="CJ23" s="270" t="str">
        <f ca="true">+IF(OFFSET('Water Data'!$I$29,0,10*ROW('Water Data'!I17))="","",OFFSET('Water Data'!$I$29,0,10*ROW('Water Data'!I17)))</f>
        <v/>
      </c>
      <c r="CK23" s="270" t="str">
        <f ca="true">+IF(OFFSET('Sanitation Data'!$D$28,0,10*ROW('Sanitation Data'!D17))="","",OFFSET('Sanitation Data'!$D$28,0,10*ROW('Sanitation Data'!D17)))</f>
        <v/>
      </c>
      <c r="CL23" s="270" t="str">
        <f ca="true">+IF(OFFSET('Sanitation Data'!$D$29,0,10*ROW('Sanitation Data'!D17))="","",OFFSET('Sanitation Data'!$D$29,0,10*ROW('Sanitation Data'!D17)))</f>
        <v/>
      </c>
      <c r="CM23" s="270" t="str">
        <f ca="true">+IF(OFFSET('Sanitation Data'!$D$30,0,10*ROW('Sanitation Data'!D17))="","",OFFSET('Sanitation Data'!$D$30,0,10*ROW('Sanitation Data'!D17)))</f>
        <v/>
      </c>
      <c r="CN23" s="270" t="str">
        <f ca="true">+IF(OFFSET('Sanitation Data'!$D$31,0,10*ROW('Sanitation Data'!D17))="","",OFFSET('Sanitation Data'!$D$31,0,10*ROW('Sanitation Data'!D17)))</f>
        <v/>
      </c>
      <c r="CO23" s="270" t="str">
        <f ca="true">+IF(OFFSET('Sanitation Data'!$D$32,0,10*ROW('Sanitation Data'!D17))="","",OFFSET('Sanitation Data'!$D$32,0,10*ROW('Sanitation Data'!D17)))</f>
        <v/>
      </c>
      <c r="CP23" s="270" t="str">
        <f ca="true">+IF(OFFSET('Sanitation Data'!$E$28,0,10*ROW('Sanitation Data'!E17))="","",OFFSET('Sanitation Data'!$E$28,0,10*ROW('Sanitation Data'!E17)))</f>
        <v/>
      </c>
      <c r="CQ23" s="270" t="str">
        <f ca="true">+IF(OFFSET('Sanitation Data'!$E$29,0,10*ROW('Sanitation Data'!E17))="","",OFFSET('Sanitation Data'!$E$29,0,10*ROW('Sanitation Data'!E17)))</f>
        <v/>
      </c>
      <c r="CR23" s="270" t="str">
        <f ca="true">+IF(OFFSET('Sanitation Data'!$E$30,0,10*ROW('Sanitation Data'!E17))="","",OFFSET('Sanitation Data'!$E$30,0,10*ROW('Sanitation Data'!E17)))</f>
        <v/>
      </c>
      <c r="CS23" s="270" t="str">
        <f ca="true">+IF(OFFSET('Sanitation Data'!$E$31,0,10*ROW('Sanitation Data'!E17))="","",OFFSET('Sanitation Data'!$E$31,0,10*ROW('Sanitation Data'!E17)))</f>
        <v/>
      </c>
      <c r="CT23" s="270" t="str">
        <f ca="true">+IF(OFFSET('Sanitation Data'!$E$32,0,10*ROW('Sanitation Data'!E17))="","",OFFSET('Sanitation Data'!$E$32,0,10*ROW('Sanitation Data'!E17)))</f>
        <v/>
      </c>
      <c r="CU23" s="270" t="str">
        <f ca="true">+IF(OFFSET('Sanitation Data'!$F$28,0,10*ROW('Sanitation Data'!F17))="","",OFFSET('Sanitation Data'!$F$28,0,10*ROW('Sanitation Data'!F17)))</f>
        <v/>
      </c>
      <c r="CV23" s="270" t="str">
        <f ca="true">+IF(OFFSET('Sanitation Data'!$F$29,0,10*ROW('Sanitation Data'!F17))="","",OFFSET('Sanitation Data'!$F$29,0,10*ROW('Sanitation Data'!F17)))</f>
        <v/>
      </c>
      <c r="CW23" s="270" t="str">
        <f ca="true">+IF(OFFSET('Sanitation Data'!$F$30,0,10*ROW('Sanitation Data'!F17))="","",OFFSET('Sanitation Data'!$F$30,0,10*ROW('Sanitation Data'!F17)))</f>
        <v/>
      </c>
      <c r="CX23" s="270" t="str">
        <f ca="true">+IF(OFFSET('Sanitation Data'!$F$31,0,10*ROW('Sanitation Data'!F17))="","",OFFSET('Sanitation Data'!$F$31,0,10*ROW('Sanitation Data'!F17)))</f>
        <v/>
      </c>
      <c r="CY23" s="270" t="str">
        <f ca="true">+IF(OFFSET('Sanitation Data'!$F$32,0,10*ROW('Sanitation Data'!F17))="","",OFFSET('Sanitation Data'!$F$32,0,10*ROW('Sanitation Data'!F17)))</f>
        <v/>
      </c>
      <c r="CZ23" s="270" t="str">
        <f ca="true">+IF(OFFSET('Sanitation Data'!$G$28,0,10*ROW('Sanitation Data'!G17))="","",OFFSET('Sanitation Data'!$G$28,0,10*ROW('Sanitation Data'!G17)))</f>
        <v/>
      </c>
      <c r="DA23" s="270" t="str">
        <f ca="true">+IF(OFFSET('Sanitation Data'!$G$29,0,10*ROW('Sanitation Data'!G17))="","",OFFSET('Sanitation Data'!$G$29,0,10*ROW('Sanitation Data'!G17)))</f>
        <v/>
      </c>
      <c r="DB23" s="270" t="str">
        <f ca="true">+IF(OFFSET('Sanitation Data'!$G$30,0,10*ROW('Sanitation Data'!G17))="","",OFFSET('Sanitation Data'!$G$30,0,10*ROW('Sanitation Data'!G17)))</f>
        <v/>
      </c>
      <c r="DC23" s="270" t="str">
        <f ca="true">+IF(OFFSET('Sanitation Data'!$G$31,0,10*ROW('Sanitation Data'!G17))="","",OFFSET('Sanitation Data'!$G$31,0,10*ROW('Sanitation Data'!G17)))</f>
        <v/>
      </c>
      <c r="DD23" s="270" t="str">
        <f ca="true">+IF(OFFSET('Sanitation Data'!$G$32,0,10*ROW('Sanitation Data'!G17))="","",OFFSET('Sanitation Data'!$G$32,0,10*ROW('Sanitation Data'!G17)))</f>
        <v/>
      </c>
      <c r="DE23" s="270" t="str">
        <f ca="true">+IF(OFFSET('Sanitation Data'!$H$28,0,10*ROW('Sanitation Data'!H17))="","",OFFSET('Sanitation Data'!$H$28,0,10*ROW('Sanitation Data'!H17)))</f>
        <v/>
      </c>
      <c r="DF23" s="270" t="str">
        <f ca="true">+IF(OFFSET('Sanitation Data'!$H$29,0,10*ROW('Sanitation Data'!H17))="","",OFFSET('Sanitation Data'!$H$29,0,10*ROW('Sanitation Data'!H17)))</f>
        <v/>
      </c>
      <c r="DG23" s="270" t="str">
        <f ca="true">+IF(OFFSET('Sanitation Data'!$H$30,0,10*ROW('Sanitation Data'!H17))="","",OFFSET('Sanitation Data'!$H$30,0,10*ROW('Sanitation Data'!H17)))</f>
        <v/>
      </c>
      <c r="DH23" s="270" t="str">
        <f ca="true">+IF(OFFSET('Sanitation Data'!$H$31,0,10*ROW('Sanitation Data'!H17))="","",OFFSET('Sanitation Data'!$H$31,0,10*ROW('Sanitation Data'!H17)))</f>
        <v/>
      </c>
      <c r="DI23" s="270" t="str">
        <f ca="true">+IF(OFFSET('Sanitation Data'!$H$32,0,10*ROW('Sanitation Data'!H17))="","",OFFSET('Sanitation Data'!$H$32,0,10*ROW('Sanitation Data'!H17)))</f>
        <v/>
      </c>
      <c r="DJ23" s="270" t="str">
        <f ca="true">+IF(OFFSET('Sanitation Data'!$I$28,0,10*ROW('Sanitation Data'!I17))="","",OFFSET('Sanitation Data'!$I$28,0,10*ROW('Sanitation Data'!I17)))</f>
        <v/>
      </c>
      <c r="DK23" s="270" t="str">
        <f ca="true">+IF(OFFSET('Sanitation Data'!$I$29,0,10*ROW('Sanitation Data'!I17))="","",OFFSET('Sanitation Data'!$I$29,0,10*ROW('Sanitation Data'!I17)))</f>
        <v/>
      </c>
      <c r="DL23" s="270" t="str">
        <f ca="true">+IF(OFFSET('Sanitation Data'!$I$30,0,10*ROW('Sanitation Data'!I17))="","",OFFSET('Sanitation Data'!$I$30,0,10*ROW('Sanitation Data'!I17)))</f>
        <v/>
      </c>
      <c r="DM23" s="270" t="str">
        <f ca="true">+IF(OFFSET('Sanitation Data'!$I$31,0,10*ROW('Sanitation Data'!I17))="","",OFFSET('Sanitation Data'!$I$31,0,10*ROW('Sanitation Data'!I17)))</f>
        <v/>
      </c>
      <c r="DN23" s="270" t="str">
        <f ca="true">+IF(OFFSET('Sanitation Data'!$I$32,0,10*ROW('Sanitation Data'!I17))="","",OFFSET('Sanitation Data'!$I$32,0,10*ROW('Sanitation Data'!I17)))</f>
        <v/>
      </c>
      <c r="DO23" s="270" t="str">
        <f ca="true">+IF(OFFSET('Hygiene Data'!$D$11,0,10*ROW('Hygiene Data'!D17))="","",OFFSET('Hygiene Data'!$D$11,0,10*ROW('Hygiene Data'!D17)))</f>
        <v/>
      </c>
      <c r="DP23" s="270" t="str">
        <f ca="true">+IF(OFFSET('Hygiene Data'!$D$12,0,10*ROW('Hygiene Data'!D17))="","",OFFSET('Hygiene Data'!$D$12,0,10*ROW('Hygiene Data'!D17)))</f>
        <v/>
      </c>
      <c r="DQ23" s="270" t="str">
        <f ca="true">+IF(OFFSET('Hygiene Data'!$D$13,0,10*ROW('Hygiene Data'!D17))="","",OFFSET('Hygiene Data'!$D$13,0,10*ROW('Hygiene Data'!D17)))</f>
        <v/>
      </c>
      <c r="DR23" s="270" t="str">
        <f ca="true">+IF(OFFSET('Hygiene Data'!$E$11,0,10*ROW('Hygiene Data'!E17))="","",OFFSET('Hygiene Data'!$E$11,0,10*ROW('Hygiene Data'!E17)))</f>
        <v/>
      </c>
      <c r="DS23" s="270" t="str">
        <f ca="true">+IF(OFFSET('Hygiene Data'!$E$12,0,10*ROW('Hygiene Data'!E17))="","",OFFSET('Hygiene Data'!$E$12,0,10*ROW('Hygiene Data'!E17)))</f>
        <v/>
      </c>
      <c r="DT23" s="270" t="str">
        <f ca="true">+IF(OFFSET('Hygiene Data'!$E$13,0,10*ROW('Hygiene Data'!E17))="","",OFFSET('Hygiene Data'!$E$13,0,10*ROW('Hygiene Data'!E17)))</f>
        <v/>
      </c>
      <c r="DU23" s="270" t="str">
        <f ca="true">+IF(OFFSET('Hygiene Data'!$F$11,0,10*ROW('Hygiene Data'!F17))="","",OFFSET('Hygiene Data'!$F$11,0,10*ROW('Hygiene Data'!F17)))</f>
        <v/>
      </c>
      <c r="DV23" s="270" t="str">
        <f ca="true">+IF(OFFSET('Hygiene Data'!$F$12,0,10*ROW('Hygiene Data'!F17))="","",OFFSET('Hygiene Data'!$F$12,0,10*ROW('Hygiene Data'!F17)))</f>
        <v/>
      </c>
      <c r="DW23" s="270" t="str">
        <f ca="true">+IF(OFFSET('Hygiene Data'!$F$13,0,10*ROW('Hygiene Data'!F17))="","",OFFSET('Hygiene Data'!$F$13,0,10*ROW('Hygiene Data'!F17)))</f>
        <v/>
      </c>
      <c r="DX23" s="270" t="str">
        <f ca="true">+IF(OFFSET('Hygiene Data'!$G$11,0,10*ROW('Hygiene Data'!G17))="","",OFFSET('Hygiene Data'!$G$11,0,10*ROW('Hygiene Data'!G17)))</f>
        <v/>
      </c>
      <c r="DY23" s="270" t="str">
        <f ca="true">+IF(OFFSET('Hygiene Data'!$G$12,0,10*ROW('Hygiene Data'!G17))="","",OFFSET('Hygiene Data'!$G$12,0,10*ROW('Hygiene Data'!G17)))</f>
        <v/>
      </c>
      <c r="DZ23" s="270" t="str">
        <f ca="true">+IF(OFFSET('Hygiene Data'!$G$13,0,10*ROW('Hygiene Data'!G17))="","",OFFSET('Hygiene Data'!$G$13,0,10*ROW('Hygiene Data'!G17)))</f>
        <v/>
      </c>
      <c r="EA23" s="270" t="str">
        <f ca="true">+IF(OFFSET('Hygiene Data'!$H$11,0,10*ROW('Hygiene Data'!H17))="","",OFFSET('Hygiene Data'!$H$11,0,10*ROW('Hygiene Data'!H17)))</f>
        <v/>
      </c>
      <c r="EB23" s="270" t="str">
        <f ca="true">+IF(OFFSET('Hygiene Data'!$H$12,0,10*ROW('Hygiene Data'!H17))="","",OFFSET('Hygiene Data'!$H$12,0,10*ROW('Hygiene Data'!H17)))</f>
        <v/>
      </c>
      <c r="EC23" s="270" t="str">
        <f ca="true">+IF(OFFSET('Hygiene Data'!$H$13,0,10*ROW('Hygiene Data'!H17))="","",OFFSET('Hygiene Data'!$H$13,0,10*ROW('Hygiene Data'!H17)))</f>
        <v/>
      </c>
      <c r="ED23" s="270" t="str">
        <f ca="true">+IF(OFFSET('Hygiene Data'!$I$11,0,10*ROW('Hygiene Data'!I17))="","",OFFSET('Hygiene Data'!$I$11,0,10*ROW('Hygiene Data'!I17)))</f>
        <v/>
      </c>
      <c r="EE23" s="270" t="str">
        <f ca="true">+IF(OFFSET('Hygiene Data'!$I$12,0,10*ROW('Hygiene Data'!I17))="","",OFFSET('Hygiene Data'!$I$12,0,10*ROW('Hygiene Data'!I17)))</f>
        <v/>
      </c>
      <c r="EF23" s="270"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6"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0"/>
      <c r="BS24" s="270" t="str">
        <f ca="true">+IF(OFFSET('Water Data'!$D$27,0,10*ROW('Water Data'!D18))="","",OFFSET('Water Data'!$D$27,0,10*ROW('Water Data'!D18)))</f>
        <v/>
      </c>
      <c r="BT24" s="270" t="str">
        <f ca="true">+IF(OFFSET('Water Data'!$D$28,0,10*ROW('Water Data'!D18))="","",OFFSET('Water Data'!$D$28,0,10*ROW('Water Data'!D18)))</f>
        <v/>
      </c>
      <c r="BU24" s="270" t="str">
        <f ca="true">+IF(OFFSET('Water Data'!$D$29,0,10*ROW('Water Data'!D18))="","",OFFSET('Water Data'!$D$29,0,10*ROW('Water Data'!D18)))</f>
        <v/>
      </c>
      <c r="BV24" s="270" t="str">
        <f ca="true">+IF(OFFSET('Water Data'!$E$27,0,10*ROW('Water Data'!E18))="","",OFFSET('Water Data'!$E$27,0,10*ROW('Water Data'!E18)))</f>
        <v/>
      </c>
      <c r="BW24" s="270" t="str">
        <f ca="true">+IF(OFFSET('Water Data'!$E$28,0,10*ROW('Water Data'!E18))="","",OFFSET('Water Data'!$E$28,0,10*ROW('Water Data'!E18)))</f>
        <v/>
      </c>
      <c r="BX24" s="270" t="str">
        <f ca="true">+IF(OFFSET('Water Data'!$E$29,0,10*ROW('Water Data'!E18))="","",OFFSET('Water Data'!$E$29,0,10*ROW('Water Data'!E18)))</f>
        <v/>
      </c>
      <c r="BY24" s="270" t="str">
        <f ca="true">+IF(OFFSET('Water Data'!$F$27,0,10*ROW('Water Data'!F18))="","",OFFSET('Water Data'!$F$27,0,10*ROW('Water Data'!F18)))</f>
        <v/>
      </c>
      <c r="BZ24" s="270" t="str">
        <f ca="true">+IF(OFFSET('Water Data'!$F$28,0,10*ROW('Water Data'!F18))="","",OFFSET('Water Data'!$F$28,0,10*ROW('Water Data'!F18)))</f>
        <v/>
      </c>
      <c r="CA24" s="270" t="str">
        <f ca="true">+IF(OFFSET('Water Data'!$F$29,0,10*ROW('Water Data'!F18))="","",OFFSET('Water Data'!$F$29,0,10*ROW('Water Data'!F18)))</f>
        <v/>
      </c>
      <c r="CB24" s="270" t="str">
        <f ca="true">+IF(OFFSET('Water Data'!$G$27,0,10*ROW('Water Data'!G18))="","",OFFSET('Water Data'!$G$27,0,10*ROW('Water Data'!G18)))</f>
        <v/>
      </c>
      <c r="CC24" s="270" t="str">
        <f ca="true">+IF(OFFSET('Water Data'!$G$28,0,10*ROW('Water Data'!G18))="","",OFFSET('Water Data'!$G$28,0,10*ROW('Water Data'!G18)))</f>
        <v/>
      </c>
      <c r="CD24" s="270" t="str">
        <f ca="true">+IF(OFFSET('Water Data'!$G$29,0,10*ROW('Water Data'!G18))="","",OFFSET('Water Data'!$G$29,0,10*ROW('Water Data'!G18)))</f>
        <v/>
      </c>
      <c r="CE24" s="270" t="str">
        <f ca="true">+IF(OFFSET('Water Data'!$H$27,0,10*ROW('Water Data'!H18))="","",OFFSET('Water Data'!$H$27,0,10*ROW('Water Data'!H18)))</f>
        <v/>
      </c>
      <c r="CF24" s="270" t="str">
        <f ca="true">+IF(OFFSET('Water Data'!$H$28,0,10*ROW('Water Data'!H18))="","",OFFSET('Water Data'!$H$28,0,10*ROW('Water Data'!H18)))</f>
        <v/>
      </c>
      <c r="CG24" s="270" t="str">
        <f ca="true">+IF(OFFSET('Water Data'!$H$29,0,10*ROW('Water Data'!H18))="","",OFFSET('Water Data'!$H$29,0,10*ROW('Water Data'!H18)))</f>
        <v/>
      </c>
      <c r="CH24" s="270" t="str">
        <f ca="true">+IF(OFFSET('Water Data'!$I$27,0,10*ROW('Water Data'!I18))="","",OFFSET('Water Data'!$I$27,0,10*ROW('Water Data'!I18)))</f>
        <v/>
      </c>
      <c r="CI24" s="270" t="str">
        <f ca="true">+IF(OFFSET('Water Data'!$I$28,0,10*ROW('Water Data'!I18))="","",OFFSET('Water Data'!$I$28,0,10*ROW('Water Data'!I18)))</f>
        <v/>
      </c>
      <c r="CJ24" s="270" t="str">
        <f ca="true">+IF(OFFSET('Water Data'!$I$29,0,10*ROW('Water Data'!I18))="","",OFFSET('Water Data'!$I$29,0,10*ROW('Water Data'!I18)))</f>
        <v/>
      </c>
      <c r="CK24" s="270" t="str">
        <f ca="true">+IF(OFFSET('Sanitation Data'!$D$28,0,10*ROW('Sanitation Data'!D18))="","",OFFSET('Sanitation Data'!$D$28,0,10*ROW('Sanitation Data'!D18)))</f>
        <v/>
      </c>
      <c r="CL24" s="270" t="str">
        <f ca="true">+IF(OFFSET('Sanitation Data'!$D$29,0,10*ROW('Sanitation Data'!D18))="","",OFFSET('Sanitation Data'!$D$29,0,10*ROW('Sanitation Data'!D18)))</f>
        <v/>
      </c>
      <c r="CM24" s="270" t="str">
        <f ca="true">+IF(OFFSET('Sanitation Data'!$D$30,0,10*ROW('Sanitation Data'!D18))="","",OFFSET('Sanitation Data'!$D$30,0,10*ROW('Sanitation Data'!D18)))</f>
        <v/>
      </c>
      <c r="CN24" s="270" t="str">
        <f ca="true">+IF(OFFSET('Sanitation Data'!$D$31,0,10*ROW('Sanitation Data'!D18))="","",OFFSET('Sanitation Data'!$D$31,0,10*ROW('Sanitation Data'!D18)))</f>
        <v/>
      </c>
      <c r="CO24" s="270" t="str">
        <f ca="true">+IF(OFFSET('Sanitation Data'!$D$32,0,10*ROW('Sanitation Data'!D18))="","",OFFSET('Sanitation Data'!$D$32,0,10*ROW('Sanitation Data'!D18)))</f>
        <v/>
      </c>
      <c r="CP24" s="270" t="str">
        <f ca="true">+IF(OFFSET('Sanitation Data'!$E$28,0,10*ROW('Sanitation Data'!E18))="","",OFFSET('Sanitation Data'!$E$28,0,10*ROW('Sanitation Data'!E18)))</f>
        <v/>
      </c>
      <c r="CQ24" s="270" t="str">
        <f ca="true">+IF(OFFSET('Sanitation Data'!$E$29,0,10*ROW('Sanitation Data'!E18))="","",OFFSET('Sanitation Data'!$E$29,0,10*ROW('Sanitation Data'!E18)))</f>
        <v/>
      </c>
      <c r="CR24" s="270" t="str">
        <f ca="true">+IF(OFFSET('Sanitation Data'!$E$30,0,10*ROW('Sanitation Data'!E18))="","",OFFSET('Sanitation Data'!$E$30,0,10*ROW('Sanitation Data'!E18)))</f>
        <v/>
      </c>
      <c r="CS24" s="270" t="str">
        <f ca="true">+IF(OFFSET('Sanitation Data'!$E$31,0,10*ROW('Sanitation Data'!E18))="","",OFFSET('Sanitation Data'!$E$31,0,10*ROW('Sanitation Data'!E18)))</f>
        <v/>
      </c>
      <c r="CT24" s="270" t="str">
        <f ca="true">+IF(OFFSET('Sanitation Data'!$E$32,0,10*ROW('Sanitation Data'!E18))="","",OFFSET('Sanitation Data'!$E$32,0,10*ROW('Sanitation Data'!E18)))</f>
        <v/>
      </c>
      <c r="CU24" s="270" t="str">
        <f ca="true">+IF(OFFSET('Sanitation Data'!$F$28,0,10*ROW('Sanitation Data'!F18))="","",OFFSET('Sanitation Data'!$F$28,0,10*ROW('Sanitation Data'!F18)))</f>
        <v/>
      </c>
      <c r="CV24" s="270" t="str">
        <f ca="true">+IF(OFFSET('Sanitation Data'!$F$29,0,10*ROW('Sanitation Data'!F18))="","",OFFSET('Sanitation Data'!$F$29,0,10*ROW('Sanitation Data'!F18)))</f>
        <v/>
      </c>
      <c r="CW24" s="270" t="str">
        <f ca="true">+IF(OFFSET('Sanitation Data'!$F$30,0,10*ROW('Sanitation Data'!F18))="","",OFFSET('Sanitation Data'!$F$30,0,10*ROW('Sanitation Data'!F18)))</f>
        <v/>
      </c>
      <c r="CX24" s="270" t="str">
        <f ca="true">+IF(OFFSET('Sanitation Data'!$F$31,0,10*ROW('Sanitation Data'!F18))="","",OFFSET('Sanitation Data'!$F$31,0,10*ROW('Sanitation Data'!F18)))</f>
        <v/>
      </c>
      <c r="CY24" s="270" t="str">
        <f ca="true">+IF(OFFSET('Sanitation Data'!$F$32,0,10*ROW('Sanitation Data'!F18))="","",OFFSET('Sanitation Data'!$F$32,0,10*ROW('Sanitation Data'!F18)))</f>
        <v/>
      </c>
      <c r="CZ24" s="270" t="str">
        <f ca="true">+IF(OFFSET('Sanitation Data'!$G$28,0,10*ROW('Sanitation Data'!G18))="","",OFFSET('Sanitation Data'!$G$28,0,10*ROW('Sanitation Data'!G18)))</f>
        <v/>
      </c>
      <c r="DA24" s="270" t="str">
        <f ca="true">+IF(OFFSET('Sanitation Data'!$G$29,0,10*ROW('Sanitation Data'!G18))="","",OFFSET('Sanitation Data'!$G$29,0,10*ROW('Sanitation Data'!G18)))</f>
        <v/>
      </c>
      <c r="DB24" s="270" t="str">
        <f ca="true">+IF(OFFSET('Sanitation Data'!$G$30,0,10*ROW('Sanitation Data'!G18))="","",OFFSET('Sanitation Data'!$G$30,0,10*ROW('Sanitation Data'!G18)))</f>
        <v/>
      </c>
      <c r="DC24" s="270" t="str">
        <f ca="true">+IF(OFFSET('Sanitation Data'!$G$31,0,10*ROW('Sanitation Data'!G18))="","",OFFSET('Sanitation Data'!$G$31,0,10*ROW('Sanitation Data'!G18)))</f>
        <v/>
      </c>
      <c r="DD24" s="270" t="str">
        <f ca="true">+IF(OFFSET('Sanitation Data'!$G$32,0,10*ROW('Sanitation Data'!G18))="","",OFFSET('Sanitation Data'!$G$32,0,10*ROW('Sanitation Data'!G18)))</f>
        <v/>
      </c>
      <c r="DE24" s="270" t="str">
        <f ca="true">+IF(OFFSET('Sanitation Data'!$H$28,0,10*ROW('Sanitation Data'!H18))="","",OFFSET('Sanitation Data'!$H$28,0,10*ROW('Sanitation Data'!H18)))</f>
        <v/>
      </c>
      <c r="DF24" s="270" t="str">
        <f ca="true">+IF(OFFSET('Sanitation Data'!$H$29,0,10*ROW('Sanitation Data'!H18))="","",OFFSET('Sanitation Data'!$H$29,0,10*ROW('Sanitation Data'!H18)))</f>
        <v/>
      </c>
      <c r="DG24" s="270" t="str">
        <f ca="true">+IF(OFFSET('Sanitation Data'!$H$30,0,10*ROW('Sanitation Data'!H18))="","",OFFSET('Sanitation Data'!$H$30,0,10*ROW('Sanitation Data'!H18)))</f>
        <v/>
      </c>
      <c r="DH24" s="270" t="str">
        <f ca="true">+IF(OFFSET('Sanitation Data'!$H$31,0,10*ROW('Sanitation Data'!H18))="","",OFFSET('Sanitation Data'!$H$31,0,10*ROW('Sanitation Data'!H18)))</f>
        <v/>
      </c>
      <c r="DI24" s="270" t="str">
        <f ca="true">+IF(OFFSET('Sanitation Data'!$H$32,0,10*ROW('Sanitation Data'!H18))="","",OFFSET('Sanitation Data'!$H$32,0,10*ROW('Sanitation Data'!H18)))</f>
        <v/>
      </c>
      <c r="DJ24" s="270" t="str">
        <f ca="true">+IF(OFFSET('Sanitation Data'!$I$28,0,10*ROW('Sanitation Data'!I18))="","",OFFSET('Sanitation Data'!$I$28,0,10*ROW('Sanitation Data'!I18)))</f>
        <v/>
      </c>
      <c r="DK24" s="270" t="str">
        <f ca="true">+IF(OFFSET('Sanitation Data'!$I$29,0,10*ROW('Sanitation Data'!I18))="","",OFFSET('Sanitation Data'!$I$29,0,10*ROW('Sanitation Data'!I18)))</f>
        <v/>
      </c>
      <c r="DL24" s="270" t="str">
        <f ca="true">+IF(OFFSET('Sanitation Data'!$I$30,0,10*ROW('Sanitation Data'!I18))="","",OFFSET('Sanitation Data'!$I$30,0,10*ROW('Sanitation Data'!I18)))</f>
        <v/>
      </c>
      <c r="DM24" s="270" t="str">
        <f ca="true">+IF(OFFSET('Sanitation Data'!$I$31,0,10*ROW('Sanitation Data'!I18))="","",OFFSET('Sanitation Data'!$I$31,0,10*ROW('Sanitation Data'!I18)))</f>
        <v/>
      </c>
      <c r="DN24" s="270" t="str">
        <f ca="true">+IF(OFFSET('Sanitation Data'!$I$32,0,10*ROW('Sanitation Data'!I18))="","",OFFSET('Sanitation Data'!$I$32,0,10*ROW('Sanitation Data'!I18)))</f>
        <v/>
      </c>
      <c r="DO24" s="270" t="str">
        <f ca="true">+IF(OFFSET('Hygiene Data'!$D$11,0,10*ROW('Hygiene Data'!D18))="","",OFFSET('Hygiene Data'!$D$11,0,10*ROW('Hygiene Data'!D18)))</f>
        <v/>
      </c>
      <c r="DP24" s="270" t="str">
        <f ca="true">+IF(OFFSET('Hygiene Data'!$D$12,0,10*ROW('Hygiene Data'!D18))="","",OFFSET('Hygiene Data'!$D$12,0,10*ROW('Hygiene Data'!D18)))</f>
        <v/>
      </c>
      <c r="DQ24" s="270" t="str">
        <f ca="true">+IF(OFFSET('Hygiene Data'!$D$13,0,10*ROW('Hygiene Data'!D18))="","",OFFSET('Hygiene Data'!$D$13,0,10*ROW('Hygiene Data'!D18)))</f>
        <v/>
      </c>
      <c r="DR24" s="270" t="str">
        <f ca="true">+IF(OFFSET('Hygiene Data'!$E$11,0,10*ROW('Hygiene Data'!E18))="","",OFFSET('Hygiene Data'!$E$11,0,10*ROW('Hygiene Data'!E18)))</f>
        <v/>
      </c>
      <c r="DS24" s="270" t="str">
        <f ca="true">+IF(OFFSET('Hygiene Data'!$E$12,0,10*ROW('Hygiene Data'!E18))="","",OFFSET('Hygiene Data'!$E$12,0,10*ROW('Hygiene Data'!E18)))</f>
        <v/>
      </c>
      <c r="DT24" s="270" t="str">
        <f ca="true">+IF(OFFSET('Hygiene Data'!$E$13,0,10*ROW('Hygiene Data'!E18))="","",OFFSET('Hygiene Data'!$E$13,0,10*ROW('Hygiene Data'!E18)))</f>
        <v/>
      </c>
      <c r="DU24" s="270" t="str">
        <f ca="true">+IF(OFFSET('Hygiene Data'!$F$11,0,10*ROW('Hygiene Data'!F18))="","",OFFSET('Hygiene Data'!$F$11,0,10*ROW('Hygiene Data'!F18)))</f>
        <v/>
      </c>
      <c r="DV24" s="270" t="str">
        <f ca="true">+IF(OFFSET('Hygiene Data'!$F$12,0,10*ROW('Hygiene Data'!F18))="","",OFFSET('Hygiene Data'!$F$12,0,10*ROW('Hygiene Data'!F18)))</f>
        <v/>
      </c>
      <c r="DW24" s="270" t="str">
        <f ca="true">+IF(OFFSET('Hygiene Data'!$F$13,0,10*ROW('Hygiene Data'!F18))="","",OFFSET('Hygiene Data'!$F$13,0,10*ROW('Hygiene Data'!F18)))</f>
        <v/>
      </c>
      <c r="DX24" s="270" t="str">
        <f ca="true">+IF(OFFSET('Hygiene Data'!$G$11,0,10*ROW('Hygiene Data'!G18))="","",OFFSET('Hygiene Data'!$G$11,0,10*ROW('Hygiene Data'!G18)))</f>
        <v/>
      </c>
      <c r="DY24" s="270" t="str">
        <f ca="true">+IF(OFFSET('Hygiene Data'!$G$12,0,10*ROW('Hygiene Data'!G18))="","",OFFSET('Hygiene Data'!$G$12,0,10*ROW('Hygiene Data'!G18)))</f>
        <v/>
      </c>
      <c r="DZ24" s="270" t="str">
        <f ca="true">+IF(OFFSET('Hygiene Data'!$G$13,0,10*ROW('Hygiene Data'!G18))="","",OFFSET('Hygiene Data'!$G$13,0,10*ROW('Hygiene Data'!G18)))</f>
        <v/>
      </c>
      <c r="EA24" s="270" t="str">
        <f ca="true">+IF(OFFSET('Hygiene Data'!$H$11,0,10*ROW('Hygiene Data'!H18))="","",OFFSET('Hygiene Data'!$H$11,0,10*ROW('Hygiene Data'!H18)))</f>
        <v/>
      </c>
      <c r="EB24" s="270" t="str">
        <f ca="true">+IF(OFFSET('Hygiene Data'!$H$12,0,10*ROW('Hygiene Data'!H18))="","",OFFSET('Hygiene Data'!$H$12,0,10*ROW('Hygiene Data'!H18)))</f>
        <v/>
      </c>
      <c r="EC24" s="270" t="str">
        <f ca="true">+IF(OFFSET('Hygiene Data'!$H$13,0,10*ROW('Hygiene Data'!H18))="","",OFFSET('Hygiene Data'!$H$13,0,10*ROW('Hygiene Data'!H18)))</f>
        <v/>
      </c>
      <c r="ED24" s="270" t="str">
        <f ca="true">+IF(OFFSET('Hygiene Data'!$I$11,0,10*ROW('Hygiene Data'!I18))="","",OFFSET('Hygiene Data'!$I$11,0,10*ROW('Hygiene Data'!I18)))</f>
        <v/>
      </c>
      <c r="EE24" s="270" t="str">
        <f ca="true">+IF(OFFSET('Hygiene Data'!$I$12,0,10*ROW('Hygiene Data'!I18))="","",OFFSET('Hygiene Data'!$I$12,0,10*ROW('Hygiene Data'!I18)))</f>
        <v/>
      </c>
      <c r="EF24" s="270"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6"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0"/>
      <c r="BS25" s="270" t="str">
        <f ca="true">+IF(OFFSET('Water Data'!$D$27,0,10*ROW('Water Data'!D19))="","",OFFSET('Water Data'!$D$27,0,10*ROW('Water Data'!D19)))</f>
        <v/>
      </c>
      <c r="BT25" s="270" t="str">
        <f ca="true">+IF(OFFSET('Water Data'!$D$28,0,10*ROW('Water Data'!D19))="","",OFFSET('Water Data'!$D$28,0,10*ROW('Water Data'!D19)))</f>
        <v/>
      </c>
      <c r="BU25" s="270" t="str">
        <f ca="true">+IF(OFFSET('Water Data'!$D$29,0,10*ROW('Water Data'!D19))="","",OFFSET('Water Data'!$D$29,0,10*ROW('Water Data'!D19)))</f>
        <v/>
      </c>
      <c r="BV25" s="270" t="str">
        <f ca="true">+IF(OFFSET('Water Data'!$E$27,0,10*ROW('Water Data'!E19))="","",OFFSET('Water Data'!$E$27,0,10*ROW('Water Data'!E19)))</f>
        <v/>
      </c>
      <c r="BW25" s="270" t="str">
        <f ca="true">+IF(OFFSET('Water Data'!$E$28,0,10*ROW('Water Data'!E19))="","",OFFSET('Water Data'!$E$28,0,10*ROW('Water Data'!E19)))</f>
        <v/>
      </c>
      <c r="BX25" s="270" t="str">
        <f ca="true">+IF(OFFSET('Water Data'!$E$29,0,10*ROW('Water Data'!E19))="","",OFFSET('Water Data'!$E$29,0,10*ROW('Water Data'!E19)))</f>
        <v/>
      </c>
      <c r="BY25" s="270" t="str">
        <f ca="true">+IF(OFFSET('Water Data'!$F$27,0,10*ROW('Water Data'!F19))="","",OFFSET('Water Data'!$F$27,0,10*ROW('Water Data'!F19)))</f>
        <v/>
      </c>
      <c r="BZ25" s="270" t="str">
        <f ca="true">+IF(OFFSET('Water Data'!$F$28,0,10*ROW('Water Data'!F19))="","",OFFSET('Water Data'!$F$28,0,10*ROW('Water Data'!F19)))</f>
        <v/>
      </c>
      <c r="CA25" s="270" t="str">
        <f ca="true">+IF(OFFSET('Water Data'!$F$29,0,10*ROW('Water Data'!F19))="","",OFFSET('Water Data'!$F$29,0,10*ROW('Water Data'!F19)))</f>
        <v/>
      </c>
      <c r="CB25" s="270" t="str">
        <f ca="true">+IF(OFFSET('Water Data'!$G$27,0,10*ROW('Water Data'!G19))="","",OFFSET('Water Data'!$G$27,0,10*ROW('Water Data'!G19)))</f>
        <v/>
      </c>
      <c r="CC25" s="270" t="str">
        <f ca="true">+IF(OFFSET('Water Data'!$G$28,0,10*ROW('Water Data'!G19))="","",OFFSET('Water Data'!$G$28,0,10*ROW('Water Data'!G19)))</f>
        <v/>
      </c>
      <c r="CD25" s="270" t="str">
        <f ca="true">+IF(OFFSET('Water Data'!$G$29,0,10*ROW('Water Data'!G19))="","",OFFSET('Water Data'!$G$29,0,10*ROW('Water Data'!G19)))</f>
        <v/>
      </c>
      <c r="CE25" s="270" t="str">
        <f ca="true">+IF(OFFSET('Water Data'!$H$27,0,10*ROW('Water Data'!H19))="","",OFFSET('Water Data'!$H$27,0,10*ROW('Water Data'!H19)))</f>
        <v/>
      </c>
      <c r="CF25" s="270" t="str">
        <f ca="true">+IF(OFFSET('Water Data'!$H$28,0,10*ROW('Water Data'!H19))="","",OFFSET('Water Data'!$H$28,0,10*ROW('Water Data'!H19)))</f>
        <v/>
      </c>
      <c r="CG25" s="270" t="str">
        <f ca="true">+IF(OFFSET('Water Data'!$H$29,0,10*ROW('Water Data'!H19))="","",OFFSET('Water Data'!$H$29,0,10*ROW('Water Data'!H19)))</f>
        <v/>
      </c>
      <c r="CH25" s="270" t="str">
        <f ca="true">+IF(OFFSET('Water Data'!$I$27,0,10*ROW('Water Data'!I19))="","",OFFSET('Water Data'!$I$27,0,10*ROW('Water Data'!I19)))</f>
        <v/>
      </c>
      <c r="CI25" s="270" t="str">
        <f ca="true">+IF(OFFSET('Water Data'!$I$28,0,10*ROW('Water Data'!I19))="","",OFFSET('Water Data'!$I$28,0,10*ROW('Water Data'!I19)))</f>
        <v/>
      </c>
      <c r="CJ25" s="270" t="str">
        <f ca="true">+IF(OFFSET('Water Data'!$I$29,0,10*ROW('Water Data'!I19))="","",OFFSET('Water Data'!$I$29,0,10*ROW('Water Data'!I19)))</f>
        <v/>
      </c>
      <c r="CK25" s="270" t="str">
        <f ca="true">+IF(OFFSET('Sanitation Data'!$D$28,0,10*ROW('Sanitation Data'!D19))="","",OFFSET('Sanitation Data'!$D$28,0,10*ROW('Sanitation Data'!D19)))</f>
        <v/>
      </c>
      <c r="CL25" s="270" t="str">
        <f ca="true">+IF(OFFSET('Sanitation Data'!$D$29,0,10*ROW('Sanitation Data'!D19))="","",OFFSET('Sanitation Data'!$D$29,0,10*ROW('Sanitation Data'!D19)))</f>
        <v/>
      </c>
      <c r="CM25" s="270" t="str">
        <f ca="true">+IF(OFFSET('Sanitation Data'!$D$30,0,10*ROW('Sanitation Data'!D19))="","",OFFSET('Sanitation Data'!$D$30,0,10*ROW('Sanitation Data'!D19)))</f>
        <v/>
      </c>
      <c r="CN25" s="270" t="str">
        <f ca="true">+IF(OFFSET('Sanitation Data'!$D$31,0,10*ROW('Sanitation Data'!D19))="","",OFFSET('Sanitation Data'!$D$31,0,10*ROW('Sanitation Data'!D19)))</f>
        <v/>
      </c>
      <c r="CO25" s="270" t="str">
        <f ca="true">+IF(OFFSET('Sanitation Data'!$D$32,0,10*ROW('Sanitation Data'!D19))="","",OFFSET('Sanitation Data'!$D$32,0,10*ROW('Sanitation Data'!D19)))</f>
        <v/>
      </c>
      <c r="CP25" s="270" t="str">
        <f ca="true">+IF(OFFSET('Sanitation Data'!$E$28,0,10*ROW('Sanitation Data'!E19))="","",OFFSET('Sanitation Data'!$E$28,0,10*ROW('Sanitation Data'!E19)))</f>
        <v/>
      </c>
      <c r="CQ25" s="270" t="str">
        <f ca="true">+IF(OFFSET('Sanitation Data'!$E$29,0,10*ROW('Sanitation Data'!E19))="","",OFFSET('Sanitation Data'!$E$29,0,10*ROW('Sanitation Data'!E19)))</f>
        <v/>
      </c>
      <c r="CR25" s="270" t="str">
        <f ca="true">+IF(OFFSET('Sanitation Data'!$E$30,0,10*ROW('Sanitation Data'!E19))="","",OFFSET('Sanitation Data'!$E$30,0,10*ROW('Sanitation Data'!E19)))</f>
        <v/>
      </c>
      <c r="CS25" s="270" t="str">
        <f ca="true">+IF(OFFSET('Sanitation Data'!$E$31,0,10*ROW('Sanitation Data'!E19))="","",OFFSET('Sanitation Data'!$E$31,0,10*ROW('Sanitation Data'!E19)))</f>
        <v/>
      </c>
      <c r="CT25" s="270" t="str">
        <f ca="true">+IF(OFFSET('Sanitation Data'!$E$32,0,10*ROW('Sanitation Data'!E19))="","",OFFSET('Sanitation Data'!$E$32,0,10*ROW('Sanitation Data'!E19)))</f>
        <v/>
      </c>
      <c r="CU25" s="270" t="str">
        <f ca="true">+IF(OFFSET('Sanitation Data'!$F$28,0,10*ROW('Sanitation Data'!F19))="","",OFFSET('Sanitation Data'!$F$28,0,10*ROW('Sanitation Data'!F19)))</f>
        <v/>
      </c>
      <c r="CV25" s="270" t="str">
        <f ca="true">+IF(OFFSET('Sanitation Data'!$F$29,0,10*ROW('Sanitation Data'!F19))="","",OFFSET('Sanitation Data'!$F$29,0,10*ROW('Sanitation Data'!F19)))</f>
        <v/>
      </c>
      <c r="CW25" s="270" t="str">
        <f ca="true">+IF(OFFSET('Sanitation Data'!$F$30,0,10*ROW('Sanitation Data'!F19))="","",OFFSET('Sanitation Data'!$F$30,0,10*ROW('Sanitation Data'!F19)))</f>
        <v/>
      </c>
      <c r="CX25" s="270" t="str">
        <f ca="true">+IF(OFFSET('Sanitation Data'!$F$31,0,10*ROW('Sanitation Data'!F19))="","",OFFSET('Sanitation Data'!$F$31,0,10*ROW('Sanitation Data'!F19)))</f>
        <v/>
      </c>
      <c r="CY25" s="270" t="str">
        <f ca="true">+IF(OFFSET('Sanitation Data'!$F$32,0,10*ROW('Sanitation Data'!F19))="","",OFFSET('Sanitation Data'!$F$32,0,10*ROW('Sanitation Data'!F19)))</f>
        <v/>
      </c>
      <c r="CZ25" s="270" t="str">
        <f ca="true">+IF(OFFSET('Sanitation Data'!$G$28,0,10*ROW('Sanitation Data'!G19))="","",OFFSET('Sanitation Data'!$G$28,0,10*ROW('Sanitation Data'!G19)))</f>
        <v/>
      </c>
      <c r="DA25" s="270" t="str">
        <f ca="true">+IF(OFFSET('Sanitation Data'!$G$29,0,10*ROW('Sanitation Data'!G19))="","",OFFSET('Sanitation Data'!$G$29,0,10*ROW('Sanitation Data'!G19)))</f>
        <v/>
      </c>
      <c r="DB25" s="270" t="str">
        <f ca="true">+IF(OFFSET('Sanitation Data'!$G$30,0,10*ROW('Sanitation Data'!G19))="","",OFFSET('Sanitation Data'!$G$30,0,10*ROW('Sanitation Data'!G19)))</f>
        <v/>
      </c>
      <c r="DC25" s="270" t="str">
        <f ca="true">+IF(OFFSET('Sanitation Data'!$G$31,0,10*ROW('Sanitation Data'!G19))="","",OFFSET('Sanitation Data'!$G$31,0,10*ROW('Sanitation Data'!G19)))</f>
        <v/>
      </c>
      <c r="DD25" s="270" t="str">
        <f ca="true">+IF(OFFSET('Sanitation Data'!$G$32,0,10*ROW('Sanitation Data'!G19))="","",OFFSET('Sanitation Data'!$G$32,0,10*ROW('Sanitation Data'!G19)))</f>
        <v/>
      </c>
      <c r="DE25" s="270" t="str">
        <f ca="true">+IF(OFFSET('Sanitation Data'!$H$28,0,10*ROW('Sanitation Data'!H19))="","",OFFSET('Sanitation Data'!$H$28,0,10*ROW('Sanitation Data'!H19)))</f>
        <v/>
      </c>
      <c r="DF25" s="270" t="str">
        <f ca="true">+IF(OFFSET('Sanitation Data'!$H$29,0,10*ROW('Sanitation Data'!H19))="","",OFFSET('Sanitation Data'!$H$29,0,10*ROW('Sanitation Data'!H19)))</f>
        <v/>
      </c>
      <c r="DG25" s="270" t="str">
        <f ca="true">+IF(OFFSET('Sanitation Data'!$H$30,0,10*ROW('Sanitation Data'!H19))="","",OFFSET('Sanitation Data'!$H$30,0,10*ROW('Sanitation Data'!H19)))</f>
        <v/>
      </c>
      <c r="DH25" s="270" t="str">
        <f ca="true">+IF(OFFSET('Sanitation Data'!$H$31,0,10*ROW('Sanitation Data'!H19))="","",OFFSET('Sanitation Data'!$H$31,0,10*ROW('Sanitation Data'!H19)))</f>
        <v/>
      </c>
      <c r="DI25" s="270" t="str">
        <f ca="true">+IF(OFFSET('Sanitation Data'!$H$32,0,10*ROW('Sanitation Data'!H19))="","",OFFSET('Sanitation Data'!$H$32,0,10*ROW('Sanitation Data'!H19)))</f>
        <v/>
      </c>
      <c r="DJ25" s="270" t="str">
        <f ca="true">+IF(OFFSET('Sanitation Data'!$I$28,0,10*ROW('Sanitation Data'!I19))="","",OFFSET('Sanitation Data'!$I$28,0,10*ROW('Sanitation Data'!I19)))</f>
        <v/>
      </c>
      <c r="DK25" s="270" t="str">
        <f ca="true">+IF(OFFSET('Sanitation Data'!$I$29,0,10*ROW('Sanitation Data'!I19))="","",OFFSET('Sanitation Data'!$I$29,0,10*ROW('Sanitation Data'!I19)))</f>
        <v/>
      </c>
      <c r="DL25" s="270" t="str">
        <f ca="true">+IF(OFFSET('Sanitation Data'!$I$30,0,10*ROW('Sanitation Data'!I19))="","",OFFSET('Sanitation Data'!$I$30,0,10*ROW('Sanitation Data'!I19)))</f>
        <v/>
      </c>
      <c r="DM25" s="270" t="str">
        <f ca="true">+IF(OFFSET('Sanitation Data'!$I$31,0,10*ROW('Sanitation Data'!I19))="","",OFFSET('Sanitation Data'!$I$31,0,10*ROW('Sanitation Data'!I19)))</f>
        <v/>
      </c>
      <c r="DN25" s="270" t="str">
        <f ca="true">+IF(OFFSET('Sanitation Data'!$I$32,0,10*ROW('Sanitation Data'!I19))="","",OFFSET('Sanitation Data'!$I$32,0,10*ROW('Sanitation Data'!I19)))</f>
        <v/>
      </c>
      <c r="DO25" s="270" t="str">
        <f ca="true">+IF(OFFSET('Hygiene Data'!$D$11,0,10*ROW('Hygiene Data'!D19))="","",OFFSET('Hygiene Data'!$D$11,0,10*ROW('Hygiene Data'!D19)))</f>
        <v/>
      </c>
      <c r="DP25" s="270" t="str">
        <f ca="true">+IF(OFFSET('Hygiene Data'!$D$12,0,10*ROW('Hygiene Data'!D19))="","",OFFSET('Hygiene Data'!$D$12,0,10*ROW('Hygiene Data'!D19)))</f>
        <v/>
      </c>
      <c r="DQ25" s="270" t="str">
        <f ca="true">+IF(OFFSET('Hygiene Data'!$D$13,0,10*ROW('Hygiene Data'!D19))="","",OFFSET('Hygiene Data'!$D$13,0,10*ROW('Hygiene Data'!D19)))</f>
        <v/>
      </c>
      <c r="DR25" s="270" t="str">
        <f ca="true">+IF(OFFSET('Hygiene Data'!$E$11,0,10*ROW('Hygiene Data'!E19))="","",OFFSET('Hygiene Data'!$E$11,0,10*ROW('Hygiene Data'!E19)))</f>
        <v/>
      </c>
      <c r="DS25" s="270" t="str">
        <f ca="true">+IF(OFFSET('Hygiene Data'!$E$12,0,10*ROW('Hygiene Data'!E19))="","",OFFSET('Hygiene Data'!$E$12,0,10*ROW('Hygiene Data'!E19)))</f>
        <v/>
      </c>
      <c r="DT25" s="270" t="str">
        <f ca="true">+IF(OFFSET('Hygiene Data'!$E$13,0,10*ROW('Hygiene Data'!E19))="","",OFFSET('Hygiene Data'!$E$13,0,10*ROW('Hygiene Data'!E19)))</f>
        <v/>
      </c>
      <c r="DU25" s="270" t="str">
        <f ca="true">+IF(OFFSET('Hygiene Data'!$F$11,0,10*ROW('Hygiene Data'!F19))="","",OFFSET('Hygiene Data'!$F$11,0,10*ROW('Hygiene Data'!F19)))</f>
        <v/>
      </c>
      <c r="DV25" s="270" t="str">
        <f ca="true">+IF(OFFSET('Hygiene Data'!$F$12,0,10*ROW('Hygiene Data'!F19))="","",OFFSET('Hygiene Data'!$F$12,0,10*ROW('Hygiene Data'!F19)))</f>
        <v/>
      </c>
      <c r="DW25" s="270" t="str">
        <f ca="true">+IF(OFFSET('Hygiene Data'!$F$13,0,10*ROW('Hygiene Data'!F19))="","",OFFSET('Hygiene Data'!$F$13,0,10*ROW('Hygiene Data'!F19)))</f>
        <v/>
      </c>
      <c r="DX25" s="270" t="str">
        <f ca="true">+IF(OFFSET('Hygiene Data'!$G$11,0,10*ROW('Hygiene Data'!G19))="","",OFFSET('Hygiene Data'!$G$11,0,10*ROW('Hygiene Data'!G19)))</f>
        <v/>
      </c>
      <c r="DY25" s="270" t="str">
        <f ca="true">+IF(OFFSET('Hygiene Data'!$G$12,0,10*ROW('Hygiene Data'!G19))="","",OFFSET('Hygiene Data'!$G$12,0,10*ROW('Hygiene Data'!G19)))</f>
        <v/>
      </c>
      <c r="DZ25" s="270" t="str">
        <f ca="true">+IF(OFFSET('Hygiene Data'!$G$13,0,10*ROW('Hygiene Data'!G19))="","",OFFSET('Hygiene Data'!$G$13,0,10*ROW('Hygiene Data'!G19)))</f>
        <v/>
      </c>
      <c r="EA25" s="270" t="str">
        <f ca="true">+IF(OFFSET('Hygiene Data'!$H$11,0,10*ROW('Hygiene Data'!H19))="","",OFFSET('Hygiene Data'!$H$11,0,10*ROW('Hygiene Data'!H19)))</f>
        <v/>
      </c>
      <c r="EB25" s="270" t="str">
        <f ca="true">+IF(OFFSET('Hygiene Data'!$H$12,0,10*ROW('Hygiene Data'!H19))="","",OFFSET('Hygiene Data'!$H$12,0,10*ROW('Hygiene Data'!H19)))</f>
        <v/>
      </c>
      <c r="EC25" s="270" t="str">
        <f ca="true">+IF(OFFSET('Hygiene Data'!$H$13,0,10*ROW('Hygiene Data'!H19))="","",OFFSET('Hygiene Data'!$H$13,0,10*ROW('Hygiene Data'!H19)))</f>
        <v/>
      </c>
      <c r="ED25" s="270" t="str">
        <f ca="true">+IF(OFFSET('Hygiene Data'!$I$11,0,10*ROW('Hygiene Data'!I19))="","",OFFSET('Hygiene Data'!$I$11,0,10*ROW('Hygiene Data'!I19)))</f>
        <v/>
      </c>
      <c r="EE25" s="270" t="str">
        <f ca="true">+IF(OFFSET('Hygiene Data'!$I$12,0,10*ROW('Hygiene Data'!I19))="","",OFFSET('Hygiene Data'!$I$12,0,10*ROW('Hygiene Data'!I19)))</f>
        <v/>
      </c>
      <c r="EF25" s="270"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6"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0"/>
      <c r="BS26" s="270" t="str">
        <f ca="true">+IF(OFFSET('Water Data'!$D$27,0,10*ROW('Water Data'!D20))="","",OFFSET('Water Data'!$D$27,0,10*ROW('Water Data'!D20)))</f>
        <v/>
      </c>
      <c r="BT26" s="270" t="str">
        <f ca="true">+IF(OFFSET('Water Data'!$D$28,0,10*ROW('Water Data'!D20))="","",OFFSET('Water Data'!$D$28,0,10*ROW('Water Data'!D20)))</f>
        <v/>
      </c>
      <c r="BU26" s="270" t="str">
        <f ca="true">+IF(OFFSET('Water Data'!$D$29,0,10*ROW('Water Data'!D20))="","",OFFSET('Water Data'!$D$29,0,10*ROW('Water Data'!D20)))</f>
        <v/>
      </c>
      <c r="BV26" s="270" t="str">
        <f ca="true">+IF(OFFSET('Water Data'!$E$27,0,10*ROW('Water Data'!E20))="","",OFFSET('Water Data'!$E$27,0,10*ROW('Water Data'!E20)))</f>
        <v/>
      </c>
      <c r="BW26" s="270" t="str">
        <f ca="true">+IF(OFFSET('Water Data'!$E$28,0,10*ROW('Water Data'!E20))="","",OFFSET('Water Data'!$E$28,0,10*ROW('Water Data'!E20)))</f>
        <v/>
      </c>
      <c r="BX26" s="270" t="str">
        <f ca="true">+IF(OFFSET('Water Data'!$E$29,0,10*ROW('Water Data'!E20))="","",OFFSET('Water Data'!$E$29,0,10*ROW('Water Data'!E20)))</f>
        <v/>
      </c>
      <c r="BY26" s="270" t="str">
        <f ca="true">+IF(OFFSET('Water Data'!$F$27,0,10*ROW('Water Data'!F20))="","",OFFSET('Water Data'!$F$27,0,10*ROW('Water Data'!F20)))</f>
        <v/>
      </c>
      <c r="BZ26" s="270" t="str">
        <f ca="true">+IF(OFFSET('Water Data'!$F$28,0,10*ROW('Water Data'!F20))="","",OFFSET('Water Data'!$F$28,0,10*ROW('Water Data'!F20)))</f>
        <v/>
      </c>
      <c r="CA26" s="270" t="str">
        <f ca="true">+IF(OFFSET('Water Data'!$F$29,0,10*ROW('Water Data'!F20))="","",OFFSET('Water Data'!$F$29,0,10*ROW('Water Data'!F20)))</f>
        <v/>
      </c>
      <c r="CB26" s="270" t="str">
        <f ca="true">+IF(OFFSET('Water Data'!$G$27,0,10*ROW('Water Data'!G20))="","",OFFSET('Water Data'!$G$27,0,10*ROW('Water Data'!G20)))</f>
        <v/>
      </c>
      <c r="CC26" s="270" t="str">
        <f ca="true">+IF(OFFSET('Water Data'!$G$28,0,10*ROW('Water Data'!G20))="","",OFFSET('Water Data'!$G$28,0,10*ROW('Water Data'!G20)))</f>
        <v/>
      </c>
      <c r="CD26" s="270" t="str">
        <f ca="true">+IF(OFFSET('Water Data'!$G$29,0,10*ROW('Water Data'!G20))="","",OFFSET('Water Data'!$G$29,0,10*ROW('Water Data'!G20)))</f>
        <v/>
      </c>
      <c r="CE26" s="270" t="str">
        <f ca="true">+IF(OFFSET('Water Data'!$H$27,0,10*ROW('Water Data'!H20))="","",OFFSET('Water Data'!$H$27,0,10*ROW('Water Data'!H20)))</f>
        <v/>
      </c>
      <c r="CF26" s="270" t="str">
        <f ca="true">+IF(OFFSET('Water Data'!$H$28,0,10*ROW('Water Data'!H20))="","",OFFSET('Water Data'!$H$28,0,10*ROW('Water Data'!H20)))</f>
        <v/>
      </c>
      <c r="CG26" s="270" t="str">
        <f ca="true">+IF(OFFSET('Water Data'!$H$29,0,10*ROW('Water Data'!H20))="","",OFFSET('Water Data'!$H$29,0,10*ROW('Water Data'!H20)))</f>
        <v/>
      </c>
      <c r="CH26" s="270" t="str">
        <f ca="true">+IF(OFFSET('Water Data'!$I$27,0,10*ROW('Water Data'!I20))="","",OFFSET('Water Data'!$I$27,0,10*ROW('Water Data'!I20)))</f>
        <v/>
      </c>
      <c r="CI26" s="270" t="str">
        <f ca="true">+IF(OFFSET('Water Data'!$I$28,0,10*ROW('Water Data'!I20))="","",OFFSET('Water Data'!$I$28,0,10*ROW('Water Data'!I20)))</f>
        <v/>
      </c>
      <c r="CJ26" s="270" t="str">
        <f ca="true">+IF(OFFSET('Water Data'!$I$29,0,10*ROW('Water Data'!I20))="","",OFFSET('Water Data'!$I$29,0,10*ROW('Water Data'!I20)))</f>
        <v/>
      </c>
      <c r="CK26" s="270" t="str">
        <f ca="true">+IF(OFFSET('Sanitation Data'!$D$28,0,10*ROW('Sanitation Data'!D20))="","",OFFSET('Sanitation Data'!$D$28,0,10*ROW('Sanitation Data'!D20)))</f>
        <v/>
      </c>
      <c r="CL26" s="270" t="str">
        <f ca="true">+IF(OFFSET('Sanitation Data'!$D$29,0,10*ROW('Sanitation Data'!D20))="","",OFFSET('Sanitation Data'!$D$29,0,10*ROW('Sanitation Data'!D20)))</f>
        <v/>
      </c>
      <c r="CM26" s="270" t="str">
        <f ca="true">+IF(OFFSET('Sanitation Data'!$D$30,0,10*ROW('Sanitation Data'!D20))="","",OFFSET('Sanitation Data'!$D$30,0,10*ROW('Sanitation Data'!D20)))</f>
        <v/>
      </c>
      <c r="CN26" s="270" t="str">
        <f ca="true">+IF(OFFSET('Sanitation Data'!$D$31,0,10*ROW('Sanitation Data'!D20))="","",OFFSET('Sanitation Data'!$D$31,0,10*ROW('Sanitation Data'!D20)))</f>
        <v/>
      </c>
      <c r="CO26" s="270" t="str">
        <f ca="true">+IF(OFFSET('Sanitation Data'!$D$32,0,10*ROW('Sanitation Data'!D20))="","",OFFSET('Sanitation Data'!$D$32,0,10*ROW('Sanitation Data'!D20)))</f>
        <v/>
      </c>
      <c r="CP26" s="270" t="str">
        <f ca="true">+IF(OFFSET('Sanitation Data'!$E$28,0,10*ROW('Sanitation Data'!E20))="","",OFFSET('Sanitation Data'!$E$28,0,10*ROW('Sanitation Data'!E20)))</f>
        <v/>
      </c>
      <c r="CQ26" s="270" t="str">
        <f ca="true">+IF(OFFSET('Sanitation Data'!$E$29,0,10*ROW('Sanitation Data'!E20))="","",OFFSET('Sanitation Data'!$E$29,0,10*ROW('Sanitation Data'!E20)))</f>
        <v/>
      </c>
      <c r="CR26" s="270" t="str">
        <f ca="true">+IF(OFFSET('Sanitation Data'!$E$30,0,10*ROW('Sanitation Data'!E20))="","",OFFSET('Sanitation Data'!$E$30,0,10*ROW('Sanitation Data'!E20)))</f>
        <v/>
      </c>
      <c r="CS26" s="270" t="str">
        <f ca="true">+IF(OFFSET('Sanitation Data'!$E$31,0,10*ROW('Sanitation Data'!E20))="","",OFFSET('Sanitation Data'!$E$31,0,10*ROW('Sanitation Data'!E20)))</f>
        <v/>
      </c>
      <c r="CT26" s="270" t="str">
        <f ca="true">+IF(OFFSET('Sanitation Data'!$E$32,0,10*ROW('Sanitation Data'!E20))="","",OFFSET('Sanitation Data'!$E$32,0,10*ROW('Sanitation Data'!E20)))</f>
        <v/>
      </c>
      <c r="CU26" s="270" t="str">
        <f ca="true">+IF(OFFSET('Sanitation Data'!$F$28,0,10*ROW('Sanitation Data'!F20))="","",OFFSET('Sanitation Data'!$F$28,0,10*ROW('Sanitation Data'!F20)))</f>
        <v/>
      </c>
      <c r="CV26" s="270" t="str">
        <f ca="true">+IF(OFFSET('Sanitation Data'!$F$29,0,10*ROW('Sanitation Data'!F20))="","",OFFSET('Sanitation Data'!$F$29,0,10*ROW('Sanitation Data'!F20)))</f>
        <v/>
      </c>
      <c r="CW26" s="270" t="str">
        <f ca="true">+IF(OFFSET('Sanitation Data'!$F$30,0,10*ROW('Sanitation Data'!F20))="","",OFFSET('Sanitation Data'!$F$30,0,10*ROW('Sanitation Data'!F20)))</f>
        <v/>
      </c>
      <c r="CX26" s="270" t="str">
        <f ca="true">+IF(OFFSET('Sanitation Data'!$F$31,0,10*ROW('Sanitation Data'!F20))="","",OFFSET('Sanitation Data'!$F$31,0,10*ROW('Sanitation Data'!F20)))</f>
        <v/>
      </c>
      <c r="CY26" s="270" t="str">
        <f ca="true">+IF(OFFSET('Sanitation Data'!$F$32,0,10*ROW('Sanitation Data'!F20))="","",OFFSET('Sanitation Data'!$F$32,0,10*ROW('Sanitation Data'!F20)))</f>
        <v/>
      </c>
      <c r="CZ26" s="270" t="str">
        <f ca="true">+IF(OFFSET('Sanitation Data'!$G$28,0,10*ROW('Sanitation Data'!G20))="","",OFFSET('Sanitation Data'!$G$28,0,10*ROW('Sanitation Data'!G20)))</f>
        <v/>
      </c>
      <c r="DA26" s="270" t="str">
        <f ca="true">+IF(OFFSET('Sanitation Data'!$G$29,0,10*ROW('Sanitation Data'!G20))="","",OFFSET('Sanitation Data'!$G$29,0,10*ROW('Sanitation Data'!G20)))</f>
        <v/>
      </c>
      <c r="DB26" s="270" t="str">
        <f ca="true">+IF(OFFSET('Sanitation Data'!$G$30,0,10*ROW('Sanitation Data'!G20))="","",OFFSET('Sanitation Data'!$G$30,0,10*ROW('Sanitation Data'!G20)))</f>
        <v/>
      </c>
      <c r="DC26" s="270" t="str">
        <f ca="true">+IF(OFFSET('Sanitation Data'!$G$31,0,10*ROW('Sanitation Data'!G20))="","",OFFSET('Sanitation Data'!$G$31,0,10*ROW('Sanitation Data'!G20)))</f>
        <v/>
      </c>
      <c r="DD26" s="270" t="str">
        <f ca="true">+IF(OFFSET('Sanitation Data'!$G$32,0,10*ROW('Sanitation Data'!G20))="","",OFFSET('Sanitation Data'!$G$32,0,10*ROW('Sanitation Data'!G20)))</f>
        <v/>
      </c>
      <c r="DE26" s="270" t="str">
        <f ca="true">+IF(OFFSET('Sanitation Data'!$H$28,0,10*ROW('Sanitation Data'!H20))="","",OFFSET('Sanitation Data'!$H$28,0,10*ROW('Sanitation Data'!H20)))</f>
        <v/>
      </c>
      <c r="DF26" s="270" t="str">
        <f ca="true">+IF(OFFSET('Sanitation Data'!$H$29,0,10*ROW('Sanitation Data'!H20))="","",OFFSET('Sanitation Data'!$H$29,0,10*ROW('Sanitation Data'!H20)))</f>
        <v/>
      </c>
      <c r="DG26" s="270" t="str">
        <f ca="true">+IF(OFFSET('Sanitation Data'!$H$30,0,10*ROW('Sanitation Data'!H20))="","",OFFSET('Sanitation Data'!$H$30,0,10*ROW('Sanitation Data'!H20)))</f>
        <v/>
      </c>
      <c r="DH26" s="270" t="str">
        <f ca="true">+IF(OFFSET('Sanitation Data'!$H$31,0,10*ROW('Sanitation Data'!H20))="","",OFFSET('Sanitation Data'!$H$31,0,10*ROW('Sanitation Data'!H20)))</f>
        <v/>
      </c>
      <c r="DI26" s="270" t="str">
        <f ca="true">+IF(OFFSET('Sanitation Data'!$H$32,0,10*ROW('Sanitation Data'!H20))="","",OFFSET('Sanitation Data'!$H$32,0,10*ROW('Sanitation Data'!H20)))</f>
        <v/>
      </c>
      <c r="DJ26" s="270" t="str">
        <f ca="true">+IF(OFFSET('Sanitation Data'!$I$28,0,10*ROW('Sanitation Data'!I20))="","",OFFSET('Sanitation Data'!$I$28,0,10*ROW('Sanitation Data'!I20)))</f>
        <v/>
      </c>
      <c r="DK26" s="270" t="str">
        <f ca="true">+IF(OFFSET('Sanitation Data'!$I$29,0,10*ROW('Sanitation Data'!I20))="","",OFFSET('Sanitation Data'!$I$29,0,10*ROW('Sanitation Data'!I20)))</f>
        <v/>
      </c>
      <c r="DL26" s="270" t="str">
        <f ca="true">+IF(OFFSET('Sanitation Data'!$I$30,0,10*ROW('Sanitation Data'!I20))="","",OFFSET('Sanitation Data'!$I$30,0,10*ROW('Sanitation Data'!I20)))</f>
        <v/>
      </c>
      <c r="DM26" s="270" t="str">
        <f ca="true">+IF(OFFSET('Sanitation Data'!$I$31,0,10*ROW('Sanitation Data'!I20))="","",OFFSET('Sanitation Data'!$I$31,0,10*ROW('Sanitation Data'!I20)))</f>
        <v/>
      </c>
      <c r="DN26" s="270" t="str">
        <f ca="true">+IF(OFFSET('Sanitation Data'!$I$32,0,10*ROW('Sanitation Data'!I20))="","",OFFSET('Sanitation Data'!$I$32,0,10*ROW('Sanitation Data'!I20)))</f>
        <v/>
      </c>
      <c r="DO26" s="270" t="str">
        <f ca="true">+IF(OFFSET('Hygiene Data'!$D$11,0,10*ROW('Hygiene Data'!D20))="","",OFFSET('Hygiene Data'!$D$11,0,10*ROW('Hygiene Data'!D20)))</f>
        <v/>
      </c>
      <c r="DP26" s="270" t="str">
        <f ca="true">+IF(OFFSET('Hygiene Data'!$D$12,0,10*ROW('Hygiene Data'!D20))="","",OFFSET('Hygiene Data'!$D$12,0,10*ROW('Hygiene Data'!D20)))</f>
        <v/>
      </c>
      <c r="DQ26" s="270" t="str">
        <f ca="true">+IF(OFFSET('Hygiene Data'!$D$13,0,10*ROW('Hygiene Data'!D20))="","",OFFSET('Hygiene Data'!$D$13,0,10*ROW('Hygiene Data'!D20)))</f>
        <v/>
      </c>
      <c r="DR26" s="270" t="str">
        <f ca="true">+IF(OFFSET('Hygiene Data'!$E$11,0,10*ROW('Hygiene Data'!E20))="","",OFFSET('Hygiene Data'!$E$11,0,10*ROW('Hygiene Data'!E20)))</f>
        <v/>
      </c>
      <c r="DS26" s="270" t="str">
        <f ca="true">+IF(OFFSET('Hygiene Data'!$E$12,0,10*ROW('Hygiene Data'!E20))="","",OFFSET('Hygiene Data'!$E$12,0,10*ROW('Hygiene Data'!E20)))</f>
        <v/>
      </c>
      <c r="DT26" s="270" t="str">
        <f ca="true">+IF(OFFSET('Hygiene Data'!$E$13,0,10*ROW('Hygiene Data'!E20))="","",OFFSET('Hygiene Data'!$E$13,0,10*ROW('Hygiene Data'!E20)))</f>
        <v/>
      </c>
      <c r="DU26" s="270" t="str">
        <f ca="true">+IF(OFFSET('Hygiene Data'!$F$11,0,10*ROW('Hygiene Data'!F20))="","",OFFSET('Hygiene Data'!$F$11,0,10*ROW('Hygiene Data'!F20)))</f>
        <v/>
      </c>
      <c r="DV26" s="270" t="str">
        <f ca="true">+IF(OFFSET('Hygiene Data'!$F$12,0,10*ROW('Hygiene Data'!F20))="","",OFFSET('Hygiene Data'!$F$12,0,10*ROW('Hygiene Data'!F20)))</f>
        <v/>
      </c>
      <c r="DW26" s="270" t="str">
        <f ca="true">+IF(OFFSET('Hygiene Data'!$F$13,0,10*ROW('Hygiene Data'!F20))="","",OFFSET('Hygiene Data'!$F$13,0,10*ROW('Hygiene Data'!F20)))</f>
        <v/>
      </c>
      <c r="DX26" s="270" t="str">
        <f ca="true">+IF(OFFSET('Hygiene Data'!$G$11,0,10*ROW('Hygiene Data'!G20))="","",OFFSET('Hygiene Data'!$G$11,0,10*ROW('Hygiene Data'!G20)))</f>
        <v/>
      </c>
      <c r="DY26" s="270" t="str">
        <f ca="true">+IF(OFFSET('Hygiene Data'!$G$12,0,10*ROW('Hygiene Data'!G20))="","",OFFSET('Hygiene Data'!$G$12,0,10*ROW('Hygiene Data'!G20)))</f>
        <v/>
      </c>
      <c r="DZ26" s="270" t="str">
        <f ca="true">+IF(OFFSET('Hygiene Data'!$G$13,0,10*ROW('Hygiene Data'!G20))="","",OFFSET('Hygiene Data'!$G$13,0,10*ROW('Hygiene Data'!G20)))</f>
        <v/>
      </c>
      <c r="EA26" s="270" t="str">
        <f ca="true">+IF(OFFSET('Hygiene Data'!$H$11,0,10*ROW('Hygiene Data'!H20))="","",OFFSET('Hygiene Data'!$H$11,0,10*ROW('Hygiene Data'!H20)))</f>
        <v/>
      </c>
      <c r="EB26" s="270" t="str">
        <f ca="true">+IF(OFFSET('Hygiene Data'!$H$12,0,10*ROW('Hygiene Data'!H20))="","",OFFSET('Hygiene Data'!$H$12,0,10*ROW('Hygiene Data'!H20)))</f>
        <v/>
      </c>
      <c r="EC26" s="270" t="str">
        <f ca="true">+IF(OFFSET('Hygiene Data'!$H$13,0,10*ROW('Hygiene Data'!H20))="","",OFFSET('Hygiene Data'!$H$13,0,10*ROW('Hygiene Data'!H20)))</f>
        <v/>
      </c>
      <c r="ED26" s="270" t="str">
        <f ca="true">+IF(OFFSET('Hygiene Data'!$I$11,0,10*ROW('Hygiene Data'!I20))="","",OFFSET('Hygiene Data'!$I$11,0,10*ROW('Hygiene Data'!I20)))</f>
        <v/>
      </c>
      <c r="EE26" s="270" t="str">
        <f ca="true">+IF(OFFSET('Hygiene Data'!$I$12,0,10*ROW('Hygiene Data'!I20))="","",OFFSET('Hygiene Data'!$I$12,0,10*ROW('Hygiene Data'!I20)))</f>
        <v/>
      </c>
      <c r="EF26" s="270"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6"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0"/>
      <c r="BS27" s="270" t="str">
        <f ca="true">+IF(OFFSET('Water Data'!$D$27,0,10*ROW('Water Data'!D21))="","",OFFSET('Water Data'!$D$27,0,10*ROW('Water Data'!D21)))</f>
        <v/>
      </c>
      <c r="BT27" s="270" t="str">
        <f ca="true">+IF(OFFSET('Water Data'!$D$28,0,10*ROW('Water Data'!D21))="","",OFFSET('Water Data'!$D$28,0,10*ROW('Water Data'!D21)))</f>
        <v/>
      </c>
      <c r="BU27" s="270" t="str">
        <f ca="true">+IF(OFFSET('Water Data'!$D$29,0,10*ROW('Water Data'!D21))="","",OFFSET('Water Data'!$D$29,0,10*ROW('Water Data'!D21)))</f>
        <v/>
      </c>
      <c r="BV27" s="270" t="str">
        <f ca="true">+IF(OFFSET('Water Data'!$E$27,0,10*ROW('Water Data'!E21))="","",OFFSET('Water Data'!$E$27,0,10*ROW('Water Data'!E21)))</f>
        <v/>
      </c>
      <c r="BW27" s="270" t="str">
        <f ca="true">+IF(OFFSET('Water Data'!$E$28,0,10*ROW('Water Data'!E21))="","",OFFSET('Water Data'!$E$28,0,10*ROW('Water Data'!E21)))</f>
        <v/>
      </c>
      <c r="BX27" s="270" t="str">
        <f ca="true">+IF(OFFSET('Water Data'!$E$29,0,10*ROW('Water Data'!E21))="","",OFFSET('Water Data'!$E$29,0,10*ROW('Water Data'!E21)))</f>
        <v/>
      </c>
      <c r="BY27" s="270" t="str">
        <f ca="true">+IF(OFFSET('Water Data'!$F$27,0,10*ROW('Water Data'!F21))="","",OFFSET('Water Data'!$F$27,0,10*ROW('Water Data'!F21)))</f>
        <v/>
      </c>
      <c r="BZ27" s="270" t="str">
        <f ca="true">+IF(OFFSET('Water Data'!$F$28,0,10*ROW('Water Data'!F21))="","",OFFSET('Water Data'!$F$28,0,10*ROW('Water Data'!F21)))</f>
        <v/>
      </c>
      <c r="CA27" s="270" t="str">
        <f ca="true">+IF(OFFSET('Water Data'!$F$29,0,10*ROW('Water Data'!F21))="","",OFFSET('Water Data'!$F$29,0,10*ROW('Water Data'!F21)))</f>
        <v/>
      </c>
      <c r="CB27" s="270" t="str">
        <f ca="true">+IF(OFFSET('Water Data'!$G$27,0,10*ROW('Water Data'!G21))="","",OFFSET('Water Data'!$G$27,0,10*ROW('Water Data'!G21)))</f>
        <v/>
      </c>
      <c r="CC27" s="270" t="str">
        <f ca="true">+IF(OFFSET('Water Data'!$G$28,0,10*ROW('Water Data'!G21))="","",OFFSET('Water Data'!$G$28,0,10*ROW('Water Data'!G21)))</f>
        <v/>
      </c>
      <c r="CD27" s="270" t="str">
        <f ca="true">+IF(OFFSET('Water Data'!$G$29,0,10*ROW('Water Data'!G21))="","",OFFSET('Water Data'!$G$29,0,10*ROW('Water Data'!G21)))</f>
        <v/>
      </c>
      <c r="CE27" s="270" t="str">
        <f ca="true">+IF(OFFSET('Water Data'!$H$27,0,10*ROW('Water Data'!H21))="","",OFFSET('Water Data'!$H$27,0,10*ROW('Water Data'!H21)))</f>
        <v/>
      </c>
      <c r="CF27" s="270" t="str">
        <f ca="true">+IF(OFFSET('Water Data'!$H$28,0,10*ROW('Water Data'!H21))="","",OFFSET('Water Data'!$H$28,0,10*ROW('Water Data'!H21)))</f>
        <v/>
      </c>
      <c r="CG27" s="270" t="str">
        <f ca="true">+IF(OFFSET('Water Data'!$H$29,0,10*ROW('Water Data'!H21))="","",OFFSET('Water Data'!$H$29,0,10*ROW('Water Data'!H21)))</f>
        <v/>
      </c>
      <c r="CH27" s="270" t="str">
        <f ca="true">+IF(OFFSET('Water Data'!$I$27,0,10*ROW('Water Data'!I21))="","",OFFSET('Water Data'!$I$27,0,10*ROW('Water Data'!I21)))</f>
        <v/>
      </c>
      <c r="CI27" s="270" t="str">
        <f ca="true">+IF(OFFSET('Water Data'!$I$28,0,10*ROW('Water Data'!I21))="","",OFFSET('Water Data'!$I$28,0,10*ROW('Water Data'!I21)))</f>
        <v/>
      </c>
      <c r="CJ27" s="270" t="str">
        <f ca="true">+IF(OFFSET('Water Data'!$I$29,0,10*ROW('Water Data'!I21))="","",OFFSET('Water Data'!$I$29,0,10*ROW('Water Data'!I21)))</f>
        <v/>
      </c>
      <c r="CK27" s="270" t="str">
        <f ca="true">+IF(OFFSET('Sanitation Data'!$D$28,0,10*ROW('Sanitation Data'!D21))="","",OFFSET('Sanitation Data'!$D$28,0,10*ROW('Sanitation Data'!D21)))</f>
        <v/>
      </c>
      <c r="CL27" s="270" t="str">
        <f ca="true">+IF(OFFSET('Sanitation Data'!$D$29,0,10*ROW('Sanitation Data'!D21))="","",OFFSET('Sanitation Data'!$D$29,0,10*ROW('Sanitation Data'!D21)))</f>
        <v/>
      </c>
      <c r="CM27" s="270" t="str">
        <f ca="true">+IF(OFFSET('Sanitation Data'!$D$30,0,10*ROW('Sanitation Data'!D21))="","",OFFSET('Sanitation Data'!$D$30,0,10*ROW('Sanitation Data'!D21)))</f>
        <v/>
      </c>
      <c r="CN27" s="270" t="str">
        <f ca="true">+IF(OFFSET('Sanitation Data'!$D$31,0,10*ROW('Sanitation Data'!D21))="","",OFFSET('Sanitation Data'!$D$31,0,10*ROW('Sanitation Data'!D21)))</f>
        <v/>
      </c>
      <c r="CO27" s="270" t="str">
        <f ca="true">+IF(OFFSET('Sanitation Data'!$D$32,0,10*ROW('Sanitation Data'!D21))="","",OFFSET('Sanitation Data'!$D$32,0,10*ROW('Sanitation Data'!D21)))</f>
        <v/>
      </c>
      <c r="CP27" s="270" t="str">
        <f ca="true">+IF(OFFSET('Sanitation Data'!$E$28,0,10*ROW('Sanitation Data'!E21))="","",OFFSET('Sanitation Data'!$E$28,0,10*ROW('Sanitation Data'!E21)))</f>
        <v/>
      </c>
      <c r="CQ27" s="270" t="str">
        <f ca="true">+IF(OFFSET('Sanitation Data'!$E$29,0,10*ROW('Sanitation Data'!E21))="","",OFFSET('Sanitation Data'!$E$29,0,10*ROW('Sanitation Data'!E21)))</f>
        <v/>
      </c>
      <c r="CR27" s="270" t="str">
        <f ca="true">+IF(OFFSET('Sanitation Data'!$E$30,0,10*ROW('Sanitation Data'!E21))="","",OFFSET('Sanitation Data'!$E$30,0,10*ROW('Sanitation Data'!E21)))</f>
        <v/>
      </c>
      <c r="CS27" s="270" t="str">
        <f ca="true">+IF(OFFSET('Sanitation Data'!$E$31,0,10*ROW('Sanitation Data'!E21))="","",OFFSET('Sanitation Data'!$E$31,0,10*ROW('Sanitation Data'!E21)))</f>
        <v/>
      </c>
      <c r="CT27" s="270" t="str">
        <f ca="true">+IF(OFFSET('Sanitation Data'!$E$32,0,10*ROW('Sanitation Data'!E21))="","",OFFSET('Sanitation Data'!$E$32,0,10*ROW('Sanitation Data'!E21)))</f>
        <v/>
      </c>
      <c r="CU27" s="270" t="str">
        <f ca="true">+IF(OFFSET('Sanitation Data'!$F$28,0,10*ROW('Sanitation Data'!F21))="","",OFFSET('Sanitation Data'!$F$28,0,10*ROW('Sanitation Data'!F21)))</f>
        <v/>
      </c>
      <c r="CV27" s="270" t="str">
        <f ca="true">+IF(OFFSET('Sanitation Data'!$F$29,0,10*ROW('Sanitation Data'!F21))="","",OFFSET('Sanitation Data'!$F$29,0,10*ROW('Sanitation Data'!F21)))</f>
        <v/>
      </c>
      <c r="CW27" s="270" t="str">
        <f ca="true">+IF(OFFSET('Sanitation Data'!$F$30,0,10*ROW('Sanitation Data'!F21))="","",OFFSET('Sanitation Data'!$F$30,0,10*ROW('Sanitation Data'!F21)))</f>
        <v/>
      </c>
      <c r="CX27" s="270" t="str">
        <f ca="true">+IF(OFFSET('Sanitation Data'!$F$31,0,10*ROW('Sanitation Data'!F21))="","",OFFSET('Sanitation Data'!$F$31,0,10*ROW('Sanitation Data'!F21)))</f>
        <v/>
      </c>
      <c r="CY27" s="270" t="str">
        <f ca="true">+IF(OFFSET('Sanitation Data'!$F$32,0,10*ROW('Sanitation Data'!F21))="","",OFFSET('Sanitation Data'!$F$32,0,10*ROW('Sanitation Data'!F21)))</f>
        <v/>
      </c>
      <c r="CZ27" s="270" t="str">
        <f ca="true">+IF(OFFSET('Sanitation Data'!$G$28,0,10*ROW('Sanitation Data'!G21))="","",OFFSET('Sanitation Data'!$G$28,0,10*ROW('Sanitation Data'!G21)))</f>
        <v/>
      </c>
      <c r="DA27" s="270" t="str">
        <f ca="true">+IF(OFFSET('Sanitation Data'!$G$29,0,10*ROW('Sanitation Data'!G21))="","",OFFSET('Sanitation Data'!$G$29,0,10*ROW('Sanitation Data'!G21)))</f>
        <v/>
      </c>
      <c r="DB27" s="270" t="str">
        <f ca="true">+IF(OFFSET('Sanitation Data'!$G$30,0,10*ROW('Sanitation Data'!G21))="","",OFFSET('Sanitation Data'!$G$30,0,10*ROW('Sanitation Data'!G21)))</f>
        <v/>
      </c>
      <c r="DC27" s="270" t="str">
        <f ca="true">+IF(OFFSET('Sanitation Data'!$G$31,0,10*ROW('Sanitation Data'!G21))="","",OFFSET('Sanitation Data'!$G$31,0,10*ROW('Sanitation Data'!G21)))</f>
        <v/>
      </c>
      <c r="DD27" s="270" t="str">
        <f ca="true">+IF(OFFSET('Sanitation Data'!$G$32,0,10*ROW('Sanitation Data'!G21))="","",OFFSET('Sanitation Data'!$G$32,0,10*ROW('Sanitation Data'!G21)))</f>
        <v/>
      </c>
      <c r="DE27" s="270" t="str">
        <f ca="true">+IF(OFFSET('Sanitation Data'!$H$28,0,10*ROW('Sanitation Data'!H21))="","",OFFSET('Sanitation Data'!$H$28,0,10*ROW('Sanitation Data'!H21)))</f>
        <v/>
      </c>
      <c r="DF27" s="270" t="str">
        <f ca="true">+IF(OFFSET('Sanitation Data'!$H$29,0,10*ROW('Sanitation Data'!H21))="","",OFFSET('Sanitation Data'!$H$29,0,10*ROW('Sanitation Data'!H21)))</f>
        <v/>
      </c>
      <c r="DG27" s="270" t="str">
        <f ca="true">+IF(OFFSET('Sanitation Data'!$H$30,0,10*ROW('Sanitation Data'!H21))="","",OFFSET('Sanitation Data'!$H$30,0,10*ROW('Sanitation Data'!H21)))</f>
        <v/>
      </c>
      <c r="DH27" s="270" t="str">
        <f ca="true">+IF(OFFSET('Sanitation Data'!$H$31,0,10*ROW('Sanitation Data'!H21))="","",OFFSET('Sanitation Data'!$H$31,0,10*ROW('Sanitation Data'!H21)))</f>
        <v/>
      </c>
      <c r="DI27" s="270" t="str">
        <f ca="true">+IF(OFFSET('Sanitation Data'!$H$32,0,10*ROW('Sanitation Data'!H21))="","",OFFSET('Sanitation Data'!$H$32,0,10*ROW('Sanitation Data'!H21)))</f>
        <v/>
      </c>
      <c r="DJ27" s="270" t="str">
        <f ca="true">+IF(OFFSET('Sanitation Data'!$I$28,0,10*ROW('Sanitation Data'!I21))="","",OFFSET('Sanitation Data'!$I$28,0,10*ROW('Sanitation Data'!I21)))</f>
        <v/>
      </c>
      <c r="DK27" s="270" t="str">
        <f ca="true">+IF(OFFSET('Sanitation Data'!$I$29,0,10*ROW('Sanitation Data'!I21))="","",OFFSET('Sanitation Data'!$I$29,0,10*ROW('Sanitation Data'!I21)))</f>
        <v/>
      </c>
      <c r="DL27" s="270" t="str">
        <f ca="true">+IF(OFFSET('Sanitation Data'!$I$30,0,10*ROW('Sanitation Data'!I21))="","",OFFSET('Sanitation Data'!$I$30,0,10*ROW('Sanitation Data'!I21)))</f>
        <v/>
      </c>
      <c r="DM27" s="270" t="str">
        <f ca="true">+IF(OFFSET('Sanitation Data'!$I$31,0,10*ROW('Sanitation Data'!I21))="","",OFFSET('Sanitation Data'!$I$31,0,10*ROW('Sanitation Data'!I21)))</f>
        <v/>
      </c>
      <c r="DN27" s="270" t="str">
        <f ca="true">+IF(OFFSET('Sanitation Data'!$I$32,0,10*ROW('Sanitation Data'!I21))="","",OFFSET('Sanitation Data'!$I$32,0,10*ROW('Sanitation Data'!I21)))</f>
        <v/>
      </c>
      <c r="DO27" s="270" t="str">
        <f ca="true">+IF(OFFSET('Hygiene Data'!$D$11,0,10*ROW('Hygiene Data'!D21))="","",OFFSET('Hygiene Data'!$D$11,0,10*ROW('Hygiene Data'!D21)))</f>
        <v/>
      </c>
      <c r="DP27" s="270" t="str">
        <f ca="true">+IF(OFFSET('Hygiene Data'!$D$12,0,10*ROW('Hygiene Data'!D21))="","",OFFSET('Hygiene Data'!$D$12,0,10*ROW('Hygiene Data'!D21)))</f>
        <v/>
      </c>
      <c r="DQ27" s="270" t="str">
        <f ca="true">+IF(OFFSET('Hygiene Data'!$D$13,0,10*ROW('Hygiene Data'!D21))="","",OFFSET('Hygiene Data'!$D$13,0,10*ROW('Hygiene Data'!D21)))</f>
        <v/>
      </c>
      <c r="DR27" s="270" t="str">
        <f ca="true">+IF(OFFSET('Hygiene Data'!$E$11,0,10*ROW('Hygiene Data'!E21))="","",OFFSET('Hygiene Data'!$E$11,0,10*ROW('Hygiene Data'!E21)))</f>
        <v/>
      </c>
      <c r="DS27" s="270" t="str">
        <f ca="true">+IF(OFFSET('Hygiene Data'!$E$12,0,10*ROW('Hygiene Data'!E21))="","",OFFSET('Hygiene Data'!$E$12,0,10*ROW('Hygiene Data'!E21)))</f>
        <v/>
      </c>
      <c r="DT27" s="270" t="str">
        <f ca="true">+IF(OFFSET('Hygiene Data'!$E$13,0,10*ROW('Hygiene Data'!E21))="","",OFFSET('Hygiene Data'!$E$13,0,10*ROW('Hygiene Data'!E21)))</f>
        <v/>
      </c>
      <c r="DU27" s="270" t="str">
        <f ca="true">+IF(OFFSET('Hygiene Data'!$F$11,0,10*ROW('Hygiene Data'!F21))="","",OFFSET('Hygiene Data'!$F$11,0,10*ROW('Hygiene Data'!F21)))</f>
        <v/>
      </c>
      <c r="DV27" s="270" t="str">
        <f ca="true">+IF(OFFSET('Hygiene Data'!$F$12,0,10*ROW('Hygiene Data'!F21))="","",OFFSET('Hygiene Data'!$F$12,0,10*ROW('Hygiene Data'!F21)))</f>
        <v/>
      </c>
      <c r="DW27" s="270" t="str">
        <f ca="true">+IF(OFFSET('Hygiene Data'!$F$13,0,10*ROW('Hygiene Data'!F21))="","",OFFSET('Hygiene Data'!$F$13,0,10*ROW('Hygiene Data'!F21)))</f>
        <v/>
      </c>
      <c r="DX27" s="270" t="str">
        <f ca="true">+IF(OFFSET('Hygiene Data'!$G$11,0,10*ROW('Hygiene Data'!G21))="","",OFFSET('Hygiene Data'!$G$11,0,10*ROW('Hygiene Data'!G21)))</f>
        <v/>
      </c>
      <c r="DY27" s="270" t="str">
        <f ca="true">+IF(OFFSET('Hygiene Data'!$G$12,0,10*ROW('Hygiene Data'!G21))="","",OFFSET('Hygiene Data'!$G$12,0,10*ROW('Hygiene Data'!G21)))</f>
        <v/>
      </c>
      <c r="DZ27" s="270" t="str">
        <f ca="true">+IF(OFFSET('Hygiene Data'!$G$13,0,10*ROW('Hygiene Data'!G21))="","",OFFSET('Hygiene Data'!$G$13,0,10*ROW('Hygiene Data'!G21)))</f>
        <v/>
      </c>
      <c r="EA27" s="270" t="str">
        <f ca="true">+IF(OFFSET('Hygiene Data'!$H$11,0,10*ROW('Hygiene Data'!H21))="","",OFFSET('Hygiene Data'!$H$11,0,10*ROW('Hygiene Data'!H21)))</f>
        <v/>
      </c>
      <c r="EB27" s="270" t="str">
        <f ca="true">+IF(OFFSET('Hygiene Data'!$H$12,0,10*ROW('Hygiene Data'!H21))="","",OFFSET('Hygiene Data'!$H$12,0,10*ROW('Hygiene Data'!H21)))</f>
        <v/>
      </c>
      <c r="EC27" s="270" t="str">
        <f ca="true">+IF(OFFSET('Hygiene Data'!$H$13,0,10*ROW('Hygiene Data'!H21))="","",OFFSET('Hygiene Data'!$H$13,0,10*ROW('Hygiene Data'!H21)))</f>
        <v/>
      </c>
      <c r="ED27" s="270" t="str">
        <f ca="true">+IF(OFFSET('Hygiene Data'!$I$11,0,10*ROW('Hygiene Data'!I21))="","",OFFSET('Hygiene Data'!$I$11,0,10*ROW('Hygiene Data'!I21)))</f>
        <v/>
      </c>
      <c r="EE27" s="270" t="str">
        <f ca="true">+IF(OFFSET('Hygiene Data'!$I$12,0,10*ROW('Hygiene Data'!I21))="","",OFFSET('Hygiene Data'!$I$12,0,10*ROW('Hygiene Data'!I21)))</f>
        <v/>
      </c>
      <c r="EF27" s="270"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6"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0"/>
      <c r="BS28" s="270" t="str">
        <f ca="true">+IF(OFFSET('Water Data'!$D$27,0,10*ROW('Water Data'!D22))="","",OFFSET('Water Data'!$D$27,0,10*ROW('Water Data'!D22)))</f>
        <v/>
      </c>
      <c r="BT28" s="270" t="str">
        <f ca="true">+IF(OFFSET('Water Data'!$D$28,0,10*ROW('Water Data'!D22))="","",OFFSET('Water Data'!$D$28,0,10*ROW('Water Data'!D22)))</f>
        <v/>
      </c>
      <c r="BU28" s="270" t="str">
        <f ca="true">+IF(OFFSET('Water Data'!$D$29,0,10*ROW('Water Data'!D22))="","",OFFSET('Water Data'!$D$29,0,10*ROW('Water Data'!D22)))</f>
        <v/>
      </c>
      <c r="BV28" s="270" t="str">
        <f ca="true">+IF(OFFSET('Water Data'!$E$27,0,10*ROW('Water Data'!E22))="","",OFFSET('Water Data'!$E$27,0,10*ROW('Water Data'!E22)))</f>
        <v/>
      </c>
      <c r="BW28" s="270" t="str">
        <f ca="true">+IF(OFFSET('Water Data'!$E$28,0,10*ROW('Water Data'!E22))="","",OFFSET('Water Data'!$E$28,0,10*ROW('Water Data'!E22)))</f>
        <v/>
      </c>
      <c r="BX28" s="270" t="str">
        <f ca="true">+IF(OFFSET('Water Data'!$E$29,0,10*ROW('Water Data'!E22))="","",OFFSET('Water Data'!$E$29,0,10*ROW('Water Data'!E22)))</f>
        <v/>
      </c>
      <c r="BY28" s="270" t="str">
        <f ca="true">+IF(OFFSET('Water Data'!$F$27,0,10*ROW('Water Data'!F22))="","",OFFSET('Water Data'!$F$27,0,10*ROW('Water Data'!F22)))</f>
        <v/>
      </c>
      <c r="BZ28" s="270" t="str">
        <f ca="true">+IF(OFFSET('Water Data'!$F$28,0,10*ROW('Water Data'!F22))="","",OFFSET('Water Data'!$F$28,0,10*ROW('Water Data'!F22)))</f>
        <v/>
      </c>
      <c r="CA28" s="270" t="str">
        <f ca="true">+IF(OFFSET('Water Data'!$F$29,0,10*ROW('Water Data'!F22))="","",OFFSET('Water Data'!$F$29,0,10*ROW('Water Data'!F22)))</f>
        <v/>
      </c>
      <c r="CB28" s="270" t="str">
        <f ca="true">+IF(OFFSET('Water Data'!$G$27,0,10*ROW('Water Data'!G22))="","",OFFSET('Water Data'!$G$27,0,10*ROW('Water Data'!G22)))</f>
        <v/>
      </c>
      <c r="CC28" s="270" t="str">
        <f ca="true">+IF(OFFSET('Water Data'!$G$28,0,10*ROW('Water Data'!G22))="","",OFFSET('Water Data'!$G$28,0,10*ROW('Water Data'!G22)))</f>
        <v/>
      </c>
      <c r="CD28" s="270" t="str">
        <f ca="true">+IF(OFFSET('Water Data'!$G$29,0,10*ROW('Water Data'!G22))="","",OFFSET('Water Data'!$G$29,0,10*ROW('Water Data'!G22)))</f>
        <v/>
      </c>
      <c r="CE28" s="270" t="str">
        <f ca="true">+IF(OFFSET('Water Data'!$H$27,0,10*ROW('Water Data'!H22))="","",OFFSET('Water Data'!$H$27,0,10*ROW('Water Data'!H22)))</f>
        <v/>
      </c>
      <c r="CF28" s="270" t="str">
        <f ca="true">+IF(OFFSET('Water Data'!$H$28,0,10*ROW('Water Data'!H22))="","",OFFSET('Water Data'!$H$28,0,10*ROW('Water Data'!H22)))</f>
        <v/>
      </c>
      <c r="CG28" s="270" t="str">
        <f ca="true">+IF(OFFSET('Water Data'!$H$29,0,10*ROW('Water Data'!H22))="","",OFFSET('Water Data'!$H$29,0,10*ROW('Water Data'!H22)))</f>
        <v/>
      </c>
      <c r="CH28" s="270" t="str">
        <f ca="true">+IF(OFFSET('Water Data'!$I$27,0,10*ROW('Water Data'!I22))="","",OFFSET('Water Data'!$I$27,0,10*ROW('Water Data'!I22)))</f>
        <v/>
      </c>
      <c r="CI28" s="270" t="str">
        <f ca="true">+IF(OFFSET('Water Data'!$I$28,0,10*ROW('Water Data'!I22))="","",OFFSET('Water Data'!$I$28,0,10*ROW('Water Data'!I22)))</f>
        <v/>
      </c>
      <c r="CJ28" s="270" t="str">
        <f ca="true">+IF(OFFSET('Water Data'!$I$29,0,10*ROW('Water Data'!I22))="","",OFFSET('Water Data'!$I$29,0,10*ROW('Water Data'!I22)))</f>
        <v/>
      </c>
      <c r="CK28" s="270" t="str">
        <f ca="true">+IF(OFFSET('Sanitation Data'!$D$28,0,10*ROW('Sanitation Data'!D22))="","",OFFSET('Sanitation Data'!$D$28,0,10*ROW('Sanitation Data'!D22)))</f>
        <v/>
      </c>
      <c r="CL28" s="270" t="str">
        <f ca="true">+IF(OFFSET('Sanitation Data'!$D$29,0,10*ROW('Sanitation Data'!D22))="","",OFFSET('Sanitation Data'!$D$29,0,10*ROW('Sanitation Data'!D22)))</f>
        <v/>
      </c>
      <c r="CM28" s="270" t="str">
        <f ca="true">+IF(OFFSET('Sanitation Data'!$D$30,0,10*ROW('Sanitation Data'!D22))="","",OFFSET('Sanitation Data'!$D$30,0,10*ROW('Sanitation Data'!D22)))</f>
        <v/>
      </c>
      <c r="CN28" s="270" t="str">
        <f ca="true">+IF(OFFSET('Sanitation Data'!$D$31,0,10*ROW('Sanitation Data'!D22))="","",OFFSET('Sanitation Data'!$D$31,0,10*ROW('Sanitation Data'!D22)))</f>
        <v/>
      </c>
      <c r="CO28" s="270" t="str">
        <f ca="true">+IF(OFFSET('Sanitation Data'!$D$32,0,10*ROW('Sanitation Data'!D22))="","",OFFSET('Sanitation Data'!$D$32,0,10*ROW('Sanitation Data'!D22)))</f>
        <v/>
      </c>
      <c r="CP28" s="270" t="str">
        <f ca="true">+IF(OFFSET('Sanitation Data'!$E$28,0,10*ROW('Sanitation Data'!E22))="","",OFFSET('Sanitation Data'!$E$28,0,10*ROW('Sanitation Data'!E22)))</f>
        <v/>
      </c>
      <c r="CQ28" s="270" t="str">
        <f ca="true">+IF(OFFSET('Sanitation Data'!$E$29,0,10*ROW('Sanitation Data'!E22))="","",OFFSET('Sanitation Data'!$E$29,0,10*ROW('Sanitation Data'!E22)))</f>
        <v/>
      </c>
      <c r="CR28" s="270" t="str">
        <f ca="true">+IF(OFFSET('Sanitation Data'!$E$30,0,10*ROW('Sanitation Data'!E22))="","",OFFSET('Sanitation Data'!$E$30,0,10*ROW('Sanitation Data'!E22)))</f>
        <v/>
      </c>
      <c r="CS28" s="270" t="str">
        <f ca="true">+IF(OFFSET('Sanitation Data'!$E$31,0,10*ROW('Sanitation Data'!E22))="","",OFFSET('Sanitation Data'!$E$31,0,10*ROW('Sanitation Data'!E22)))</f>
        <v/>
      </c>
      <c r="CT28" s="270" t="str">
        <f ca="true">+IF(OFFSET('Sanitation Data'!$E$32,0,10*ROW('Sanitation Data'!E22))="","",OFFSET('Sanitation Data'!$E$32,0,10*ROW('Sanitation Data'!E22)))</f>
        <v/>
      </c>
      <c r="CU28" s="270" t="str">
        <f ca="true">+IF(OFFSET('Sanitation Data'!$F$28,0,10*ROW('Sanitation Data'!F22))="","",OFFSET('Sanitation Data'!$F$28,0,10*ROW('Sanitation Data'!F22)))</f>
        <v/>
      </c>
      <c r="CV28" s="270" t="str">
        <f ca="true">+IF(OFFSET('Sanitation Data'!$F$29,0,10*ROW('Sanitation Data'!F22))="","",OFFSET('Sanitation Data'!$F$29,0,10*ROW('Sanitation Data'!F22)))</f>
        <v/>
      </c>
      <c r="CW28" s="270" t="str">
        <f ca="true">+IF(OFFSET('Sanitation Data'!$F$30,0,10*ROW('Sanitation Data'!F22))="","",OFFSET('Sanitation Data'!$F$30,0,10*ROW('Sanitation Data'!F22)))</f>
        <v/>
      </c>
      <c r="CX28" s="270" t="str">
        <f ca="true">+IF(OFFSET('Sanitation Data'!$F$31,0,10*ROW('Sanitation Data'!F22))="","",OFFSET('Sanitation Data'!$F$31,0,10*ROW('Sanitation Data'!F22)))</f>
        <v/>
      </c>
      <c r="CY28" s="270" t="str">
        <f ca="true">+IF(OFFSET('Sanitation Data'!$F$32,0,10*ROW('Sanitation Data'!F22))="","",OFFSET('Sanitation Data'!$F$32,0,10*ROW('Sanitation Data'!F22)))</f>
        <v/>
      </c>
      <c r="CZ28" s="270" t="str">
        <f ca="true">+IF(OFFSET('Sanitation Data'!$G$28,0,10*ROW('Sanitation Data'!G22))="","",OFFSET('Sanitation Data'!$G$28,0,10*ROW('Sanitation Data'!G22)))</f>
        <v/>
      </c>
      <c r="DA28" s="270" t="str">
        <f ca="true">+IF(OFFSET('Sanitation Data'!$G$29,0,10*ROW('Sanitation Data'!G22))="","",OFFSET('Sanitation Data'!$G$29,0,10*ROW('Sanitation Data'!G22)))</f>
        <v/>
      </c>
      <c r="DB28" s="270" t="str">
        <f ca="true">+IF(OFFSET('Sanitation Data'!$G$30,0,10*ROW('Sanitation Data'!G22))="","",OFFSET('Sanitation Data'!$G$30,0,10*ROW('Sanitation Data'!G22)))</f>
        <v/>
      </c>
      <c r="DC28" s="270" t="str">
        <f ca="true">+IF(OFFSET('Sanitation Data'!$G$31,0,10*ROW('Sanitation Data'!G22))="","",OFFSET('Sanitation Data'!$G$31,0,10*ROW('Sanitation Data'!G22)))</f>
        <v/>
      </c>
      <c r="DD28" s="270" t="str">
        <f ca="true">+IF(OFFSET('Sanitation Data'!$G$32,0,10*ROW('Sanitation Data'!G22))="","",OFFSET('Sanitation Data'!$G$32,0,10*ROW('Sanitation Data'!G22)))</f>
        <v/>
      </c>
      <c r="DE28" s="270" t="str">
        <f ca="true">+IF(OFFSET('Sanitation Data'!$H$28,0,10*ROW('Sanitation Data'!H22))="","",OFFSET('Sanitation Data'!$H$28,0,10*ROW('Sanitation Data'!H22)))</f>
        <v/>
      </c>
      <c r="DF28" s="270" t="str">
        <f ca="true">+IF(OFFSET('Sanitation Data'!$H$29,0,10*ROW('Sanitation Data'!H22))="","",OFFSET('Sanitation Data'!$H$29,0,10*ROW('Sanitation Data'!H22)))</f>
        <v/>
      </c>
      <c r="DG28" s="270" t="str">
        <f ca="true">+IF(OFFSET('Sanitation Data'!$H$30,0,10*ROW('Sanitation Data'!H22))="","",OFFSET('Sanitation Data'!$H$30,0,10*ROW('Sanitation Data'!H22)))</f>
        <v/>
      </c>
      <c r="DH28" s="270" t="str">
        <f ca="true">+IF(OFFSET('Sanitation Data'!$H$31,0,10*ROW('Sanitation Data'!H22))="","",OFFSET('Sanitation Data'!$H$31,0,10*ROW('Sanitation Data'!H22)))</f>
        <v/>
      </c>
      <c r="DI28" s="270" t="str">
        <f ca="true">+IF(OFFSET('Sanitation Data'!$H$32,0,10*ROW('Sanitation Data'!H22))="","",OFFSET('Sanitation Data'!$H$32,0,10*ROW('Sanitation Data'!H22)))</f>
        <v/>
      </c>
      <c r="DJ28" s="270" t="str">
        <f ca="true">+IF(OFFSET('Sanitation Data'!$I$28,0,10*ROW('Sanitation Data'!I22))="","",OFFSET('Sanitation Data'!$I$28,0,10*ROW('Sanitation Data'!I22)))</f>
        <v/>
      </c>
      <c r="DK28" s="270" t="str">
        <f ca="true">+IF(OFFSET('Sanitation Data'!$I$29,0,10*ROW('Sanitation Data'!I22))="","",OFFSET('Sanitation Data'!$I$29,0,10*ROW('Sanitation Data'!I22)))</f>
        <v/>
      </c>
      <c r="DL28" s="270" t="str">
        <f ca="true">+IF(OFFSET('Sanitation Data'!$I$30,0,10*ROW('Sanitation Data'!I22))="","",OFFSET('Sanitation Data'!$I$30,0,10*ROW('Sanitation Data'!I22)))</f>
        <v/>
      </c>
      <c r="DM28" s="270" t="str">
        <f ca="true">+IF(OFFSET('Sanitation Data'!$I$31,0,10*ROW('Sanitation Data'!I22))="","",OFFSET('Sanitation Data'!$I$31,0,10*ROW('Sanitation Data'!I22)))</f>
        <v/>
      </c>
      <c r="DN28" s="270" t="str">
        <f ca="true">+IF(OFFSET('Sanitation Data'!$I$32,0,10*ROW('Sanitation Data'!I22))="","",OFFSET('Sanitation Data'!$I$32,0,10*ROW('Sanitation Data'!I22)))</f>
        <v/>
      </c>
      <c r="DO28" s="270" t="str">
        <f ca="true">+IF(OFFSET('Hygiene Data'!$D$11,0,10*ROW('Hygiene Data'!D22))="","",OFFSET('Hygiene Data'!$D$11,0,10*ROW('Hygiene Data'!D22)))</f>
        <v/>
      </c>
      <c r="DP28" s="270" t="str">
        <f ca="true">+IF(OFFSET('Hygiene Data'!$D$12,0,10*ROW('Hygiene Data'!D22))="","",OFFSET('Hygiene Data'!$D$12,0,10*ROW('Hygiene Data'!D22)))</f>
        <v/>
      </c>
      <c r="DQ28" s="270" t="str">
        <f ca="true">+IF(OFFSET('Hygiene Data'!$D$13,0,10*ROW('Hygiene Data'!D22))="","",OFFSET('Hygiene Data'!$D$13,0,10*ROW('Hygiene Data'!D22)))</f>
        <v/>
      </c>
      <c r="DR28" s="270" t="str">
        <f ca="true">+IF(OFFSET('Hygiene Data'!$E$11,0,10*ROW('Hygiene Data'!E22))="","",OFFSET('Hygiene Data'!$E$11,0,10*ROW('Hygiene Data'!E22)))</f>
        <v/>
      </c>
      <c r="DS28" s="270" t="str">
        <f ca="true">+IF(OFFSET('Hygiene Data'!$E$12,0,10*ROW('Hygiene Data'!E22))="","",OFFSET('Hygiene Data'!$E$12,0,10*ROW('Hygiene Data'!E22)))</f>
        <v/>
      </c>
      <c r="DT28" s="270" t="str">
        <f ca="true">+IF(OFFSET('Hygiene Data'!$E$13,0,10*ROW('Hygiene Data'!E22))="","",OFFSET('Hygiene Data'!$E$13,0,10*ROW('Hygiene Data'!E22)))</f>
        <v/>
      </c>
      <c r="DU28" s="270" t="str">
        <f ca="true">+IF(OFFSET('Hygiene Data'!$F$11,0,10*ROW('Hygiene Data'!F22))="","",OFFSET('Hygiene Data'!$F$11,0,10*ROW('Hygiene Data'!F22)))</f>
        <v/>
      </c>
      <c r="DV28" s="270" t="str">
        <f ca="true">+IF(OFFSET('Hygiene Data'!$F$12,0,10*ROW('Hygiene Data'!F22))="","",OFFSET('Hygiene Data'!$F$12,0,10*ROW('Hygiene Data'!F22)))</f>
        <v/>
      </c>
      <c r="DW28" s="270" t="str">
        <f ca="true">+IF(OFFSET('Hygiene Data'!$F$13,0,10*ROW('Hygiene Data'!F22))="","",OFFSET('Hygiene Data'!$F$13,0,10*ROW('Hygiene Data'!F22)))</f>
        <v/>
      </c>
      <c r="DX28" s="270" t="str">
        <f ca="true">+IF(OFFSET('Hygiene Data'!$G$11,0,10*ROW('Hygiene Data'!G22))="","",OFFSET('Hygiene Data'!$G$11,0,10*ROW('Hygiene Data'!G22)))</f>
        <v/>
      </c>
      <c r="DY28" s="270" t="str">
        <f ca="true">+IF(OFFSET('Hygiene Data'!$G$12,0,10*ROW('Hygiene Data'!G22))="","",OFFSET('Hygiene Data'!$G$12,0,10*ROW('Hygiene Data'!G22)))</f>
        <v/>
      </c>
      <c r="DZ28" s="270" t="str">
        <f ca="true">+IF(OFFSET('Hygiene Data'!$G$13,0,10*ROW('Hygiene Data'!G22))="","",OFFSET('Hygiene Data'!$G$13,0,10*ROW('Hygiene Data'!G22)))</f>
        <v/>
      </c>
      <c r="EA28" s="270" t="str">
        <f ca="true">+IF(OFFSET('Hygiene Data'!$H$11,0,10*ROW('Hygiene Data'!H22))="","",OFFSET('Hygiene Data'!$H$11,0,10*ROW('Hygiene Data'!H22)))</f>
        <v/>
      </c>
      <c r="EB28" s="270" t="str">
        <f ca="true">+IF(OFFSET('Hygiene Data'!$H$12,0,10*ROW('Hygiene Data'!H22))="","",OFFSET('Hygiene Data'!$H$12,0,10*ROW('Hygiene Data'!H22)))</f>
        <v/>
      </c>
      <c r="EC28" s="270" t="str">
        <f ca="true">+IF(OFFSET('Hygiene Data'!$H$13,0,10*ROW('Hygiene Data'!H22))="","",OFFSET('Hygiene Data'!$H$13,0,10*ROW('Hygiene Data'!H22)))</f>
        <v/>
      </c>
      <c r="ED28" s="270" t="str">
        <f ca="true">+IF(OFFSET('Hygiene Data'!$I$11,0,10*ROW('Hygiene Data'!I22))="","",OFFSET('Hygiene Data'!$I$11,0,10*ROW('Hygiene Data'!I22)))</f>
        <v/>
      </c>
      <c r="EE28" s="270" t="str">
        <f ca="true">+IF(OFFSET('Hygiene Data'!$I$12,0,10*ROW('Hygiene Data'!I22))="","",OFFSET('Hygiene Data'!$I$12,0,10*ROW('Hygiene Data'!I22)))</f>
        <v/>
      </c>
      <c r="EF28" s="270"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6"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0"/>
      <c r="BS29" s="270" t="str">
        <f ca="true">+IF(OFFSET('Water Data'!$D$27,0,10*ROW('Water Data'!D23))="","",OFFSET('Water Data'!$D$27,0,10*ROW('Water Data'!D23)))</f>
        <v/>
      </c>
      <c r="BT29" s="270" t="str">
        <f ca="true">+IF(OFFSET('Water Data'!$D$28,0,10*ROW('Water Data'!D23))="","",OFFSET('Water Data'!$D$28,0,10*ROW('Water Data'!D23)))</f>
        <v/>
      </c>
      <c r="BU29" s="270" t="str">
        <f ca="true">+IF(OFFSET('Water Data'!$D$29,0,10*ROW('Water Data'!D23))="","",OFFSET('Water Data'!$D$29,0,10*ROW('Water Data'!D23)))</f>
        <v/>
      </c>
      <c r="BV29" s="270" t="str">
        <f ca="true">+IF(OFFSET('Water Data'!$E$27,0,10*ROW('Water Data'!E23))="","",OFFSET('Water Data'!$E$27,0,10*ROW('Water Data'!E23)))</f>
        <v/>
      </c>
      <c r="BW29" s="270" t="str">
        <f ca="true">+IF(OFFSET('Water Data'!$E$28,0,10*ROW('Water Data'!E23))="","",OFFSET('Water Data'!$E$28,0,10*ROW('Water Data'!E23)))</f>
        <v/>
      </c>
      <c r="BX29" s="270" t="str">
        <f ca="true">+IF(OFFSET('Water Data'!$E$29,0,10*ROW('Water Data'!E23))="","",OFFSET('Water Data'!$E$29,0,10*ROW('Water Data'!E23)))</f>
        <v/>
      </c>
      <c r="BY29" s="270" t="str">
        <f ca="true">+IF(OFFSET('Water Data'!$F$27,0,10*ROW('Water Data'!F23))="","",OFFSET('Water Data'!$F$27,0,10*ROW('Water Data'!F23)))</f>
        <v/>
      </c>
      <c r="BZ29" s="270" t="str">
        <f ca="true">+IF(OFFSET('Water Data'!$F$28,0,10*ROW('Water Data'!F23))="","",OFFSET('Water Data'!$F$28,0,10*ROW('Water Data'!F23)))</f>
        <v/>
      </c>
      <c r="CA29" s="270" t="str">
        <f ca="true">+IF(OFFSET('Water Data'!$F$29,0,10*ROW('Water Data'!F23))="","",OFFSET('Water Data'!$F$29,0,10*ROW('Water Data'!F23)))</f>
        <v/>
      </c>
      <c r="CB29" s="270" t="str">
        <f ca="true">+IF(OFFSET('Water Data'!$G$27,0,10*ROW('Water Data'!G23))="","",OFFSET('Water Data'!$G$27,0,10*ROW('Water Data'!G23)))</f>
        <v/>
      </c>
      <c r="CC29" s="270" t="str">
        <f ca="true">+IF(OFFSET('Water Data'!$G$28,0,10*ROW('Water Data'!G23))="","",OFFSET('Water Data'!$G$28,0,10*ROW('Water Data'!G23)))</f>
        <v/>
      </c>
      <c r="CD29" s="270" t="str">
        <f ca="true">+IF(OFFSET('Water Data'!$G$29,0,10*ROW('Water Data'!G23))="","",OFFSET('Water Data'!$G$29,0,10*ROW('Water Data'!G23)))</f>
        <v/>
      </c>
      <c r="CE29" s="270" t="str">
        <f ca="true">+IF(OFFSET('Water Data'!$H$27,0,10*ROW('Water Data'!H23))="","",OFFSET('Water Data'!$H$27,0,10*ROW('Water Data'!H23)))</f>
        <v/>
      </c>
      <c r="CF29" s="270" t="str">
        <f ca="true">+IF(OFFSET('Water Data'!$H$28,0,10*ROW('Water Data'!H23))="","",OFFSET('Water Data'!$H$28,0,10*ROW('Water Data'!H23)))</f>
        <v/>
      </c>
      <c r="CG29" s="270" t="str">
        <f ca="true">+IF(OFFSET('Water Data'!$H$29,0,10*ROW('Water Data'!H23))="","",OFFSET('Water Data'!$H$29,0,10*ROW('Water Data'!H23)))</f>
        <v/>
      </c>
      <c r="CH29" s="270" t="str">
        <f ca="true">+IF(OFFSET('Water Data'!$I$27,0,10*ROW('Water Data'!I23))="","",OFFSET('Water Data'!$I$27,0,10*ROW('Water Data'!I23)))</f>
        <v/>
      </c>
      <c r="CI29" s="270" t="str">
        <f ca="true">+IF(OFFSET('Water Data'!$I$28,0,10*ROW('Water Data'!I23))="","",OFFSET('Water Data'!$I$28,0,10*ROW('Water Data'!I23)))</f>
        <v/>
      </c>
      <c r="CJ29" s="270" t="str">
        <f ca="true">+IF(OFFSET('Water Data'!$I$29,0,10*ROW('Water Data'!I23))="","",OFFSET('Water Data'!$I$29,0,10*ROW('Water Data'!I23)))</f>
        <v/>
      </c>
      <c r="CK29" s="270" t="str">
        <f ca="true">+IF(OFFSET('Sanitation Data'!$D$28,0,10*ROW('Sanitation Data'!D23))="","",OFFSET('Sanitation Data'!$D$28,0,10*ROW('Sanitation Data'!D23)))</f>
        <v/>
      </c>
      <c r="CL29" s="270" t="str">
        <f ca="true">+IF(OFFSET('Sanitation Data'!$D$29,0,10*ROW('Sanitation Data'!D23))="","",OFFSET('Sanitation Data'!$D$29,0,10*ROW('Sanitation Data'!D23)))</f>
        <v/>
      </c>
      <c r="CM29" s="270" t="str">
        <f ca="true">+IF(OFFSET('Sanitation Data'!$D$30,0,10*ROW('Sanitation Data'!D23))="","",OFFSET('Sanitation Data'!$D$30,0,10*ROW('Sanitation Data'!D23)))</f>
        <v/>
      </c>
      <c r="CN29" s="270" t="str">
        <f ca="true">+IF(OFFSET('Sanitation Data'!$D$31,0,10*ROW('Sanitation Data'!D23))="","",OFFSET('Sanitation Data'!$D$31,0,10*ROW('Sanitation Data'!D23)))</f>
        <v/>
      </c>
      <c r="CO29" s="270" t="str">
        <f ca="true">+IF(OFFSET('Sanitation Data'!$D$32,0,10*ROW('Sanitation Data'!D23))="","",OFFSET('Sanitation Data'!$D$32,0,10*ROW('Sanitation Data'!D23)))</f>
        <v/>
      </c>
      <c r="CP29" s="270" t="str">
        <f ca="true">+IF(OFFSET('Sanitation Data'!$E$28,0,10*ROW('Sanitation Data'!E23))="","",OFFSET('Sanitation Data'!$E$28,0,10*ROW('Sanitation Data'!E23)))</f>
        <v/>
      </c>
      <c r="CQ29" s="270" t="str">
        <f ca="true">+IF(OFFSET('Sanitation Data'!$E$29,0,10*ROW('Sanitation Data'!E23))="","",OFFSET('Sanitation Data'!$E$29,0,10*ROW('Sanitation Data'!E23)))</f>
        <v/>
      </c>
      <c r="CR29" s="270" t="str">
        <f ca="true">+IF(OFFSET('Sanitation Data'!$E$30,0,10*ROW('Sanitation Data'!E23))="","",OFFSET('Sanitation Data'!$E$30,0,10*ROW('Sanitation Data'!E23)))</f>
        <v/>
      </c>
      <c r="CS29" s="270" t="str">
        <f ca="true">+IF(OFFSET('Sanitation Data'!$E$31,0,10*ROW('Sanitation Data'!E23))="","",OFFSET('Sanitation Data'!$E$31,0,10*ROW('Sanitation Data'!E23)))</f>
        <v/>
      </c>
      <c r="CT29" s="270" t="str">
        <f ca="true">+IF(OFFSET('Sanitation Data'!$E$32,0,10*ROW('Sanitation Data'!E23))="","",OFFSET('Sanitation Data'!$E$32,0,10*ROW('Sanitation Data'!E23)))</f>
        <v/>
      </c>
      <c r="CU29" s="270" t="str">
        <f ca="true">+IF(OFFSET('Sanitation Data'!$F$28,0,10*ROW('Sanitation Data'!F23))="","",OFFSET('Sanitation Data'!$F$28,0,10*ROW('Sanitation Data'!F23)))</f>
        <v/>
      </c>
      <c r="CV29" s="270" t="str">
        <f ca="true">+IF(OFFSET('Sanitation Data'!$F$29,0,10*ROW('Sanitation Data'!F23))="","",OFFSET('Sanitation Data'!$F$29,0,10*ROW('Sanitation Data'!F23)))</f>
        <v/>
      </c>
      <c r="CW29" s="270" t="str">
        <f ca="true">+IF(OFFSET('Sanitation Data'!$F$30,0,10*ROW('Sanitation Data'!F23))="","",OFFSET('Sanitation Data'!$F$30,0,10*ROW('Sanitation Data'!F23)))</f>
        <v/>
      </c>
      <c r="CX29" s="270" t="str">
        <f ca="true">+IF(OFFSET('Sanitation Data'!$F$31,0,10*ROW('Sanitation Data'!F23))="","",OFFSET('Sanitation Data'!$F$31,0,10*ROW('Sanitation Data'!F23)))</f>
        <v/>
      </c>
      <c r="CY29" s="270" t="str">
        <f ca="true">+IF(OFFSET('Sanitation Data'!$F$32,0,10*ROW('Sanitation Data'!F23))="","",OFFSET('Sanitation Data'!$F$32,0,10*ROW('Sanitation Data'!F23)))</f>
        <v/>
      </c>
      <c r="CZ29" s="270" t="str">
        <f ca="true">+IF(OFFSET('Sanitation Data'!$G$28,0,10*ROW('Sanitation Data'!G23))="","",OFFSET('Sanitation Data'!$G$28,0,10*ROW('Sanitation Data'!G23)))</f>
        <v/>
      </c>
      <c r="DA29" s="270" t="str">
        <f ca="true">+IF(OFFSET('Sanitation Data'!$G$29,0,10*ROW('Sanitation Data'!G23))="","",OFFSET('Sanitation Data'!$G$29,0,10*ROW('Sanitation Data'!G23)))</f>
        <v/>
      </c>
      <c r="DB29" s="270" t="str">
        <f ca="true">+IF(OFFSET('Sanitation Data'!$G$30,0,10*ROW('Sanitation Data'!G23))="","",OFFSET('Sanitation Data'!$G$30,0,10*ROW('Sanitation Data'!G23)))</f>
        <v/>
      </c>
      <c r="DC29" s="270" t="str">
        <f ca="true">+IF(OFFSET('Sanitation Data'!$G$31,0,10*ROW('Sanitation Data'!G23))="","",OFFSET('Sanitation Data'!$G$31,0,10*ROW('Sanitation Data'!G23)))</f>
        <v/>
      </c>
      <c r="DD29" s="270" t="str">
        <f ca="true">+IF(OFFSET('Sanitation Data'!$G$32,0,10*ROW('Sanitation Data'!G23))="","",OFFSET('Sanitation Data'!$G$32,0,10*ROW('Sanitation Data'!G23)))</f>
        <v/>
      </c>
      <c r="DE29" s="270" t="str">
        <f ca="true">+IF(OFFSET('Sanitation Data'!$H$28,0,10*ROW('Sanitation Data'!H23))="","",OFFSET('Sanitation Data'!$H$28,0,10*ROW('Sanitation Data'!H23)))</f>
        <v/>
      </c>
      <c r="DF29" s="270" t="str">
        <f ca="true">+IF(OFFSET('Sanitation Data'!$H$29,0,10*ROW('Sanitation Data'!H23))="","",OFFSET('Sanitation Data'!$H$29,0,10*ROW('Sanitation Data'!H23)))</f>
        <v/>
      </c>
      <c r="DG29" s="270" t="str">
        <f ca="true">+IF(OFFSET('Sanitation Data'!$H$30,0,10*ROW('Sanitation Data'!H23))="","",OFFSET('Sanitation Data'!$H$30,0,10*ROW('Sanitation Data'!H23)))</f>
        <v/>
      </c>
      <c r="DH29" s="270" t="str">
        <f ca="true">+IF(OFFSET('Sanitation Data'!$H$31,0,10*ROW('Sanitation Data'!H23))="","",OFFSET('Sanitation Data'!$H$31,0,10*ROW('Sanitation Data'!H23)))</f>
        <v/>
      </c>
      <c r="DI29" s="270" t="str">
        <f ca="true">+IF(OFFSET('Sanitation Data'!$H$32,0,10*ROW('Sanitation Data'!H23))="","",OFFSET('Sanitation Data'!$H$32,0,10*ROW('Sanitation Data'!H23)))</f>
        <v/>
      </c>
      <c r="DJ29" s="270" t="str">
        <f ca="true">+IF(OFFSET('Sanitation Data'!$I$28,0,10*ROW('Sanitation Data'!I23))="","",OFFSET('Sanitation Data'!$I$28,0,10*ROW('Sanitation Data'!I23)))</f>
        <v/>
      </c>
      <c r="DK29" s="270" t="str">
        <f ca="true">+IF(OFFSET('Sanitation Data'!$I$29,0,10*ROW('Sanitation Data'!I23))="","",OFFSET('Sanitation Data'!$I$29,0,10*ROW('Sanitation Data'!I23)))</f>
        <v/>
      </c>
      <c r="DL29" s="270" t="str">
        <f ca="true">+IF(OFFSET('Sanitation Data'!$I$30,0,10*ROW('Sanitation Data'!I23))="","",OFFSET('Sanitation Data'!$I$30,0,10*ROW('Sanitation Data'!I23)))</f>
        <v/>
      </c>
      <c r="DM29" s="270" t="str">
        <f ca="true">+IF(OFFSET('Sanitation Data'!$I$31,0,10*ROW('Sanitation Data'!I23))="","",OFFSET('Sanitation Data'!$I$31,0,10*ROW('Sanitation Data'!I23)))</f>
        <v/>
      </c>
      <c r="DN29" s="270" t="str">
        <f ca="true">+IF(OFFSET('Sanitation Data'!$I$32,0,10*ROW('Sanitation Data'!I23))="","",OFFSET('Sanitation Data'!$I$32,0,10*ROW('Sanitation Data'!I23)))</f>
        <v/>
      </c>
      <c r="DO29" s="270" t="str">
        <f ca="true">+IF(OFFSET('Hygiene Data'!$D$11,0,10*ROW('Hygiene Data'!D23))="","",OFFSET('Hygiene Data'!$D$11,0,10*ROW('Hygiene Data'!D23)))</f>
        <v/>
      </c>
      <c r="DP29" s="270" t="str">
        <f ca="true">+IF(OFFSET('Hygiene Data'!$D$12,0,10*ROW('Hygiene Data'!D23))="","",OFFSET('Hygiene Data'!$D$12,0,10*ROW('Hygiene Data'!D23)))</f>
        <v/>
      </c>
      <c r="DQ29" s="270" t="str">
        <f ca="true">+IF(OFFSET('Hygiene Data'!$D$13,0,10*ROW('Hygiene Data'!D23))="","",OFFSET('Hygiene Data'!$D$13,0,10*ROW('Hygiene Data'!D23)))</f>
        <v/>
      </c>
      <c r="DR29" s="270" t="str">
        <f ca="true">+IF(OFFSET('Hygiene Data'!$E$11,0,10*ROW('Hygiene Data'!E23))="","",OFFSET('Hygiene Data'!$E$11,0,10*ROW('Hygiene Data'!E23)))</f>
        <v/>
      </c>
      <c r="DS29" s="270" t="str">
        <f ca="true">+IF(OFFSET('Hygiene Data'!$E$12,0,10*ROW('Hygiene Data'!E23))="","",OFFSET('Hygiene Data'!$E$12,0,10*ROW('Hygiene Data'!E23)))</f>
        <v/>
      </c>
      <c r="DT29" s="270" t="str">
        <f ca="true">+IF(OFFSET('Hygiene Data'!$E$13,0,10*ROW('Hygiene Data'!E23))="","",OFFSET('Hygiene Data'!$E$13,0,10*ROW('Hygiene Data'!E23)))</f>
        <v/>
      </c>
      <c r="DU29" s="270" t="str">
        <f ca="true">+IF(OFFSET('Hygiene Data'!$F$11,0,10*ROW('Hygiene Data'!F23))="","",OFFSET('Hygiene Data'!$F$11,0,10*ROW('Hygiene Data'!F23)))</f>
        <v/>
      </c>
      <c r="DV29" s="270" t="str">
        <f ca="true">+IF(OFFSET('Hygiene Data'!$F$12,0,10*ROW('Hygiene Data'!F23))="","",OFFSET('Hygiene Data'!$F$12,0,10*ROW('Hygiene Data'!F23)))</f>
        <v/>
      </c>
      <c r="DW29" s="270" t="str">
        <f ca="true">+IF(OFFSET('Hygiene Data'!$F$13,0,10*ROW('Hygiene Data'!F23))="","",OFFSET('Hygiene Data'!$F$13,0,10*ROW('Hygiene Data'!F23)))</f>
        <v/>
      </c>
      <c r="DX29" s="270" t="str">
        <f ca="true">+IF(OFFSET('Hygiene Data'!$G$11,0,10*ROW('Hygiene Data'!G23))="","",OFFSET('Hygiene Data'!$G$11,0,10*ROW('Hygiene Data'!G23)))</f>
        <v/>
      </c>
      <c r="DY29" s="270" t="str">
        <f ca="true">+IF(OFFSET('Hygiene Data'!$G$12,0,10*ROW('Hygiene Data'!G23))="","",OFFSET('Hygiene Data'!$G$12,0,10*ROW('Hygiene Data'!G23)))</f>
        <v/>
      </c>
      <c r="DZ29" s="270" t="str">
        <f ca="true">+IF(OFFSET('Hygiene Data'!$G$13,0,10*ROW('Hygiene Data'!G23))="","",OFFSET('Hygiene Data'!$G$13,0,10*ROW('Hygiene Data'!G23)))</f>
        <v/>
      </c>
      <c r="EA29" s="270" t="str">
        <f ca="true">+IF(OFFSET('Hygiene Data'!$H$11,0,10*ROW('Hygiene Data'!H23))="","",OFFSET('Hygiene Data'!$H$11,0,10*ROW('Hygiene Data'!H23)))</f>
        <v/>
      </c>
      <c r="EB29" s="270" t="str">
        <f ca="true">+IF(OFFSET('Hygiene Data'!$H$12,0,10*ROW('Hygiene Data'!H23))="","",OFFSET('Hygiene Data'!$H$12,0,10*ROW('Hygiene Data'!H23)))</f>
        <v/>
      </c>
      <c r="EC29" s="270" t="str">
        <f ca="true">+IF(OFFSET('Hygiene Data'!$H$13,0,10*ROW('Hygiene Data'!H23))="","",OFFSET('Hygiene Data'!$H$13,0,10*ROW('Hygiene Data'!H23)))</f>
        <v/>
      </c>
      <c r="ED29" s="270" t="str">
        <f ca="true">+IF(OFFSET('Hygiene Data'!$I$11,0,10*ROW('Hygiene Data'!I23))="","",OFFSET('Hygiene Data'!$I$11,0,10*ROW('Hygiene Data'!I23)))</f>
        <v/>
      </c>
      <c r="EE29" s="270" t="str">
        <f ca="true">+IF(OFFSET('Hygiene Data'!$I$12,0,10*ROW('Hygiene Data'!I23))="","",OFFSET('Hygiene Data'!$I$12,0,10*ROW('Hygiene Data'!I23)))</f>
        <v/>
      </c>
      <c r="EF29" s="270"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6"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0"/>
      <c r="BS30" s="270" t="str">
        <f ca="true">+IF(OFFSET('Water Data'!$D$27,0,10*ROW('Water Data'!D24))="","",OFFSET('Water Data'!$D$27,0,10*ROW('Water Data'!D24)))</f>
        <v/>
      </c>
      <c r="BT30" s="270" t="str">
        <f ca="true">+IF(OFFSET('Water Data'!$D$28,0,10*ROW('Water Data'!D24))="","",OFFSET('Water Data'!$D$28,0,10*ROW('Water Data'!D24)))</f>
        <v/>
      </c>
      <c r="BU30" s="270" t="str">
        <f ca="true">+IF(OFFSET('Water Data'!$D$29,0,10*ROW('Water Data'!D24))="","",OFFSET('Water Data'!$D$29,0,10*ROW('Water Data'!D24)))</f>
        <v/>
      </c>
      <c r="BV30" s="270" t="str">
        <f ca="true">+IF(OFFSET('Water Data'!$E$27,0,10*ROW('Water Data'!E24))="","",OFFSET('Water Data'!$E$27,0,10*ROW('Water Data'!E24)))</f>
        <v/>
      </c>
      <c r="BW30" s="270" t="str">
        <f ca="true">+IF(OFFSET('Water Data'!$E$28,0,10*ROW('Water Data'!E24))="","",OFFSET('Water Data'!$E$28,0,10*ROW('Water Data'!E24)))</f>
        <v/>
      </c>
      <c r="BX30" s="270" t="str">
        <f ca="true">+IF(OFFSET('Water Data'!$E$29,0,10*ROW('Water Data'!E24))="","",OFFSET('Water Data'!$E$29,0,10*ROW('Water Data'!E24)))</f>
        <v/>
      </c>
      <c r="BY30" s="270" t="str">
        <f ca="true">+IF(OFFSET('Water Data'!$F$27,0,10*ROW('Water Data'!F24))="","",OFFSET('Water Data'!$F$27,0,10*ROW('Water Data'!F24)))</f>
        <v/>
      </c>
      <c r="BZ30" s="270" t="str">
        <f ca="true">+IF(OFFSET('Water Data'!$F$28,0,10*ROW('Water Data'!F24))="","",OFFSET('Water Data'!$F$28,0,10*ROW('Water Data'!F24)))</f>
        <v/>
      </c>
      <c r="CA30" s="270" t="str">
        <f ca="true">+IF(OFFSET('Water Data'!$F$29,0,10*ROW('Water Data'!F24))="","",OFFSET('Water Data'!$F$29,0,10*ROW('Water Data'!F24)))</f>
        <v/>
      </c>
      <c r="CB30" s="270" t="str">
        <f ca="true">+IF(OFFSET('Water Data'!$G$27,0,10*ROW('Water Data'!G24))="","",OFFSET('Water Data'!$G$27,0,10*ROW('Water Data'!G24)))</f>
        <v/>
      </c>
      <c r="CC30" s="270" t="str">
        <f ca="true">+IF(OFFSET('Water Data'!$G$28,0,10*ROW('Water Data'!G24))="","",OFFSET('Water Data'!$G$28,0,10*ROW('Water Data'!G24)))</f>
        <v/>
      </c>
      <c r="CD30" s="270" t="str">
        <f ca="true">+IF(OFFSET('Water Data'!$G$29,0,10*ROW('Water Data'!G24))="","",OFFSET('Water Data'!$G$29,0,10*ROW('Water Data'!G24)))</f>
        <v/>
      </c>
      <c r="CE30" s="270" t="str">
        <f ca="true">+IF(OFFSET('Water Data'!$H$27,0,10*ROW('Water Data'!H24))="","",OFFSET('Water Data'!$H$27,0,10*ROW('Water Data'!H24)))</f>
        <v/>
      </c>
      <c r="CF30" s="270" t="str">
        <f ca="true">+IF(OFFSET('Water Data'!$H$28,0,10*ROW('Water Data'!H24))="","",OFFSET('Water Data'!$H$28,0,10*ROW('Water Data'!H24)))</f>
        <v/>
      </c>
      <c r="CG30" s="270" t="str">
        <f ca="true">+IF(OFFSET('Water Data'!$H$29,0,10*ROW('Water Data'!H24))="","",OFFSET('Water Data'!$H$29,0,10*ROW('Water Data'!H24)))</f>
        <v/>
      </c>
      <c r="CH30" s="270" t="str">
        <f ca="true">+IF(OFFSET('Water Data'!$I$27,0,10*ROW('Water Data'!I24))="","",OFFSET('Water Data'!$I$27,0,10*ROW('Water Data'!I24)))</f>
        <v/>
      </c>
      <c r="CI30" s="270" t="str">
        <f ca="true">+IF(OFFSET('Water Data'!$I$28,0,10*ROW('Water Data'!I24))="","",OFFSET('Water Data'!$I$28,0,10*ROW('Water Data'!I24)))</f>
        <v/>
      </c>
      <c r="CJ30" s="270" t="str">
        <f ca="true">+IF(OFFSET('Water Data'!$I$29,0,10*ROW('Water Data'!I24))="","",OFFSET('Water Data'!$I$29,0,10*ROW('Water Data'!I24)))</f>
        <v/>
      </c>
      <c r="CK30" s="270" t="str">
        <f ca="true">+IF(OFFSET('Sanitation Data'!$D$28,0,10*ROW('Sanitation Data'!D24))="","",OFFSET('Sanitation Data'!$D$28,0,10*ROW('Sanitation Data'!D24)))</f>
        <v/>
      </c>
      <c r="CL30" s="270" t="str">
        <f ca="true">+IF(OFFSET('Sanitation Data'!$D$29,0,10*ROW('Sanitation Data'!D24))="","",OFFSET('Sanitation Data'!$D$29,0,10*ROW('Sanitation Data'!D24)))</f>
        <v/>
      </c>
      <c r="CM30" s="270" t="str">
        <f ca="true">+IF(OFFSET('Sanitation Data'!$D$30,0,10*ROW('Sanitation Data'!D24))="","",OFFSET('Sanitation Data'!$D$30,0,10*ROW('Sanitation Data'!D24)))</f>
        <v/>
      </c>
      <c r="CN30" s="270" t="str">
        <f ca="true">+IF(OFFSET('Sanitation Data'!$D$31,0,10*ROW('Sanitation Data'!D24))="","",OFFSET('Sanitation Data'!$D$31,0,10*ROW('Sanitation Data'!D24)))</f>
        <v/>
      </c>
      <c r="CO30" s="270" t="str">
        <f ca="true">+IF(OFFSET('Sanitation Data'!$D$32,0,10*ROW('Sanitation Data'!D24))="","",OFFSET('Sanitation Data'!$D$32,0,10*ROW('Sanitation Data'!D24)))</f>
        <v/>
      </c>
      <c r="CP30" s="270" t="str">
        <f ca="true">+IF(OFFSET('Sanitation Data'!$E$28,0,10*ROW('Sanitation Data'!E24))="","",OFFSET('Sanitation Data'!$E$28,0,10*ROW('Sanitation Data'!E24)))</f>
        <v/>
      </c>
      <c r="CQ30" s="270" t="str">
        <f ca="true">+IF(OFFSET('Sanitation Data'!$E$29,0,10*ROW('Sanitation Data'!E24))="","",OFFSET('Sanitation Data'!$E$29,0,10*ROW('Sanitation Data'!E24)))</f>
        <v/>
      </c>
      <c r="CR30" s="270" t="str">
        <f ca="true">+IF(OFFSET('Sanitation Data'!$E$30,0,10*ROW('Sanitation Data'!E24))="","",OFFSET('Sanitation Data'!$E$30,0,10*ROW('Sanitation Data'!E24)))</f>
        <v/>
      </c>
      <c r="CS30" s="270" t="str">
        <f ca="true">+IF(OFFSET('Sanitation Data'!$E$31,0,10*ROW('Sanitation Data'!E24))="","",OFFSET('Sanitation Data'!$E$31,0,10*ROW('Sanitation Data'!E24)))</f>
        <v/>
      </c>
      <c r="CT30" s="270" t="str">
        <f ca="true">+IF(OFFSET('Sanitation Data'!$E$32,0,10*ROW('Sanitation Data'!E24))="","",OFFSET('Sanitation Data'!$E$32,0,10*ROW('Sanitation Data'!E24)))</f>
        <v/>
      </c>
      <c r="CU30" s="270" t="str">
        <f ca="true">+IF(OFFSET('Sanitation Data'!$F$28,0,10*ROW('Sanitation Data'!F24))="","",OFFSET('Sanitation Data'!$F$28,0,10*ROW('Sanitation Data'!F24)))</f>
        <v/>
      </c>
      <c r="CV30" s="270" t="str">
        <f ca="true">+IF(OFFSET('Sanitation Data'!$F$29,0,10*ROW('Sanitation Data'!F24))="","",OFFSET('Sanitation Data'!$F$29,0,10*ROW('Sanitation Data'!F24)))</f>
        <v/>
      </c>
      <c r="CW30" s="270" t="str">
        <f ca="true">+IF(OFFSET('Sanitation Data'!$F$30,0,10*ROW('Sanitation Data'!F24))="","",OFFSET('Sanitation Data'!$F$30,0,10*ROW('Sanitation Data'!F24)))</f>
        <v/>
      </c>
      <c r="CX30" s="270" t="str">
        <f ca="true">+IF(OFFSET('Sanitation Data'!$F$31,0,10*ROW('Sanitation Data'!F24))="","",OFFSET('Sanitation Data'!$F$31,0,10*ROW('Sanitation Data'!F24)))</f>
        <v/>
      </c>
      <c r="CY30" s="270" t="str">
        <f ca="true">+IF(OFFSET('Sanitation Data'!$F$32,0,10*ROW('Sanitation Data'!F24))="","",OFFSET('Sanitation Data'!$F$32,0,10*ROW('Sanitation Data'!F24)))</f>
        <v/>
      </c>
      <c r="CZ30" s="270" t="str">
        <f ca="true">+IF(OFFSET('Sanitation Data'!$G$28,0,10*ROW('Sanitation Data'!G24))="","",OFFSET('Sanitation Data'!$G$28,0,10*ROW('Sanitation Data'!G24)))</f>
        <v/>
      </c>
      <c r="DA30" s="270" t="str">
        <f ca="true">+IF(OFFSET('Sanitation Data'!$G$29,0,10*ROW('Sanitation Data'!G24))="","",OFFSET('Sanitation Data'!$G$29,0,10*ROW('Sanitation Data'!G24)))</f>
        <v/>
      </c>
      <c r="DB30" s="270" t="str">
        <f ca="true">+IF(OFFSET('Sanitation Data'!$G$30,0,10*ROW('Sanitation Data'!G24))="","",OFFSET('Sanitation Data'!$G$30,0,10*ROW('Sanitation Data'!G24)))</f>
        <v/>
      </c>
      <c r="DC30" s="270" t="str">
        <f ca="true">+IF(OFFSET('Sanitation Data'!$G$31,0,10*ROW('Sanitation Data'!G24))="","",OFFSET('Sanitation Data'!$G$31,0,10*ROW('Sanitation Data'!G24)))</f>
        <v/>
      </c>
      <c r="DD30" s="270" t="str">
        <f ca="true">+IF(OFFSET('Sanitation Data'!$G$32,0,10*ROW('Sanitation Data'!G24))="","",OFFSET('Sanitation Data'!$G$32,0,10*ROW('Sanitation Data'!G24)))</f>
        <v/>
      </c>
      <c r="DE30" s="270" t="str">
        <f ca="true">+IF(OFFSET('Sanitation Data'!$H$28,0,10*ROW('Sanitation Data'!H24))="","",OFFSET('Sanitation Data'!$H$28,0,10*ROW('Sanitation Data'!H24)))</f>
        <v/>
      </c>
      <c r="DF30" s="270" t="str">
        <f ca="true">+IF(OFFSET('Sanitation Data'!$H$29,0,10*ROW('Sanitation Data'!H24))="","",OFFSET('Sanitation Data'!$H$29,0,10*ROW('Sanitation Data'!H24)))</f>
        <v/>
      </c>
      <c r="DG30" s="270" t="str">
        <f ca="true">+IF(OFFSET('Sanitation Data'!$H$30,0,10*ROW('Sanitation Data'!H24))="","",OFFSET('Sanitation Data'!$H$30,0,10*ROW('Sanitation Data'!H24)))</f>
        <v/>
      </c>
      <c r="DH30" s="270" t="str">
        <f ca="true">+IF(OFFSET('Sanitation Data'!$H$31,0,10*ROW('Sanitation Data'!H24))="","",OFFSET('Sanitation Data'!$H$31,0,10*ROW('Sanitation Data'!H24)))</f>
        <v/>
      </c>
      <c r="DI30" s="270" t="str">
        <f ca="true">+IF(OFFSET('Sanitation Data'!$H$32,0,10*ROW('Sanitation Data'!H24))="","",OFFSET('Sanitation Data'!$H$32,0,10*ROW('Sanitation Data'!H24)))</f>
        <v/>
      </c>
      <c r="DJ30" s="270" t="str">
        <f ca="true">+IF(OFFSET('Sanitation Data'!$I$28,0,10*ROW('Sanitation Data'!I24))="","",OFFSET('Sanitation Data'!$I$28,0,10*ROW('Sanitation Data'!I24)))</f>
        <v/>
      </c>
      <c r="DK30" s="270" t="str">
        <f ca="true">+IF(OFFSET('Sanitation Data'!$I$29,0,10*ROW('Sanitation Data'!I24))="","",OFFSET('Sanitation Data'!$I$29,0,10*ROW('Sanitation Data'!I24)))</f>
        <v/>
      </c>
      <c r="DL30" s="270" t="str">
        <f ca="true">+IF(OFFSET('Sanitation Data'!$I$30,0,10*ROW('Sanitation Data'!I24))="","",OFFSET('Sanitation Data'!$I$30,0,10*ROW('Sanitation Data'!I24)))</f>
        <v/>
      </c>
      <c r="DM30" s="270" t="str">
        <f ca="true">+IF(OFFSET('Sanitation Data'!$I$31,0,10*ROW('Sanitation Data'!I24))="","",OFFSET('Sanitation Data'!$I$31,0,10*ROW('Sanitation Data'!I24)))</f>
        <v/>
      </c>
      <c r="DN30" s="270" t="str">
        <f ca="true">+IF(OFFSET('Sanitation Data'!$I$32,0,10*ROW('Sanitation Data'!I24))="","",OFFSET('Sanitation Data'!$I$32,0,10*ROW('Sanitation Data'!I24)))</f>
        <v/>
      </c>
      <c r="DO30" s="270" t="str">
        <f ca="true">+IF(OFFSET('Hygiene Data'!$D$11,0,10*ROW('Hygiene Data'!D24))="","",OFFSET('Hygiene Data'!$D$11,0,10*ROW('Hygiene Data'!D24)))</f>
        <v/>
      </c>
      <c r="DP30" s="270" t="str">
        <f ca="true">+IF(OFFSET('Hygiene Data'!$D$12,0,10*ROW('Hygiene Data'!D24))="","",OFFSET('Hygiene Data'!$D$12,0,10*ROW('Hygiene Data'!D24)))</f>
        <v/>
      </c>
      <c r="DQ30" s="270" t="str">
        <f ca="true">+IF(OFFSET('Hygiene Data'!$D$13,0,10*ROW('Hygiene Data'!D24))="","",OFFSET('Hygiene Data'!$D$13,0,10*ROW('Hygiene Data'!D24)))</f>
        <v/>
      </c>
      <c r="DR30" s="270" t="str">
        <f ca="true">+IF(OFFSET('Hygiene Data'!$E$11,0,10*ROW('Hygiene Data'!E24))="","",OFFSET('Hygiene Data'!$E$11,0,10*ROW('Hygiene Data'!E24)))</f>
        <v/>
      </c>
      <c r="DS30" s="270" t="str">
        <f ca="true">+IF(OFFSET('Hygiene Data'!$E$12,0,10*ROW('Hygiene Data'!E24))="","",OFFSET('Hygiene Data'!$E$12,0,10*ROW('Hygiene Data'!E24)))</f>
        <v/>
      </c>
      <c r="DT30" s="270" t="str">
        <f ca="true">+IF(OFFSET('Hygiene Data'!$E$13,0,10*ROW('Hygiene Data'!E24))="","",OFFSET('Hygiene Data'!$E$13,0,10*ROW('Hygiene Data'!E24)))</f>
        <v/>
      </c>
      <c r="DU30" s="270" t="str">
        <f ca="true">+IF(OFFSET('Hygiene Data'!$F$11,0,10*ROW('Hygiene Data'!F24))="","",OFFSET('Hygiene Data'!$F$11,0,10*ROW('Hygiene Data'!F24)))</f>
        <v/>
      </c>
      <c r="DV30" s="270" t="str">
        <f ca="true">+IF(OFFSET('Hygiene Data'!$F$12,0,10*ROW('Hygiene Data'!F24))="","",OFFSET('Hygiene Data'!$F$12,0,10*ROW('Hygiene Data'!F24)))</f>
        <v/>
      </c>
      <c r="DW30" s="270" t="str">
        <f ca="true">+IF(OFFSET('Hygiene Data'!$F$13,0,10*ROW('Hygiene Data'!F24))="","",OFFSET('Hygiene Data'!$F$13,0,10*ROW('Hygiene Data'!F24)))</f>
        <v/>
      </c>
      <c r="DX30" s="270" t="str">
        <f ca="true">+IF(OFFSET('Hygiene Data'!$G$11,0,10*ROW('Hygiene Data'!G24))="","",OFFSET('Hygiene Data'!$G$11,0,10*ROW('Hygiene Data'!G24)))</f>
        <v/>
      </c>
      <c r="DY30" s="270" t="str">
        <f ca="true">+IF(OFFSET('Hygiene Data'!$G$12,0,10*ROW('Hygiene Data'!G24))="","",OFFSET('Hygiene Data'!$G$12,0,10*ROW('Hygiene Data'!G24)))</f>
        <v/>
      </c>
      <c r="DZ30" s="270" t="str">
        <f ca="true">+IF(OFFSET('Hygiene Data'!$G$13,0,10*ROW('Hygiene Data'!G24))="","",OFFSET('Hygiene Data'!$G$13,0,10*ROW('Hygiene Data'!G24)))</f>
        <v/>
      </c>
      <c r="EA30" s="270" t="str">
        <f ca="true">+IF(OFFSET('Hygiene Data'!$H$11,0,10*ROW('Hygiene Data'!H24))="","",OFFSET('Hygiene Data'!$H$11,0,10*ROW('Hygiene Data'!H24)))</f>
        <v/>
      </c>
      <c r="EB30" s="270" t="str">
        <f ca="true">+IF(OFFSET('Hygiene Data'!$H$12,0,10*ROW('Hygiene Data'!H24))="","",OFFSET('Hygiene Data'!$H$12,0,10*ROW('Hygiene Data'!H24)))</f>
        <v/>
      </c>
      <c r="EC30" s="270" t="str">
        <f ca="true">+IF(OFFSET('Hygiene Data'!$H$13,0,10*ROW('Hygiene Data'!H24))="","",OFFSET('Hygiene Data'!$H$13,0,10*ROW('Hygiene Data'!H24)))</f>
        <v/>
      </c>
      <c r="ED30" s="270" t="str">
        <f ca="true">+IF(OFFSET('Hygiene Data'!$I$11,0,10*ROW('Hygiene Data'!I24))="","",OFFSET('Hygiene Data'!$I$11,0,10*ROW('Hygiene Data'!I24)))</f>
        <v/>
      </c>
      <c r="EE30" s="270" t="str">
        <f ca="true">+IF(OFFSET('Hygiene Data'!$I$12,0,10*ROW('Hygiene Data'!I24))="","",OFFSET('Hygiene Data'!$I$12,0,10*ROW('Hygiene Data'!I24)))</f>
        <v/>
      </c>
      <c r="EF30" s="270"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6"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0"/>
      <c r="BS31" s="270" t="str">
        <f ca="true">+IF(OFFSET('Water Data'!$D$27,0,10*ROW('Water Data'!D25))="","",OFFSET('Water Data'!$D$27,0,10*ROW('Water Data'!D25)))</f>
        <v/>
      </c>
      <c r="BT31" s="270" t="str">
        <f ca="true">+IF(OFFSET('Water Data'!$D$28,0,10*ROW('Water Data'!D25))="","",OFFSET('Water Data'!$D$28,0,10*ROW('Water Data'!D25)))</f>
        <v/>
      </c>
      <c r="BU31" s="270" t="str">
        <f ca="true">+IF(OFFSET('Water Data'!$D$29,0,10*ROW('Water Data'!D25))="","",OFFSET('Water Data'!$D$29,0,10*ROW('Water Data'!D25)))</f>
        <v/>
      </c>
      <c r="BV31" s="270" t="str">
        <f ca="true">+IF(OFFSET('Water Data'!$E$27,0,10*ROW('Water Data'!E25))="","",OFFSET('Water Data'!$E$27,0,10*ROW('Water Data'!E25)))</f>
        <v/>
      </c>
      <c r="BW31" s="270" t="str">
        <f ca="true">+IF(OFFSET('Water Data'!$E$28,0,10*ROW('Water Data'!E25))="","",OFFSET('Water Data'!$E$28,0,10*ROW('Water Data'!E25)))</f>
        <v/>
      </c>
      <c r="BX31" s="270" t="str">
        <f ca="true">+IF(OFFSET('Water Data'!$E$29,0,10*ROW('Water Data'!E25))="","",OFFSET('Water Data'!$E$29,0,10*ROW('Water Data'!E25)))</f>
        <v/>
      </c>
      <c r="BY31" s="270" t="str">
        <f ca="true">+IF(OFFSET('Water Data'!$F$27,0,10*ROW('Water Data'!F25))="","",OFFSET('Water Data'!$F$27,0,10*ROW('Water Data'!F25)))</f>
        <v/>
      </c>
      <c r="BZ31" s="270" t="str">
        <f ca="true">+IF(OFFSET('Water Data'!$F$28,0,10*ROW('Water Data'!F25))="","",OFFSET('Water Data'!$F$28,0,10*ROW('Water Data'!F25)))</f>
        <v/>
      </c>
      <c r="CA31" s="270" t="str">
        <f ca="true">+IF(OFFSET('Water Data'!$F$29,0,10*ROW('Water Data'!F25))="","",OFFSET('Water Data'!$F$29,0,10*ROW('Water Data'!F25)))</f>
        <v/>
      </c>
      <c r="CB31" s="270" t="str">
        <f ca="true">+IF(OFFSET('Water Data'!$G$27,0,10*ROW('Water Data'!G25))="","",OFFSET('Water Data'!$G$27,0,10*ROW('Water Data'!G25)))</f>
        <v/>
      </c>
      <c r="CC31" s="270" t="str">
        <f ca="true">+IF(OFFSET('Water Data'!$G$28,0,10*ROW('Water Data'!G25))="","",OFFSET('Water Data'!$G$28,0,10*ROW('Water Data'!G25)))</f>
        <v/>
      </c>
      <c r="CD31" s="270" t="str">
        <f ca="true">+IF(OFFSET('Water Data'!$G$29,0,10*ROW('Water Data'!G25))="","",OFFSET('Water Data'!$G$29,0,10*ROW('Water Data'!G25)))</f>
        <v/>
      </c>
      <c r="CE31" s="270" t="str">
        <f ca="true">+IF(OFFSET('Water Data'!$H$27,0,10*ROW('Water Data'!H25))="","",OFFSET('Water Data'!$H$27,0,10*ROW('Water Data'!H25)))</f>
        <v/>
      </c>
      <c r="CF31" s="270" t="str">
        <f ca="true">+IF(OFFSET('Water Data'!$H$28,0,10*ROW('Water Data'!H25))="","",OFFSET('Water Data'!$H$28,0,10*ROW('Water Data'!H25)))</f>
        <v/>
      </c>
      <c r="CG31" s="270" t="str">
        <f ca="true">+IF(OFFSET('Water Data'!$H$29,0,10*ROW('Water Data'!H25))="","",OFFSET('Water Data'!$H$29,0,10*ROW('Water Data'!H25)))</f>
        <v/>
      </c>
      <c r="CH31" s="270" t="str">
        <f ca="true">+IF(OFFSET('Water Data'!$I$27,0,10*ROW('Water Data'!I25))="","",OFFSET('Water Data'!$I$27,0,10*ROW('Water Data'!I25)))</f>
        <v/>
      </c>
      <c r="CI31" s="270" t="str">
        <f ca="true">+IF(OFFSET('Water Data'!$I$28,0,10*ROW('Water Data'!I25))="","",OFFSET('Water Data'!$I$28,0,10*ROW('Water Data'!I25)))</f>
        <v/>
      </c>
      <c r="CJ31" s="270" t="str">
        <f ca="true">+IF(OFFSET('Water Data'!$I$29,0,10*ROW('Water Data'!I25))="","",OFFSET('Water Data'!$I$29,0,10*ROW('Water Data'!I25)))</f>
        <v/>
      </c>
      <c r="CK31" s="270" t="str">
        <f ca="true">+IF(OFFSET('Sanitation Data'!$D$28,0,10*ROW('Sanitation Data'!D25))="","",OFFSET('Sanitation Data'!$D$28,0,10*ROW('Sanitation Data'!D25)))</f>
        <v/>
      </c>
      <c r="CL31" s="270" t="str">
        <f ca="true">+IF(OFFSET('Sanitation Data'!$D$29,0,10*ROW('Sanitation Data'!D25))="","",OFFSET('Sanitation Data'!$D$29,0,10*ROW('Sanitation Data'!D25)))</f>
        <v/>
      </c>
      <c r="CM31" s="270" t="str">
        <f ca="true">+IF(OFFSET('Sanitation Data'!$D$30,0,10*ROW('Sanitation Data'!D25))="","",OFFSET('Sanitation Data'!$D$30,0,10*ROW('Sanitation Data'!D25)))</f>
        <v/>
      </c>
      <c r="CN31" s="270" t="str">
        <f ca="true">+IF(OFFSET('Sanitation Data'!$D$31,0,10*ROW('Sanitation Data'!D25))="","",OFFSET('Sanitation Data'!$D$31,0,10*ROW('Sanitation Data'!D25)))</f>
        <v/>
      </c>
      <c r="CO31" s="270" t="str">
        <f ca="true">+IF(OFFSET('Sanitation Data'!$D$32,0,10*ROW('Sanitation Data'!D25))="","",OFFSET('Sanitation Data'!$D$32,0,10*ROW('Sanitation Data'!D25)))</f>
        <v/>
      </c>
      <c r="CP31" s="270" t="str">
        <f ca="true">+IF(OFFSET('Sanitation Data'!$E$28,0,10*ROW('Sanitation Data'!E25))="","",OFFSET('Sanitation Data'!$E$28,0,10*ROW('Sanitation Data'!E25)))</f>
        <v/>
      </c>
      <c r="CQ31" s="270" t="str">
        <f ca="true">+IF(OFFSET('Sanitation Data'!$E$29,0,10*ROW('Sanitation Data'!E25))="","",OFFSET('Sanitation Data'!$E$29,0,10*ROW('Sanitation Data'!E25)))</f>
        <v/>
      </c>
      <c r="CR31" s="270" t="str">
        <f ca="true">+IF(OFFSET('Sanitation Data'!$E$30,0,10*ROW('Sanitation Data'!E25))="","",OFFSET('Sanitation Data'!$E$30,0,10*ROW('Sanitation Data'!E25)))</f>
        <v/>
      </c>
      <c r="CS31" s="270" t="str">
        <f ca="true">+IF(OFFSET('Sanitation Data'!$E$31,0,10*ROW('Sanitation Data'!E25))="","",OFFSET('Sanitation Data'!$E$31,0,10*ROW('Sanitation Data'!E25)))</f>
        <v/>
      </c>
      <c r="CT31" s="270" t="str">
        <f ca="true">+IF(OFFSET('Sanitation Data'!$E$32,0,10*ROW('Sanitation Data'!E25))="","",OFFSET('Sanitation Data'!$E$32,0,10*ROW('Sanitation Data'!E25)))</f>
        <v/>
      </c>
      <c r="CU31" s="270" t="str">
        <f ca="true">+IF(OFFSET('Sanitation Data'!$F$28,0,10*ROW('Sanitation Data'!F25))="","",OFFSET('Sanitation Data'!$F$28,0,10*ROW('Sanitation Data'!F25)))</f>
        <v/>
      </c>
      <c r="CV31" s="270" t="str">
        <f ca="true">+IF(OFFSET('Sanitation Data'!$F$29,0,10*ROW('Sanitation Data'!F25))="","",OFFSET('Sanitation Data'!$F$29,0,10*ROW('Sanitation Data'!F25)))</f>
        <v/>
      </c>
      <c r="CW31" s="270" t="str">
        <f ca="true">+IF(OFFSET('Sanitation Data'!$F$30,0,10*ROW('Sanitation Data'!F25))="","",OFFSET('Sanitation Data'!$F$30,0,10*ROW('Sanitation Data'!F25)))</f>
        <v/>
      </c>
      <c r="CX31" s="270" t="str">
        <f ca="true">+IF(OFFSET('Sanitation Data'!$F$31,0,10*ROW('Sanitation Data'!F25))="","",OFFSET('Sanitation Data'!$F$31,0,10*ROW('Sanitation Data'!F25)))</f>
        <v/>
      </c>
      <c r="CY31" s="270" t="str">
        <f ca="true">+IF(OFFSET('Sanitation Data'!$F$32,0,10*ROW('Sanitation Data'!F25))="","",OFFSET('Sanitation Data'!$F$32,0,10*ROW('Sanitation Data'!F25)))</f>
        <v/>
      </c>
      <c r="CZ31" s="270" t="str">
        <f ca="true">+IF(OFFSET('Sanitation Data'!$G$28,0,10*ROW('Sanitation Data'!G25))="","",OFFSET('Sanitation Data'!$G$28,0,10*ROW('Sanitation Data'!G25)))</f>
        <v/>
      </c>
      <c r="DA31" s="270" t="str">
        <f ca="true">+IF(OFFSET('Sanitation Data'!$G$29,0,10*ROW('Sanitation Data'!G25))="","",OFFSET('Sanitation Data'!$G$29,0,10*ROW('Sanitation Data'!G25)))</f>
        <v/>
      </c>
      <c r="DB31" s="270" t="str">
        <f ca="true">+IF(OFFSET('Sanitation Data'!$G$30,0,10*ROW('Sanitation Data'!G25))="","",OFFSET('Sanitation Data'!$G$30,0,10*ROW('Sanitation Data'!G25)))</f>
        <v/>
      </c>
      <c r="DC31" s="270" t="str">
        <f ca="true">+IF(OFFSET('Sanitation Data'!$G$31,0,10*ROW('Sanitation Data'!G25))="","",OFFSET('Sanitation Data'!$G$31,0,10*ROW('Sanitation Data'!G25)))</f>
        <v/>
      </c>
      <c r="DD31" s="270" t="str">
        <f ca="true">+IF(OFFSET('Sanitation Data'!$G$32,0,10*ROW('Sanitation Data'!G25))="","",OFFSET('Sanitation Data'!$G$32,0,10*ROW('Sanitation Data'!G25)))</f>
        <v/>
      </c>
      <c r="DE31" s="270" t="str">
        <f ca="true">+IF(OFFSET('Sanitation Data'!$H$28,0,10*ROW('Sanitation Data'!H25))="","",OFFSET('Sanitation Data'!$H$28,0,10*ROW('Sanitation Data'!H25)))</f>
        <v/>
      </c>
      <c r="DF31" s="270" t="str">
        <f ca="true">+IF(OFFSET('Sanitation Data'!$H$29,0,10*ROW('Sanitation Data'!H25))="","",OFFSET('Sanitation Data'!$H$29,0,10*ROW('Sanitation Data'!H25)))</f>
        <v/>
      </c>
      <c r="DG31" s="270" t="str">
        <f ca="true">+IF(OFFSET('Sanitation Data'!$H$30,0,10*ROW('Sanitation Data'!H25))="","",OFFSET('Sanitation Data'!$H$30,0,10*ROW('Sanitation Data'!H25)))</f>
        <v/>
      </c>
      <c r="DH31" s="270" t="str">
        <f ca="true">+IF(OFFSET('Sanitation Data'!$H$31,0,10*ROW('Sanitation Data'!H25))="","",OFFSET('Sanitation Data'!$H$31,0,10*ROW('Sanitation Data'!H25)))</f>
        <v/>
      </c>
      <c r="DI31" s="270" t="str">
        <f ca="true">+IF(OFFSET('Sanitation Data'!$H$32,0,10*ROW('Sanitation Data'!H25))="","",OFFSET('Sanitation Data'!$H$32,0,10*ROW('Sanitation Data'!H25)))</f>
        <v/>
      </c>
      <c r="DJ31" s="270" t="str">
        <f ca="true">+IF(OFFSET('Sanitation Data'!$I$28,0,10*ROW('Sanitation Data'!I25))="","",OFFSET('Sanitation Data'!$I$28,0,10*ROW('Sanitation Data'!I25)))</f>
        <v/>
      </c>
      <c r="DK31" s="270" t="str">
        <f ca="true">+IF(OFFSET('Sanitation Data'!$I$29,0,10*ROW('Sanitation Data'!I25))="","",OFFSET('Sanitation Data'!$I$29,0,10*ROW('Sanitation Data'!I25)))</f>
        <v/>
      </c>
      <c r="DL31" s="270" t="str">
        <f ca="true">+IF(OFFSET('Sanitation Data'!$I$30,0,10*ROW('Sanitation Data'!I25))="","",OFFSET('Sanitation Data'!$I$30,0,10*ROW('Sanitation Data'!I25)))</f>
        <v/>
      </c>
      <c r="DM31" s="270" t="str">
        <f ca="true">+IF(OFFSET('Sanitation Data'!$I$31,0,10*ROW('Sanitation Data'!I25))="","",OFFSET('Sanitation Data'!$I$31,0,10*ROW('Sanitation Data'!I25)))</f>
        <v/>
      </c>
      <c r="DN31" s="270" t="str">
        <f ca="true">+IF(OFFSET('Sanitation Data'!$I$32,0,10*ROW('Sanitation Data'!I25))="","",OFFSET('Sanitation Data'!$I$32,0,10*ROW('Sanitation Data'!I25)))</f>
        <v/>
      </c>
      <c r="DO31" s="270" t="str">
        <f ca="true">+IF(OFFSET('Hygiene Data'!$D$11,0,10*ROW('Hygiene Data'!D25))="","",OFFSET('Hygiene Data'!$D$11,0,10*ROW('Hygiene Data'!D25)))</f>
        <v/>
      </c>
      <c r="DP31" s="270" t="str">
        <f ca="true">+IF(OFFSET('Hygiene Data'!$D$12,0,10*ROW('Hygiene Data'!D25))="","",OFFSET('Hygiene Data'!$D$12,0,10*ROW('Hygiene Data'!D25)))</f>
        <v/>
      </c>
      <c r="DQ31" s="270" t="str">
        <f ca="true">+IF(OFFSET('Hygiene Data'!$D$13,0,10*ROW('Hygiene Data'!D25))="","",OFFSET('Hygiene Data'!$D$13,0,10*ROW('Hygiene Data'!D25)))</f>
        <v/>
      </c>
      <c r="DR31" s="270" t="str">
        <f ca="true">+IF(OFFSET('Hygiene Data'!$E$11,0,10*ROW('Hygiene Data'!E25))="","",OFFSET('Hygiene Data'!$E$11,0,10*ROW('Hygiene Data'!E25)))</f>
        <v/>
      </c>
      <c r="DS31" s="270" t="str">
        <f ca="true">+IF(OFFSET('Hygiene Data'!$E$12,0,10*ROW('Hygiene Data'!E25))="","",OFFSET('Hygiene Data'!$E$12,0,10*ROW('Hygiene Data'!E25)))</f>
        <v/>
      </c>
      <c r="DT31" s="270" t="str">
        <f ca="true">+IF(OFFSET('Hygiene Data'!$E$13,0,10*ROW('Hygiene Data'!E25))="","",OFFSET('Hygiene Data'!$E$13,0,10*ROW('Hygiene Data'!E25)))</f>
        <v/>
      </c>
      <c r="DU31" s="270" t="str">
        <f ca="true">+IF(OFFSET('Hygiene Data'!$F$11,0,10*ROW('Hygiene Data'!F25))="","",OFFSET('Hygiene Data'!$F$11,0,10*ROW('Hygiene Data'!F25)))</f>
        <v/>
      </c>
      <c r="DV31" s="270" t="str">
        <f ca="true">+IF(OFFSET('Hygiene Data'!$F$12,0,10*ROW('Hygiene Data'!F25))="","",OFFSET('Hygiene Data'!$F$12,0,10*ROW('Hygiene Data'!F25)))</f>
        <v/>
      </c>
      <c r="DW31" s="270" t="str">
        <f ca="true">+IF(OFFSET('Hygiene Data'!$F$13,0,10*ROW('Hygiene Data'!F25))="","",OFFSET('Hygiene Data'!$F$13,0,10*ROW('Hygiene Data'!F25)))</f>
        <v/>
      </c>
      <c r="DX31" s="270" t="str">
        <f ca="true">+IF(OFFSET('Hygiene Data'!$G$11,0,10*ROW('Hygiene Data'!G25))="","",OFFSET('Hygiene Data'!$G$11,0,10*ROW('Hygiene Data'!G25)))</f>
        <v/>
      </c>
      <c r="DY31" s="270" t="str">
        <f ca="true">+IF(OFFSET('Hygiene Data'!$G$12,0,10*ROW('Hygiene Data'!G25))="","",OFFSET('Hygiene Data'!$G$12,0,10*ROW('Hygiene Data'!G25)))</f>
        <v/>
      </c>
      <c r="DZ31" s="270" t="str">
        <f ca="true">+IF(OFFSET('Hygiene Data'!$G$13,0,10*ROW('Hygiene Data'!G25))="","",OFFSET('Hygiene Data'!$G$13,0,10*ROW('Hygiene Data'!G25)))</f>
        <v/>
      </c>
      <c r="EA31" s="270" t="str">
        <f ca="true">+IF(OFFSET('Hygiene Data'!$H$11,0,10*ROW('Hygiene Data'!H25))="","",OFFSET('Hygiene Data'!$H$11,0,10*ROW('Hygiene Data'!H25)))</f>
        <v/>
      </c>
      <c r="EB31" s="270" t="str">
        <f ca="true">+IF(OFFSET('Hygiene Data'!$H$12,0,10*ROW('Hygiene Data'!H25))="","",OFFSET('Hygiene Data'!$H$12,0,10*ROW('Hygiene Data'!H25)))</f>
        <v/>
      </c>
      <c r="EC31" s="270" t="str">
        <f ca="true">+IF(OFFSET('Hygiene Data'!$H$13,0,10*ROW('Hygiene Data'!H25))="","",OFFSET('Hygiene Data'!$H$13,0,10*ROW('Hygiene Data'!H25)))</f>
        <v/>
      </c>
      <c r="ED31" s="270" t="str">
        <f ca="true">+IF(OFFSET('Hygiene Data'!$I$11,0,10*ROW('Hygiene Data'!I25))="","",OFFSET('Hygiene Data'!$I$11,0,10*ROW('Hygiene Data'!I25)))</f>
        <v/>
      </c>
      <c r="EE31" s="270" t="str">
        <f ca="true">+IF(OFFSET('Hygiene Data'!$I$12,0,10*ROW('Hygiene Data'!I25))="","",OFFSET('Hygiene Data'!$I$12,0,10*ROW('Hygiene Data'!I25)))</f>
        <v/>
      </c>
      <c r="EF31" s="270"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6"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0"/>
      <c r="BS32" s="270" t="str">
        <f ca="true">+IF(OFFSET('Water Data'!$D$27,0,10*ROW('Water Data'!D26))="","",OFFSET('Water Data'!$D$27,0,10*ROW('Water Data'!D26)))</f>
        <v/>
      </c>
      <c r="BT32" s="270" t="str">
        <f ca="true">+IF(OFFSET('Water Data'!$D$28,0,10*ROW('Water Data'!D26))="","",OFFSET('Water Data'!$D$28,0,10*ROW('Water Data'!D26)))</f>
        <v/>
      </c>
      <c r="BU32" s="270" t="str">
        <f ca="true">+IF(OFFSET('Water Data'!$D$29,0,10*ROW('Water Data'!D26))="","",OFFSET('Water Data'!$D$29,0,10*ROW('Water Data'!D26)))</f>
        <v/>
      </c>
      <c r="BV32" s="270" t="str">
        <f ca="true">+IF(OFFSET('Water Data'!$E$27,0,10*ROW('Water Data'!E26))="","",OFFSET('Water Data'!$E$27,0,10*ROW('Water Data'!E26)))</f>
        <v/>
      </c>
      <c r="BW32" s="270" t="str">
        <f ca="true">+IF(OFFSET('Water Data'!$E$28,0,10*ROW('Water Data'!E26))="","",OFFSET('Water Data'!$E$28,0,10*ROW('Water Data'!E26)))</f>
        <v/>
      </c>
      <c r="BX32" s="270" t="str">
        <f ca="true">+IF(OFFSET('Water Data'!$E$29,0,10*ROW('Water Data'!E26))="","",OFFSET('Water Data'!$E$29,0,10*ROW('Water Data'!E26)))</f>
        <v/>
      </c>
      <c r="BY32" s="270" t="str">
        <f ca="true">+IF(OFFSET('Water Data'!$F$27,0,10*ROW('Water Data'!F26))="","",OFFSET('Water Data'!$F$27,0,10*ROW('Water Data'!F26)))</f>
        <v/>
      </c>
      <c r="BZ32" s="270" t="str">
        <f ca="true">+IF(OFFSET('Water Data'!$F$28,0,10*ROW('Water Data'!F26))="","",OFFSET('Water Data'!$F$28,0,10*ROW('Water Data'!F26)))</f>
        <v/>
      </c>
      <c r="CA32" s="270" t="str">
        <f ca="true">+IF(OFFSET('Water Data'!$F$29,0,10*ROW('Water Data'!F26))="","",OFFSET('Water Data'!$F$29,0,10*ROW('Water Data'!F26)))</f>
        <v/>
      </c>
      <c r="CB32" s="270" t="str">
        <f ca="true">+IF(OFFSET('Water Data'!$G$27,0,10*ROW('Water Data'!G26))="","",OFFSET('Water Data'!$G$27,0,10*ROW('Water Data'!G26)))</f>
        <v/>
      </c>
      <c r="CC32" s="270" t="str">
        <f ca="true">+IF(OFFSET('Water Data'!$G$28,0,10*ROW('Water Data'!G26))="","",OFFSET('Water Data'!$G$28,0,10*ROW('Water Data'!G26)))</f>
        <v/>
      </c>
      <c r="CD32" s="270" t="str">
        <f ca="true">+IF(OFFSET('Water Data'!$G$29,0,10*ROW('Water Data'!G26))="","",OFFSET('Water Data'!$G$29,0,10*ROW('Water Data'!G26)))</f>
        <v/>
      </c>
      <c r="CE32" s="270" t="str">
        <f ca="true">+IF(OFFSET('Water Data'!$H$27,0,10*ROW('Water Data'!H26))="","",OFFSET('Water Data'!$H$27,0,10*ROW('Water Data'!H26)))</f>
        <v/>
      </c>
      <c r="CF32" s="270" t="str">
        <f ca="true">+IF(OFFSET('Water Data'!$H$28,0,10*ROW('Water Data'!H26))="","",OFFSET('Water Data'!$H$28,0,10*ROW('Water Data'!H26)))</f>
        <v/>
      </c>
      <c r="CG32" s="270" t="str">
        <f ca="true">+IF(OFFSET('Water Data'!$H$29,0,10*ROW('Water Data'!H26))="","",OFFSET('Water Data'!$H$29,0,10*ROW('Water Data'!H26)))</f>
        <v/>
      </c>
      <c r="CH32" s="270" t="str">
        <f ca="true">+IF(OFFSET('Water Data'!$I$27,0,10*ROW('Water Data'!I26))="","",OFFSET('Water Data'!$I$27,0,10*ROW('Water Data'!I26)))</f>
        <v/>
      </c>
      <c r="CI32" s="270" t="str">
        <f ca="true">+IF(OFFSET('Water Data'!$I$28,0,10*ROW('Water Data'!I26))="","",OFFSET('Water Data'!$I$28,0,10*ROW('Water Data'!I26)))</f>
        <v/>
      </c>
      <c r="CJ32" s="270" t="str">
        <f ca="true">+IF(OFFSET('Water Data'!$I$29,0,10*ROW('Water Data'!I26))="","",OFFSET('Water Data'!$I$29,0,10*ROW('Water Data'!I26)))</f>
        <v/>
      </c>
      <c r="CK32" s="270" t="str">
        <f ca="true">+IF(OFFSET('Sanitation Data'!$D$28,0,10*ROW('Sanitation Data'!D26))="","",OFFSET('Sanitation Data'!$D$28,0,10*ROW('Sanitation Data'!D26)))</f>
        <v/>
      </c>
      <c r="CL32" s="270" t="str">
        <f ca="true">+IF(OFFSET('Sanitation Data'!$D$29,0,10*ROW('Sanitation Data'!D26))="","",OFFSET('Sanitation Data'!$D$29,0,10*ROW('Sanitation Data'!D26)))</f>
        <v/>
      </c>
      <c r="CM32" s="270" t="str">
        <f ca="true">+IF(OFFSET('Sanitation Data'!$D$30,0,10*ROW('Sanitation Data'!D26))="","",OFFSET('Sanitation Data'!$D$30,0,10*ROW('Sanitation Data'!D26)))</f>
        <v/>
      </c>
      <c r="CN32" s="270" t="str">
        <f ca="true">+IF(OFFSET('Sanitation Data'!$D$31,0,10*ROW('Sanitation Data'!D26))="","",OFFSET('Sanitation Data'!$D$31,0,10*ROW('Sanitation Data'!D26)))</f>
        <v/>
      </c>
      <c r="CO32" s="270" t="str">
        <f ca="true">+IF(OFFSET('Sanitation Data'!$D$32,0,10*ROW('Sanitation Data'!D26))="","",OFFSET('Sanitation Data'!$D$32,0,10*ROW('Sanitation Data'!D26)))</f>
        <v/>
      </c>
      <c r="CP32" s="270" t="str">
        <f ca="true">+IF(OFFSET('Sanitation Data'!$E$28,0,10*ROW('Sanitation Data'!E26))="","",OFFSET('Sanitation Data'!$E$28,0,10*ROW('Sanitation Data'!E26)))</f>
        <v/>
      </c>
      <c r="CQ32" s="270" t="str">
        <f ca="true">+IF(OFFSET('Sanitation Data'!$E$29,0,10*ROW('Sanitation Data'!E26))="","",OFFSET('Sanitation Data'!$E$29,0,10*ROW('Sanitation Data'!E26)))</f>
        <v/>
      </c>
      <c r="CR32" s="270" t="str">
        <f ca="true">+IF(OFFSET('Sanitation Data'!$E$30,0,10*ROW('Sanitation Data'!E26))="","",OFFSET('Sanitation Data'!$E$30,0,10*ROW('Sanitation Data'!E26)))</f>
        <v/>
      </c>
      <c r="CS32" s="270" t="str">
        <f ca="true">+IF(OFFSET('Sanitation Data'!$E$31,0,10*ROW('Sanitation Data'!E26))="","",OFFSET('Sanitation Data'!$E$31,0,10*ROW('Sanitation Data'!E26)))</f>
        <v/>
      </c>
      <c r="CT32" s="270" t="str">
        <f ca="true">+IF(OFFSET('Sanitation Data'!$E$32,0,10*ROW('Sanitation Data'!E26))="","",OFFSET('Sanitation Data'!$E$32,0,10*ROW('Sanitation Data'!E26)))</f>
        <v/>
      </c>
      <c r="CU32" s="270" t="str">
        <f ca="true">+IF(OFFSET('Sanitation Data'!$F$28,0,10*ROW('Sanitation Data'!F26))="","",OFFSET('Sanitation Data'!$F$28,0,10*ROW('Sanitation Data'!F26)))</f>
        <v/>
      </c>
      <c r="CV32" s="270" t="str">
        <f ca="true">+IF(OFFSET('Sanitation Data'!$F$29,0,10*ROW('Sanitation Data'!F26))="","",OFFSET('Sanitation Data'!$F$29,0,10*ROW('Sanitation Data'!F26)))</f>
        <v/>
      </c>
      <c r="CW32" s="270" t="str">
        <f ca="true">+IF(OFFSET('Sanitation Data'!$F$30,0,10*ROW('Sanitation Data'!F26))="","",OFFSET('Sanitation Data'!$F$30,0,10*ROW('Sanitation Data'!F26)))</f>
        <v/>
      </c>
      <c r="CX32" s="270" t="str">
        <f ca="true">+IF(OFFSET('Sanitation Data'!$F$31,0,10*ROW('Sanitation Data'!F26))="","",OFFSET('Sanitation Data'!$F$31,0,10*ROW('Sanitation Data'!F26)))</f>
        <v/>
      </c>
      <c r="CY32" s="270" t="str">
        <f ca="true">+IF(OFFSET('Sanitation Data'!$F$32,0,10*ROW('Sanitation Data'!F26))="","",OFFSET('Sanitation Data'!$F$32,0,10*ROW('Sanitation Data'!F26)))</f>
        <v/>
      </c>
      <c r="CZ32" s="270" t="str">
        <f ca="true">+IF(OFFSET('Sanitation Data'!$G$28,0,10*ROW('Sanitation Data'!G26))="","",OFFSET('Sanitation Data'!$G$28,0,10*ROW('Sanitation Data'!G26)))</f>
        <v/>
      </c>
      <c r="DA32" s="270" t="str">
        <f ca="true">+IF(OFFSET('Sanitation Data'!$G$29,0,10*ROW('Sanitation Data'!G26))="","",OFFSET('Sanitation Data'!$G$29,0,10*ROW('Sanitation Data'!G26)))</f>
        <v/>
      </c>
      <c r="DB32" s="270" t="str">
        <f ca="true">+IF(OFFSET('Sanitation Data'!$G$30,0,10*ROW('Sanitation Data'!G26))="","",OFFSET('Sanitation Data'!$G$30,0,10*ROW('Sanitation Data'!G26)))</f>
        <v/>
      </c>
      <c r="DC32" s="270" t="str">
        <f ca="true">+IF(OFFSET('Sanitation Data'!$G$31,0,10*ROW('Sanitation Data'!G26))="","",OFFSET('Sanitation Data'!$G$31,0,10*ROW('Sanitation Data'!G26)))</f>
        <v/>
      </c>
      <c r="DD32" s="270" t="str">
        <f ca="true">+IF(OFFSET('Sanitation Data'!$G$32,0,10*ROW('Sanitation Data'!G26))="","",OFFSET('Sanitation Data'!$G$32,0,10*ROW('Sanitation Data'!G26)))</f>
        <v/>
      </c>
      <c r="DE32" s="270" t="str">
        <f ca="true">+IF(OFFSET('Sanitation Data'!$H$28,0,10*ROW('Sanitation Data'!H26))="","",OFFSET('Sanitation Data'!$H$28,0,10*ROW('Sanitation Data'!H26)))</f>
        <v/>
      </c>
      <c r="DF32" s="270" t="str">
        <f ca="true">+IF(OFFSET('Sanitation Data'!$H$29,0,10*ROW('Sanitation Data'!H26))="","",OFFSET('Sanitation Data'!$H$29,0,10*ROW('Sanitation Data'!H26)))</f>
        <v/>
      </c>
      <c r="DG32" s="270" t="str">
        <f ca="true">+IF(OFFSET('Sanitation Data'!$H$30,0,10*ROW('Sanitation Data'!H26))="","",OFFSET('Sanitation Data'!$H$30,0,10*ROW('Sanitation Data'!H26)))</f>
        <v/>
      </c>
      <c r="DH32" s="270" t="str">
        <f ca="true">+IF(OFFSET('Sanitation Data'!$H$31,0,10*ROW('Sanitation Data'!H26))="","",OFFSET('Sanitation Data'!$H$31,0,10*ROW('Sanitation Data'!H26)))</f>
        <v/>
      </c>
      <c r="DI32" s="270" t="str">
        <f ca="true">+IF(OFFSET('Sanitation Data'!$H$32,0,10*ROW('Sanitation Data'!H26))="","",OFFSET('Sanitation Data'!$H$32,0,10*ROW('Sanitation Data'!H26)))</f>
        <v/>
      </c>
      <c r="DJ32" s="270" t="str">
        <f ca="true">+IF(OFFSET('Sanitation Data'!$I$28,0,10*ROW('Sanitation Data'!I26))="","",OFFSET('Sanitation Data'!$I$28,0,10*ROW('Sanitation Data'!I26)))</f>
        <v/>
      </c>
      <c r="DK32" s="270" t="str">
        <f ca="true">+IF(OFFSET('Sanitation Data'!$I$29,0,10*ROW('Sanitation Data'!I26))="","",OFFSET('Sanitation Data'!$I$29,0,10*ROW('Sanitation Data'!I26)))</f>
        <v/>
      </c>
      <c r="DL32" s="270" t="str">
        <f ca="true">+IF(OFFSET('Sanitation Data'!$I$30,0,10*ROW('Sanitation Data'!I26))="","",OFFSET('Sanitation Data'!$I$30,0,10*ROW('Sanitation Data'!I26)))</f>
        <v/>
      </c>
      <c r="DM32" s="270" t="str">
        <f ca="true">+IF(OFFSET('Sanitation Data'!$I$31,0,10*ROW('Sanitation Data'!I26))="","",OFFSET('Sanitation Data'!$I$31,0,10*ROW('Sanitation Data'!I26)))</f>
        <v/>
      </c>
      <c r="DN32" s="270" t="str">
        <f ca="true">+IF(OFFSET('Sanitation Data'!$I$32,0,10*ROW('Sanitation Data'!I26))="","",OFFSET('Sanitation Data'!$I$32,0,10*ROW('Sanitation Data'!I26)))</f>
        <v/>
      </c>
      <c r="DO32" s="270" t="str">
        <f ca="true">+IF(OFFSET('Hygiene Data'!$D$11,0,10*ROW('Hygiene Data'!D26))="","",OFFSET('Hygiene Data'!$D$11,0,10*ROW('Hygiene Data'!D26)))</f>
        <v/>
      </c>
      <c r="DP32" s="270" t="str">
        <f ca="true">+IF(OFFSET('Hygiene Data'!$D$12,0,10*ROW('Hygiene Data'!D26))="","",OFFSET('Hygiene Data'!$D$12,0,10*ROW('Hygiene Data'!D26)))</f>
        <v/>
      </c>
      <c r="DQ32" s="270" t="str">
        <f ca="true">+IF(OFFSET('Hygiene Data'!$D$13,0,10*ROW('Hygiene Data'!D26))="","",OFFSET('Hygiene Data'!$D$13,0,10*ROW('Hygiene Data'!D26)))</f>
        <v/>
      </c>
      <c r="DR32" s="270" t="str">
        <f ca="true">+IF(OFFSET('Hygiene Data'!$E$11,0,10*ROW('Hygiene Data'!E26))="","",OFFSET('Hygiene Data'!$E$11,0,10*ROW('Hygiene Data'!E26)))</f>
        <v/>
      </c>
      <c r="DS32" s="270" t="str">
        <f ca="true">+IF(OFFSET('Hygiene Data'!$E$12,0,10*ROW('Hygiene Data'!E26))="","",OFFSET('Hygiene Data'!$E$12,0,10*ROW('Hygiene Data'!E26)))</f>
        <v/>
      </c>
      <c r="DT32" s="270" t="str">
        <f ca="true">+IF(OFFSET('Hygiene Data'!$E$13,0,10*ROW('Hygiene Data'!E26))="","",OFFSET('Hygiene Data'!$E$13,0,10*ROW('Hygiene Data'!E26)))</f>
        <v/>
      </c>
      <c r="DU32" s="270" t="str">
        <f ca="true">+IF(OFFSET('Hygiene Data'!$F$11,0,10*ROW('Hygiene Data'!F26))="","",OFFSET('Hygiene Data'!$F$11,0,10*ROW('Hygiene Data'!F26)))</f>
        <v/>
      </c>
      <c r="DV32" s="270" t="str">
        <f ca="true">+IF(OFFSET('Hygiene Data'!$F$12,0,10*ROW('Hygiene Data'!F26))="","",OFFSET('Hygiene Data'!$F$12,0,10*ROW('Hygiene Data'!F26)))</f>
        <v/>
      </c>
      <c r="DW32" s="270" t="str">
        <f ca="true">+IF(OFFSET('Hygiene Data'!$F$13,0,10*ROW('Hygiene Data'!F26))="","",OFFSET('Hygiene Data'!$F$13,0,10*ROW('Hygiene Data'!F26)))</f>
        <v/>
      </c>
      <c r="DX32" s="270" t="str">
        <f ca="true">+IF(OFFSET('Hygiene Data'!$G$11,0,10*ROW('Hygiene Data'!G26))="","",OFFSET('Hygiene Data'!$G$11,0,10*ROW('Hygiene Data'!G26)))</f>
        <v/>
      </c>
      <c r="DY32" s="270" t="str">
        <f ca="true">+IF(OFFSET('Hygiene Data'!$G$12,0,10*ROW('Hygiene Data'!G26))="","",OFFSET('Hygiene Data'!$G$12,0,10*ROW('Hygiene Data'!G26)))</f>
        <v/>
      </c>
      <c r="DZ32" s="270" t="str">
        <f ca="true">+IF(OFFSET('Hygiene Data'!$G$13,0,10*ROW('Hygiene Data'!G26))="","",OFFSET('Hygiene Data'!$G$13,0,10*ROW('Hygiene Data'!G26)))</f>
        <v/>
      </c>
      <c r="EA32" s="270" t="str">
        <f ca="true">+IF(OFFSET('Hygiene Data'!$H$11,0,10*ROW('Hygiene Data'!H26))="","",OFFSET('Hygiene Data'!$H$11,0,10*ROW('Hygiene Data'!H26)))</f>
        <v/>
      </c>
      <c r="EB32" s="270" t="str">
        <f ca="true">+IF(OFFSET('Hygiene Data'!$H$12,0,10*ROW('Hygiene Data'!H26))="","",OFFSET('Hygiene Data'!$H$12,0,10*ROW('Hygiene Data'!H26)))</f>
        <v/>
      </c>
      <c r="EC32" s="270" t="str">
        <f ca="true">+IF(OFFSET('Hygiene Data'!$H$13,0,10*ROW('Hygiene Data'!H26))="","",OFFSET('Hygiene Data'!$H$13,0,10*ROW('Hygiene Data'!H26)))</f>
        <v/>
      </c>
      <c r="ED32" s="270" t="str">
        <f ca="true">+IF(OFFSET('Hygiene Data'!$I$11,0,10*ROW('Hygiene Data'!I26))="","",OFFSET('Hygiene Data'!$I$11,0,10*ROW('Hygiene Data'!I26)))</f>
        <v/>
      </c>
      <c r="EE32" s="270" t="str">
        <f ca="true">+IF(OFFSET('Hygiene Data'!$I$12,0,10*ROW('Hygiene Data'!I26))="","",OFFSET('Hygiene Data'!$I$12,0,10*ROW('Hygiene Data'!I26)))</f>
        <v/>
      </c>
      <c r="EF32" s="270"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6"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0"/>
      <c r="BS33" s="270" t="str">
        <f ca="true">+IF(OFFSET('Water Data'!$D$27,0,10*ROW('Water Data'!D27))="","",OFFSET('Water Data'!$D$27,0,10*ROW('Water Data'!D27)))</f>
        <v/>
      </c>
      <c r="BT33" s="270" t="str">
        <f ca="true">+IF(OFFSET('Water Data'!$D$28,0,10*ROW('Water Data'!D27))="","",OFFSET('Water Data'!$D$28,0,10*ROW('Water Data'!D27)))</f>
        <v/>
      </c>
      <c r="BU33" s="270" t="str">
        <f ca="true">+IF(OFFSET('Water Data'!$D$29,0,10*ROW('Water Data'!D27))="","",OFFSET('Water Data'!$D$29,0,10*ROW('Water Data'!D27)))</f>
        <v/>
      </c>
      <c r="BV33" s="270" t="str">
        <f ca="true">+IF(OFFSET('Water Data'!$E$27,0,10*ROW('Water Data'!E27))="","",OFFSET('Water Data'!$E$27,0,10*ROW('Water Data'!E27)))</f>
        <v/>
      </c>
      <c r="BW33" s="270" t="str">
        <f ca="true">+IF(OFFSET('Water Data'!$E$28,0,10*ROW('Water Data'!E27))="","",OFFSET('Water Data'!$E$28,0,10*ROW('Water Data'!E27)))</f>
        <v/>
      </c>
      <c r="BX33" s="270" t="str">
        <f ca="true">+IF(OFFSET('Water Data'!$E$29,0,10*ROW('Water Data'!E27))="","",OFFSET('Water Data'!$E$29,0,10*ROW('Water Data'!E27)))</f>
        <v/>
      </c>
      <c r="BY33" s="270" t="str">
        <f ca="true">+IF(OFFSET('Water Data'!$F$27,0,10*ROW('Water Data'!F27))="","",OFFSET('Water Data'!$F$27,0,10*ROW('Water Data'!F27)))</f>
        <v/>
      </c>
      <c r="BZ33" s="270" t="str">
        <f ca="true">+IF(OFFSET('Water Data'!$F$28,0,10*ROW('Water Data'!F27))="","",OFFSET('Water Data'!$F$28,0,10*ROW('Water Data'!F27)))</f>
        <v/>
      </c>
      <c r="CA33" s="270" t="str">
        <f ca="true">+IF(OFFSET('Water Data'!$F$29,0,10*ROW('Water Data'!F27))="","",OFFSET('Water Data'!$F$29,0,10*ROW('Water Data'!F27)))</f>
        <v/>
      </c>
      <c r="CB33" s="270" t="str">
        <f ca="true">+IF(OFFSET('Water Data'!$G$27,0,10*ROW('Water Data'!G27))="","",OFFSET('Water Data'!$G$27,0,10*ROW('Water Data'!G27)))</f>
        <v/>
      </c>
      <c r="CC33" s="270" t="str">
        <f ca="true">+IF(OFFSET('Water Data'!$G$28,0,10*ROW('Water Data'!G27))="","",OFFSET('Water Data'!$G$28,0,10*ROW('Water Data'!G27)))</f>
        <v/>
      </c>
      <c r="CD33" s="270" t="str">
        <f ca="true">+IF(OFFSET('Water Data'!$G$29,0,10*ROW('Water Data'!G27))="","",OFFSET('Water Data'!$G$29,0,10*ROW('Water Data'!G27)))</f>
        <v/>
      </c>
      <c r="CE33" s="270" t="str">
        <f ca="true">+IF(OFFSET('Water Data'!$H$27,0,10*ROW('Water Data'!H27))="","",OFFSET('Water Data'!$H$27,0,10*ROW('Water Data'!H27)))</f>
        <v/>
      </c>
      <c r="CF33" s="270" t="str">
        <f ca="true">+IF(OFFSET('Water Data'!$H$28,0,10*ROW('Water Data'!H27))="","",OFFSET('Water Data'!$H$28,0,10*ROW('Water Data'!H27)))</f>
        <v/>
      </c>
      <c r="CG33" s="270" t="str">
        <f ca="true">+IF(OFFSET('Water Data'!$H$29,0,10*ROW('Water Data'!H27))="","",OFFSET('Water Data'!$H$29,0,10*ROW('Water Data'!H27)))</f>
        <v/>
      </c>
      <c r="CH33" s="270" t="str">
        <f ca="true">+IF(OFFSET('Water Data'!$I$27,0,10*ROW('Water Data'!I27))="","",OFFSET('Water Data'!$I$27,0,10*ROW('Water Data'!I27)))</f>
        <v/>
      </c>
      <c r="CI33" s="270" t="str">
        <f ca="true">+IF(OFFSET('Water Data'!$I$28,0,10*ROW('Water Data'!I27))="","",OFFSET('Water Data'!$I$28,0,10*ROW('Water Data'!I27)))</f>
        <v/>
      </c>
      <c r="CJ33" s="270" t="str">
        <f ca="true">+IF(OFFSET('Water Data'!$I$29,0,10*ROW('Water Data'!I27))="","",OFFSET('Water Data'!$I$29,0,10*ROW('Water Data'!I27)))</f>
        <v/>
      </c>
      <c r="CK33" s="270" t="str">
        <f ca="true">+IF(OFFSET('Sanitation Data'!$D$28,0,10*ROW('Sanitation Data'!D27))="","",OFFSET('Sanitation Data'!$D$28,0,10*ROW('Sanitation Data'!D27)))</f>
        <v/>
      </c>
      <c r="CL33" s="270" t="str">
        <f ca="true">+IF(OFFSET('Sanitation Data'!$D$29,0,10*ROW('Sanitation Data'!D27))="","",OFFSET('Sanitation Data'!$D$29,0,10*ROW('Sanitation Data'!D27)))</f>
        <v/>
      </c>
      <c r="CM33" s="270" t="str">
        <f ca="true">+IF(OFFSET('Sanitation Data'!$D$30,0,10*ROW('Sanitation Data'!D27))="","",OFFSET('Sanitation Data'!$D$30,0,10*ROW('Sanitation Data'!D27)))</f>
        <v/>
      </c>
      <c r="CN33" s="270" t="str">
        <f ca="true">+IF(OFFSET('Sanitation Data'!$D$31,0,10*ROW('Sanitation Data'!D27))="","",OFFSET('Sanitation Data'!$D$31,0,10*ROW('Sanitation Data'!D27)))</f>
        <v/>
      </c>
      <c r="CO33" s="270" t="str">
        <f ca="true">+IF(OFFSET('Sanitation Data'!$D$32,0,10*ROW('Sanitation Data'!D27))="","",OFFSET('Sanitation Data'!$D$32,0,10*ROW('Sanitation Data'!D27)))</f>
        <v/>
      </c>
      <c r="CP33" s="270" t="str">
        <f ca="true">+IF(OFFSET('Sanitation Data'!$E$28,0,10*ROW('Sanitation Data'!E27))="","",OFFSET('Sanitation Data'!$E$28,0,10*ROW('Sanitation Data'!E27)))</f>
        <v/>
      </c>
      <c r="CQ33" s="270" t="str">
        <f ca="true">+IF(OFFSET('Sanitation Data'!$E$29,0,10*ROW('Sanitation Data'!E27))="","",OFFSET('Sanitation Data'!$E$29,0,10*ROW('Sanitation Data'!E27)))</f>
        <v/>
      </c>
      <c r="CR33" s="270" t="str">
        <f ca="true">+IF(OFFSET('Sanitation Data'!$E$30,0,10*ROW('Sanitation Data'!E27))="","",OFFSET('Sanitation Data'!$E$30,0,10*ROW('Sanitation Data'!E27)))</f>
        <v/>
      </c>
      <c r="CS33" s="270" t="str">
        <f ca="true">+IF(OFFSET('Sanitation Data'!$E$31,0,10*ROW('Sanitation Data'!E27))="","",OFFSET('Sanitation Data'!$E$31,0,10*ROW('Sanitation Data'!E27)))</f>
        <v/>
      </c>
      <c r="CT33" s="270" t="str">
        <f ca="true">+IF(OFFSET('Sanitation Data'!$E$32,0,10*ROW('Sanitation Data'!E27))="","",OFFSET('Sanitation Data'!$E$32,0,10*ROW('Sanitation Data'!E27)))</f>
        <v/>
      </c>
      <c r="CU33" s="270" t="str">
        <f ca="true">+IF(OFFSET('Sanitation Data'!$F$28,0,10*ROW('Sanitation Data'!F27))="","",OFFSET('Sanitation Data'!$F$28,0,10*ROW('Sanitation Data'!F27)))</f>
        <v/>
      </c>
      <c r="CV33" s="270" t="str">
        <f ca="true">+IF(OFFSET('Sanitation Data'!$F$29,0,10*ROW('Sanitation Data'!F27))="","",OFFSET('Sanitation Data'!$F$29,0,10*ROW('Sanitation Data'!F27)))</f>
        <v/>
      </c>
      <c r="CW33" s="270" t="str">
        <f ca="true">+IF(OFFSET('Sanitation Data'!$F$30,0,10*ROW('Sanitation Data'!F27))="","",OFFSET('Sanitation Data'!$F$30,0,10*ROW('Sanitation Data'!F27)))</f>
        <v/>
      </c>
      <c r="CX33" s="270" t="str">
        <f ca="true">+IF(OFFSET('Sanitation Data'!$F$31,0,10*ROW('Sanitation Data'!F27))="","",OFFSET('Sanitation Data'!$F$31,0,10*ROW('Sanitation Data'!F27)))</f>
        <v/>
      </c>
      <c r="CY33" s="270" t="str">
        <f ca="true">+IF(OFFSET('Sanitation Data'!$F$32,0,10*ROW('Sanitation Data'!F27))="","",OFFSET('Sanitation Data'!$F$32,0,10*ROW('Sanitation Data'!F27)))</f>
        <v/>
      </c>
      <c r="CZ33" s="270" t="str">
        <f ca="true">+IF(OFFSET('Sanitation Data'!$G$28,0,10*ROW('Sanitation Data'!G27))="","",OFFSET('Sanitation Data'!$G$28,0,10*ROW('Sanitation Data'!G27)))</f>
        <v/>
      </c>
      <c r="DA33" s="270" t="str">
        <f ca="true">+IF(OFFSET('Sanitation Data'!$G$29,0,10*ROW('Sanitation Data'!G27))="","",OFFSET('Sanitation Data'!$G$29,0,10*ROW('Sanitation Data'!G27)))</f>
        <v/>
      </c>
      <c r="DB33" s="270" t="str">
        <f ca="true">+IF(OFFSET('Sanitation Data'!$G$30,0,10*ROW('Sanitation Data'!G27))="","",OFFSET('Sanitation Data'!$G$30,0,10*ROW('Sanitation Data'!G27)))</f>
        <v/>
      </c>
      <c r="DC33" s="270" t="str">
        <f ca="true">+IF(OFFSET('Sanitation Data'!$G$31,0,10*ROW('Sanitation Data'!G27))="","",OFFSET('Sanitation Data'!$G$31,0,10*ROW('Sanitation Data'!G27)))</f>
        <v/>
      </c>
      <c r="DD33" s="270" t="str">
        <f ca="true">+IF(OFFSET('Sanitation Data'!$G$32,0,10*ROW('Sanitation Data'!G27))="","",OFFSET('Sanitation Data'!$G$32,0,10*ROW('Sanitation Data'!G27)))</f>
        <v/>
      </c>
      <c r="DE33" s="270" t="str">
        <f ca="true">+IF(OFFSET('Sanitation Data'!$H$28,0,10*ROW('Sanitation Data'!H27))="","",OFFSET('Sanitation Data'!$H$28,0,10*ROW('Sanitation Data'!H27)))</f>
        <v/>
      </c>
      <c r="DF33" s="270" t="str">
        <f ca="true">+IF(OFFSET('Sanitation Data'!$H$29,0,10*ROW('Sanitation Data'!H27))="","",OFFSET('Sanitation Data'!$H$29,0,10*ROW('Sanitation Data'!H27)))</f>
        <v/>
      </c>
      <c r="DG33" s="270" t="str">
        <f ca="true">+IF(OFFSET('Sanitation Data'!$H$30,0,10*ROW('Sanitation Data'!H27))="","",OFFSET('Sanitation Data'!$H$30,0,10*ROW('Sanitation Data'!H27)))</f>
        <v/>
      </c>
      <c r="DH33" s="270" t="str">
        <f ca="true">+IF(OFFSET('Sanitation Data'!$H$31,0,10*ROW('Sanitation Data'!H27))="","",OFFSET('Sanitation Data'!$H$31,0,10*ROW('Sanitation Data'!H27)))</f>
        <v/>
      </c>
      <c r="DI33" s="270" t="str">
        <f ca="true">+IF(OFFSET('Sanitation Data'!$H$32,0,10*ROW('Sanitation Data'!H27))="","",OFFSET('Sanitation Data'!$H$32,0,10*ROW('Sanitation Data'!H27)))</f>
        <v/>
      </c>
      <c r="DJ33" s="270" t="str">
        <f ca="true">+IF(OFFSET('Sanitation Data'!$I$28,0,10*ROW('Sanitation Data'!I27))="","",OFFSET('Sanitation Data'!$I$28,0,10*ROW('Sanitation Data'!I27)))</f>
        <v/>
      </c>
      <c r="DK33" s="270" t="str">
        <f ca="true">+IF(OFFSET('Sanitation Data'!$I$29,0,10*ROW('Sanitation Data'!I27))="","",OFFSET('Sanitation Data'!$I$29,0,10*ROW('Sanitation Data'!I27)))</f>
        <v/>
      </c>
      <c r="DL33" s="270" t="str">
        <f ca="true">+IF(OFFSET('Sanitation Data'!$I$30,0,10*ROW('Sanitation Data'!I27))="","",OFFSET('Sanitation Data'!$I$30,0,10*ROW('Sanitation Data'!I27)))</f>
        <v/>
      </c>
      <c r="DM33" s="270" t="str">
        <f ca="true">+IF(OFFSET('Sanitation Data'!$I$31,0,10*ROW('Sanitation Data'!I27))="","",OFFSET('Sanitation Data'!$I$31,0,10*ROW('Sanitation Data'!I27)))</f>
        <v/>
      </c>
      <c r="DN33" s="270" t="str">
        <f ca="true">+IF(OFFSET('Sanitation Data'!$I$32,0,10*ROW('Sanitation Data'!I27))="","",OFFSET('Sanitation Data'!$I$32,0,10*ROW('Sanitation Data'!I27)))</f>
        <v/>
      </c>
      <c r="DO33" s="270" t="str">
        <f ca="true">+IF(OFFSET('Hygiene Data'!$D$11,0,10*ROW('Hygiene Data'!D27))="","",OFFSET('Hygiene Data'!$D$11,0,10*ROW('Hygiene Data'!D27)))</f>
        <v/>
      </c>
      <c r="DP33" s="270" t="str">
        <f ca="true">+IF(OFFSET('Hygiene Data'!$D$12,0,10*ROW('Hygiene Data'!D27))="","",OFFSET('Hygiene Data'!$D$12,0,10*ROW('Hygiene Data'!D27)))</f>
        <v/>
      </c>
      <c r="DQ33" s="270" t="str">
        <f ca="true">+IF(OFFSET('Hygiene Data'!$D$13,0,10*ROW('Hygiene Data'!D27))="","",OFFSET('Hygiene Data'!$D$13,0,10*ROW('Hygiene Data'!D27)))</f>
        <v/>
      </c>
      <c r="DR33" s="270" t="str">
        <f ca="true">+IF(OFFSET('Hygiene Data'!$E$11,0,10*ROW('Hygiene Data'!E27))="","",OFFSET('Hygiene Data'!$E$11,0,10*ROW('Hygiene Data'!E27)))</f>
        <v/>
      </c>
      <c r="DS33" s="270" t="str">
        <f ca="true">+IF(OFFSET('Hygiene Data'!$E$12,0,10*ROW('Hygiene Data'!E27))="","",OFFSET('Hygiene Data'!$E$12,0,10*ROW('Hygiene Data'!E27)))</f>
        <v/>
      </c>
      <c r="DT33" s="270" t="str">
        <f ca="true">+IF(OFFSET('Hygiene Data'!$E$13,0,10*ROW('Hygiene Data'!E27))="","",OFFSET('Hygiene Data'!$E$13,0,10*ROW('Hygiene Data'!E27)))</f>
        <v/>
      </c>
      <c r="DU33" s="270" t="str">
        <f ca="true">+IF(OFFSET('Hygiene Data'!$F$11,0,10*ROW('Hygiene Data'!F27))="","",OFFSET('Hygiene Data'!$F$11,0,10*ROW('Hygiene Data'!F27)))</f>
        <v/>
      </c>
      <c r="DV33" s="270" t="str">
        <f ca="true">+IF(OFFSET('Hygiene Data'!$F$12,0,10*ROW('Hygiene Data'!F27))="","",OFFSET('Hygiene Data'!$F$12,0,10*ROW('Hygiene Data'!F27)))</f>
        <v/>
      </c>
      <c r="DW33" s="270" t="str">
        <f ca="true">+IF(OFFSET('Hygiene Data'!$F$13,0,10*ROW('Hygiene Data'!F27))="","",OFFSET('Hygiene Data'!$F$13,0,10*ROW('Hygiene Data'!F27)))</f>
        <v/>
      </c>
      <c r="DX33" s="270" t="str">
        <f ca="true">+IF(OFFSET('Hygiene Data'!$G$11,0,10*ROW('Hygiene Data'!G27))="","",OFFSET('Hygiene Data'!$G$11,0,10*ROW('Hygiene Data'!G27)))</f>
        <v/>
      </c>
      <c r="DY33" s="270" t="str">
        <f ca="true">+IF(OFFSET('Hygiene Data'!$G$12,0,10*ROW('Hygiene Data'!G27))="","",OFFSET('Hygiene Data'!$G$12,0,10*ROW('Hygiene Data'!G27)))</f>
        <v/>
      </c>
      <c r="DZ33" s="270" t="str">
        <f ca="true">+IF(OFFSET('Hygiene Data'!$G$13,0,10*ROW('Hygiene Data'!G27))="","",OFFSET('Hygiene Data'!$G$13,0,10*ROW('Hygiene Data'!G27)))</f>
        <v/>
      </c>
      <c r="EA33" s="270" t="str">
        <f ca="true">+IF(OFFSET('Hygiene Data'!$H$11,0,10*ROW('Hygiene Data'!H27))="","",OFFSET('Hygiene Data'!$H$11,0,10*ROW('Hygiene Data'!H27)))</f>
        <v/>
      </c>
      <c r="EB33" s="270" t="str">
        <f ca="true">+IF(OFFSET('Hygiene Data'!$H$12,0,10*ROW('Hygiene Data'!H27))="","",OFFSET('Hygiene Data'!$H$12,0,10*ROW('Hygiene Data'!H27)))</f>
        <v/>
      </c>
      <c r="EC33" s="270" t="str">
        <f ca="true">+IF(OFFSET('Hygiene Data'!$H$13,0,10*ROW('Hygiene Data'!H27))="","",OFFSET('Hygiene Data'!$H$13,0,10*ROW('Hygiene Data'!H27)))</f>
        <v/>
      </c>
      <c r="ED33" s="270" t="str">
        <f ca="true">+IF(OFFSET('Hygiene Data'!$I$11,0,10*ROW('Hygiene Data'!I27))="","",OFFSET('Hygiene Data'!$I$11,0,10*ROW('Hygiene Data'!I27)))</f>
        <v/>
      </c>
      <c r="EE33" s="270" t="str">
        <f ca="true">+IF(OFFSET('Hygiene Data'!$I$12,0,10*ROW('Hygiene Data'!I27))="","",OFFSET('Hygiene Data'!$I$12,0,10*ROW('Hygiene Data'!I27)))</f>
        <v/>
      </c>
      <c r="EF33" s="270"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6"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0"/>
      <c r="BS34" s="270" t="str">
        <f ca="true">+IF(OFFSET('Water Data'!$D$27,0,10*ROW('Water Data'!D28))="","",OFFSET('Water Data'!$D$27,0,10*ROW('Water Data'!D28)))</f>
        <v/>
      </c>
      <c r="BT34" s="270" t="str">
        <f ca="true">+IF(OFFSET('Water Data'!$D$28,0,10*ROW('Water Data'!D28))="","",OFFSET('Water Data'!$D$28,0,10*ROW('Water Data'!D28)))</f>
        <v/>
      </c>
      <c r="BU34" s="270" t="str">
        <f ca="true">+IF(OFFSET('Water Data'!$D$29,0,10*ROW('Water Data'!D28))="","",OFFSET('Water Data'!$D$29,0,10*ROW('Water Data'!D28)))</f>
        <v/>
      </c>
      <c r="BV34" s="270" t="str">
        <f ca="true">+IF(OFFSET('Water Data'!$E$27,0,10*ROW('Water Data'!E28))="","",OFFSET('Water Data'!$E$27,0,10*ROW('Water Data'!E28)))</f>
        <v/>
      </c>
      <c r="BW34" s="270" t="str">
        <f ca="true">+IF(OFFSET('Water Data'!$E$28,0,10*ROW('Water Data'!E28))="","",OFFSET('Water Data'!$E$28,0,10*ROW('Water Data'!E28)))</f>
        <v/>
      </c>
      <c r="BX34" s="270" t="str">
        <f ca="true">+IF(OFFSET('Water Data'!$E$29,0,10*ROW('Water Data'!E28))="","",OFFSET('Water Data'!$E$29,0,10*ROW('Water Data'!E28)))</f>
        <v/>
      </c>
      <c r="BY34" s="270" t="str">
        <f ca="true">+IF(OFFSET('Water Data'!$F$27,0,10*ROW('Water Data'!F28))="","",OFFSET('Water Data'!$F$27,0,10*ROW('Water Data'!F28)))</f>
        <v/>
      </c>
      <c r="BZ34" s="270" t="str">
        <f ca="true">+IF(OFFSET('Water Data'!$F$28,0,10*ROW('Water Data'!F28))="","",OFFSET('Water Data'!$F$28,0,10*ROW('Water Data'!F28)))</f>
        <v/>
      </c>
      <c r="CA34" s="270" t="str">
        <f ca="true">+IF(OFFSET('Water Data'!$F$29,0,10*ROW('Water Data'!F28))="","",OFFSET('Water Data'!$F$29,0,10*ROW('Water Data'!F28)))</f>
        <v/>
      </c>
      <c r="CB34" s="270" t="str">
        <f ca="true">+IF(OFFSET('Water Data'!$G$27,0,10*ROW('Water Data'!G28))="","",OFFSET('Water Data'!$G$27,0,10*ROW('Water Data'!G28)))</f>
        <v/>
      </c>
      <c r="CC34" s="270" t="str">
        <f ca="true">+IF(OFFSET('Water Data'!$G$28,0,10*ROW('Water Data'!G28))="","",OFFSET('Water Data'!$G$28,0,10*ROW('Water Data'!G28)))</f>
        <v/>
      </c>
      <c r="CD34" s="270" t="str">
        <f ca="true">+IF(OFFSET('Water Data'!$G$29,0,10*ROW('Water Data'!G28))="","",OFFSET('Water Data'!$G$29,0,10*ROW('Water Data'!G28)))</f>
        <v/>
      </c>
      <c r="CE34" s="270" t="str">
        <f ca="true">+IF(OFFSET('Water Data'!$H$27,0,10*ROW('Water Data'!H28))="","",OFFSET('Water Data'!$H$27,0,10*ROW('Water Data'!H28)))</f>
        <v/>
      </c>
      <c r="CF34" s="270" t="str">
        <f ca="true">+IF(OFFSET('Water Data'!$H$28,0,10*ROW('Water Data'!H28))="","",OFFSET('Water Data'!$H$28,0,10*ROW('Water Data'!H28)))</f>
        <v/>
      </c>
      <c r="CG34" s="270" t="str">
        <f ca="true">+IF(OFFSET('Water Data'!$H$29,0,10*ROW('Water Data'!H28))="","",OFFSET('Water Data'!$H$29,0,10*ROW('Water Data'!H28)))</f>
        <v/>
      </c>
      <c r="CH34" s="270" t="str">
        <f ca="true">+IF(OFFSET('Water Data'!$I$27,0,10*ROW('Water Data'!I28))="","",OFFSET('Water Data'!$I$27,0,10*ROW('Water Data'!I28)))</f>
        <v/>
      </c>
      <c r="CI34" s="270" t="str">
        <f ca="true">+IF(OFFSET('Water Data'!$I$28,0,10*ROW('Water Data'!I28))="","",OFFSET('Water Data'!$I$28,0,10*ROW('Water Data'!I28)))</f>
        <v/>
      </c>
      <c r="CJ34" s="270" t="str">
        <f ca="true">+IF(OFFSET('Water Data'!$I$29,0,10*ROW('Water Data'!I28))="","",OFFSET('Water Data'!$I$29,0,10*ROW('Water Data'!I28)))</f>
        <v/>
      </c>
      <c r="CK34" s="270" t="str">
        <f ca="true">+IF(OFFSET('Sanitation Data'!$D$28,0,10*ROW('Sanitation Data'!D28))="","",OFFSET('Sanitation Data'!$D$28,0,10*ROW('Sanitation Data'!D28)))</f>
        <v/>
      </c>
      <c r="CL34" s="270" t="str">
        <f ca="true">+IF(OFFSET('Sanitation Data'!$D$29,0,10*ROW('Sanitation Data'!D28))="","",OFFSET('Sanitation Data'!$D$29,0,10*ROW('Sanitation Data'!D28)))</f>
        <v/>
      </c>
      <c r="CM34" s="270" t="str">
        <f ca="true">+IF(OFFSET('Sanitation Data'!$D$30,0,10*ROW('Sanitation Data'!D28))="","",OFFSET('Sanitation Data'!$D$30,0,10*ROW('Sanitation Data'!D28)))</f>
        <v/>
      </c>
      <c r="CN34" s="270" t="str">
        <f ca="true">+IF(OFFSET('Sanitation Data'!$D$31,0,10*ROW('Sanitation Data'!D28))="","",OFFSET('Sanitation Data'!$D$31,0,10*ROW('Sanitation Data'!D28)))</f>
        <v/>
      </c>
      <c r="CO34" s="270" t="str">
        <f ca="true">+IF(OFFSET('Sanitation Data'!$D$32,0,10*ROW('Sanitation Data'!D28))="","",OFFSET('Sanitation Data'!$D$32,0,10*ROW('Sanitation Data'!D28)))</f>
        <v/>
      </c>
      <c r="CP34" s="270" t="str">
        <f ca="true">+IF(OFFSET('Sanitation Data'!$E$28,0,10*ROW('Sanitation Data'!E28))="","",OFFSET('Sanitation Data'!$E$28,0,10*ROW('Sanitation Data'!E28)))</f>
        <v/>
      </c>
      <c r="CQ34" s="270" t="str">
        <f ca="true">+IF(OFFSET('Sanitation Data'!$E$29,0,10*ROW('Sanitation Data'!E28))="","",OFFSET('Sanitation Data'!$E$29,0,10*ROW('Sanitation Data'!E28)))</f>
        <v/>
      </c>
      <c r="CR34" s="270" t="str">
        <f ca="true">+IF(OFFSET('Sanitation Data'!$E$30,0,10*ROW('Sanitation Data'!E28))="","",OFFSET('Sanitation Data'!$E$30,0,10*ROW('Sanitation Data'!E28)))</f>
        <v/>
      </c>
      <c r="CS34" s="270" t="str">
        <f ca="true">+IF(OFFSET('Sanitation Data'!$E$31,0,10*ROW('Sanitation Data'!E28))="","",OFFSET('Sanitation Data'!$E$31,0,10*ROW('Sanitation Data'!E28)))</f>
        <v/>
      </c>
      <c r="CT34" s="270" t="str">
        <f ca="true">+IF(OFFSET('Sanitation Data'!$E$32,0,10*ROW('Sanitation Data'!E28))="","",OFFSET('Sanitation Data'!$E$32,0,10*ROW('Sanitation Data'!E28)))</f>
        <v/>
      </c>
      <c r="CU34" s="270" t="str">
        <f ca="true">+IF(OFFSET('Sanitation Data'!$F$28,0,10*ROW('Sanitation Data'!F28))="","",OFFSET('Sanitation Data'!$F$28,0,10*ROW('Sanitation Data'!F28)))</f>
        <v/>
      </c>
      <c r="CV34" s="270" t="str">
        <f ca="true">+IF(OFFSET('Sanitation Data'!$F$29,0,10*ROW('Sanitation Data'!F28))="","",OFFSET('Sanitation Data'!$F$29,0,10*ROW('Sanitation Data'!F28)))</f>
        <v/>
      </c>
      <c r="CW34" s="270" t="str">
        <f ca="true">+IF(OFFSET('Sanitation Data'!$F$30,0,10*ROW('Sanitation Data'!F28))="","",OFFSET('Sanitation Data'!$F$30,0,10*ROW('Sanitation Data'!F28)))</f>
        <v/>
      </c>
      <c r="CX34" s="270" t="str">
        <f ca="true">+IF(OFFSET('Sanitation Data'!$F$31,0,10*ROW('Sanitation Data'!F28))="","",OFFSET('Sanitation Data'!$F$31,0,10*ROW('Sanitation Data'!F28)))</f>
        <v/>
      </c>
      <c r="CY34" s="270" t="str">
        <f ca="true">+IF(OFFSET('Sanitation Data'!$F$32,0,10*ROW('Sanitation Data'!F28))="","",OFFSET('Sanitation Data'!$F$32,0,10*ROW('Sanitation Data'!F28)))</f>
        <v/>
      </c>
      <c r="CZ34" s="270" t="str">
        <f ca="true">+IF(OFFSET('Sanitation Data'!$G$28,0,10*ROW('Sanitation Data'!G28))="","",OFFSET('Sanitation Data'!$G$28,0,10*ROW('Sanitation Data'!G28)))</f>
        <v/>
      </c>
      <c r="DA34" s="270" t="str">
        <f ca="true">+IF(OFFSET('Sanitation Data'!$G$29,0,10*ROW('Sanitation Data'!G28))="","",OFFSET('Sanitation Data'!$G$29,0,10*ROW('Sanitation Data'!G28)))</f>
        <v/>
      </c>
      <c r="DB34" s="270" t="str">
        <f ca="true">+IF(OFFSET('Sanitation Data'!$G$30,0,10*ROW('Sanitation Data'!G28))="","",OFFSET('Sanitation Data'!$G$30,0,10*ROW('Sanitation Data'!G28)))</f>
        <v/>
      </c>
      <c r="DC34" s="270" t="str">
        <f ca="true">+IF(OFFSET('Sanitation Data'!$G$31,0,10*ROW('Sanitation Data'!G28))="","",OFFSET('Sanitation Data'!$G$31,0,10*ROW('Sanitation Data'!G28)))</f>
        <v/>
      </c>
      <c r="DD34" s="270" t="str">
        <f ca="true">+IF(OFFSET('Sanitation Data'!$G$32,0,10*ROW('Sanitation Data'!G28))="","",OFFSET('Sanitation Data'!$G$32,0,10*ROW('Sanitation Data'!G28)))</f>
        <v/>
      </c>
      <c r="DE34" s="270" t="str">
        <f ca="true">+IF(OFFSET('Sanitation Data'!$H$28,0,10*ROW('Sanitation Data'!H28))="","",OFFSET('Sanitation Data'!$H$28,0,10*ROW('Sanitation Data'!H28)))</f>
        <v/>
      </c>
      <c r="DF34" s="270" t="str">
        <f ca="true">+IF(OFFSET('Sanitation Data'!$H$29,0,10*ROW('Sanitation Data'!H28))="","",OFFSET('Sanitation Data'!$H$29,0,10*ROW('Sanitation Data'!H28)))</f>
        <v/>
      </c>
      <c r="DG34" s="270" t="str">
        <f ca="true">+IF(OFFSET('Sanitation Data'!$H$30,0,10*ROW('Sanitation Data'!H28))="","",OFFSET('Sanitation Data'!$H$30,0,10*ROW('Sanitation Data'!H28)))</f>
        <v/>
      </c>
      <c r="DH34" s="270" t="str">
        <f ca="true">+IF(OFFSET('Sanitation Data'!$H$31,0,10*ROW('Sanitation Data'!H28))="","",OFFSET('Sanitation Data'!$H$31,0,10*ROW('Sanitation Data'!H28)))</f>
        <v/>
      </c>
      <c r="DI34" s="270" t="str">
        <f ca="true">+IF(OFFSET('Sanitation Data'!$H$32,0,10*ROW('Sanitation Data'!H28))="","",OFFSET('Sanitation Data'!$H$32,0,10*ROW('Sanitation Data'!H28)))</f>
        <v/>
      </c>
      <c r="DJ34" s="270" t="str">
        <f ca="true">+IF(OFFSET('Sanitation Data'!$I$28,0,10*ROW('Sanitation Data'!I28))="","",OFFSET('Sanitation Data'!$I$28,0,10*ROW('Sanitation Data'!I28)))</f>
        <v/>
      </c>
      <c r="DK34" s="270" t="str">
        <f ca="true">+IF(OFFSET('Sanitation Data'!$I$29,0,10*ROW('Sanitation Data'!I28))="","",OFFSET('Sanitation Data'!$I$29,0,10*ROW('Sanitation Data'!I28)))</f>
        <v/>
      </c>
      <c r="DL34" s="270" t="str">
        <f ca="true">+IF(OFFSET('Sanitation Data'!$I$30,0,10*ROW('Sanitation Data'!I28))="","",OFFSET('Sanitation Data'!$I$30,0,10*ROW('Sanitation Data'!I28)))</f>
        <v/>
      </c>
      <c r="DM34" s="270" t="str">
        <f ca="true">+IF(OFFSET('Sanitation Data'!$I$31,0,10*ROW('Sanitation Data'!I28))="","",OFFSET('Sanitation Data'!$I$31,0,10*ROW('Sanitation Data'!I28)))</f>
        <v/>
      </c>
      <c r="DN34" s="270" t="str">
        <f ca="true">+IF(OFFSET('Sanitation Data'!$I$32,0,10*ROW('Sanitation Data'!I28))="","",OFFSET('Sanitation Data'!$I$32,0,10*ROW('Sanitation Data'!I28)))</f>
        <v/>
      </c>
      <c r="DO34" s="270" t="str">
        <f ca="true">+IF(OFFSET('Hygiene Data'!$D$11,0,10*ROW('Hygiene Data'!D28))="","",OFFSET('Hygiene Data'!$D$11,0,10*ROW('Hygiene Data'!D28)))</f>
        <v/>
      </c>
      <c r="DP34" s="270" t="str">
        <f ca="true">+IF(OFFSET('Hygiene Data'!$D$12,0,10*ROW('Hygiene Data'!D28))="","",OFFSET('Hygiene Data'!$D$12,0,10*ROW('Hygiene Data'!D28)))</f>
        <v/>
      </c>
      <c r="DQ34" s="270" t="str">
        <f ca="true">+IF(OFFSET('Hygiene Data'!$D$13,0,10*ROW('Hygiene Data'!D28))="","",OFFSET('Hygiene Data'!$D$13,0,10*ROW('Hygiene Data'!D28)))</f>
        <v/>
      </c>
      <c r="DR34" s="270" t="str">
        <f ca="true">+IF(OFFSET('Hygiene Data'!$E$11,0,10*ROW('Hygiene Data'!E28))="","",OFFSET('Hygiene Data'!$E$11,0,10*ROW('Hygiene Data'!E28)))</f>
        <v/>
      </c>
      <c r="DS34" s="270" t="str">
        <f ca="true">+IF(OFFSET('Hygiene Data'!$E$12,0,10*ROW('Hygiene Data'!E28))="","",OFFSET('Hygiene Data'!$E$12,0,10*ROW('Hygiene Data'!E28)))</f>
        <v/>
      </c>
      <c r="DT34" s="270" t="str">
        <f ca="true">+IF(OFFSET('Hygiene Data'!$E$13,0,10*ROW('Hygiene Data'!E28))="","",OFFSET('Hygiene Data'!$E$13,0,10*ROW('Hygiene Data'!E28)))</f>
        <v/>
      </c>
      <c r="DU34" s="270" t="str">
        <f ca="true">+IF(OFFSET('Hygiene Data'!$F$11,0,10*ROW('Hygiene Data'!F28))="","",OFFSET('Hygiene Data'!$F$11,0,10*ROW('Hygiene Data'!F28)))</f>
        <v/>
      </c>
      <c r="DV34" s="270" t="str">
        <f ca="true">+IF(OFFSET('Hygiene Data'!$F$12,0,10*ROW('Hygiene Data'!F28))="","",OFFSET('Hygiene Data'!$F$12,0,10*ROW('Hygiene Data'!F28)))</f>
        <v/>
      </c>
      <c r="DW34" s="270" t="str">
        <f ca="true">+IF(OFFSET('Hygiene Data'!$F$13,0,10*ROW('Hygiene Data'!F28))="","",OFFSET('Hygiene Data'!$F$13,0,10*ROW('Hygiene Data'!F28)))</f>
        <v/>
      </c>
      <c r="DX34" s="270" t="str">
        <f ca="true">+IF(OFFSET('Hygiene Data'!$G$11,0,10*ROW('Hygiene Data'!G28))="","",OFFSET('Hygiene Data'!$G$11,0,10*ROW('Hygiene Data'!G28)))</f>
        <v/>
      </c>
      <c r="DY34" s="270" t="str">
        <f ca="true">+IF(OFFSET('Hygiene Data'!$G$12,0,10*ROW('Hygiene Data'!G28))="","",OFFSET('Hygiene Data'!$G$12,0,10*ROW('Hygiene Data'!G28)))</f>
        <v/>
      </c>
      <c r="DZ34" s="270" t="str">
        <f ca="true">+IF(OFFSET('Hygiene Data'!$G$13,0,10*ROW('Hygiene Data'!G28))="","",OFFSET('Hygiene Data'!$G$13,0,10*ROW('Hygiene Data'!G28)))</f>
        <v/>
      </c>
      <c r="EA34" s="270" t="str">
        <f ca="true">+IF(OFFSET('Hygiene Data'!$H$11,0,10*ROW('Hygiene Data'!H28))="","",OFFSET('Hygiene Data'!$H$11,0,10*ROW('Hygiene Data'!H28)))</f>
        <v/>
      </c>
      <c r="EB34" s="270" t="str">
        <f ca="true">+IF(OFFSET('Hygiene Data'!$H$12,0,10*ROW('Hygiene Data'!H28))="","",OFFSET('Hygiene Data'!$H$12,0,10*ROW('Hygiene Data'!H28)))</f>
        <v/>
      </c>
      <c r="EC34" s="270" t="str">
        <f ca="true">+IF(OFFSET('Hygiene Data'!$H$13,0,10*ROW('Hygiene Data'!H28))="","",OFFSET('Hygiene Data'!$H$13,0,10*ROW('Hygiene Data'!H28)))</f>
        <v/>
      </c>
      <c r="ED34" s="270" t="str">
        <f ca="true">+IF(OFFSET('Hygiene Data'!$I$11,0,10*ROW('Hygiene Data'!I28))="","",OFFSET('Hygiene Data'!$I$11,0,10*ROW('Hygiene Data'!I28)))</f>
        <v/>
      </c>
      <c r="EE34" s="270" t="str">
        <f ca="true">+IF(OFFSET('Hygiene Data'!$I$12,0,10*ROW('Hygiene Data'!I28))="","",OFFSET('Hygiene Data'!$I$12,0,10*ROW('Hygiene Data'!I28)))</f>
        <v/>
      </c>
      <c r="EF34" s="270"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6"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0"/>
      <c r="BS35" s="270" t="str">
        <f ca="true">+IF(OFFSET('Water Data'!$D$27,0,10*ROW('Water Data'!D29))="","",OFFSET('Water Data'!$D$27,0,10*ROW('Water Data'!D29)))</f>
        <v/>
      </c>
      <c r="BT35" s="270" t="str">
        <f ca="true">+IF(OFFSET('Water Data'!$D$28,0,10*ROW('Water Data'!D29))="","",OFFSET('Water Data'!$D$28,0,10*ROW('Water Data'!D29)))</f>
        <v/>
      </c>
      <c r="BU35" s="270" t="str">
        <f ca="true">+IF(OFFSET('Water Data'!$D$29,0,10*ROW('Water Data'!D29))="","",OFFSET('Water Data'!$D$29,0,10*ROW('Water Data'!D29)))</f>
        <v/>
      </c>
      <c r="BV35" s="270" t="str">
        <f ca="true">+IF(OFFSET('Water Data'!$E$27,0,10*ROW('Water Data'!E29))="","",OFFSET('Water Data'!$E$27,0,10*ROW('Water Data'!E29)))</f>
        <v/>
      </c>
      <c r="BW35" s="270" t="str">
        <f ca="true">+IF(OFFSET('Water Data'!$E$28,0,10*ROW('Water Data'!E29))="","",OFFSET('Water Data'!$E$28,0,10*ROW('Water Data'!E29)))</f>
        <v/>
      </c>
      <c r="BX35" s="270" t="str">
        <f ca="true">+IF(OFFSET('Water Data'!$E$29,0,10*ROW('Water Data'!E29))="","",OFFSET('Water Data'!$E$29,0,10*ROW('Water Data'!E29)))</f>
        <v/>
      </c>
      <c r="BY35" s="270" t="str">
        <f ca="true">+IF(OFFSET('Water Data'!$F$27,0,10*ROW('Water Data'!F29))="","",OFFSET('Water Data'!$F$27,0,10*ROW('Water Data'!F29)))</f>
        <v/>
      </c>
      <c r="BZ35" s="270" t="str">
        <f ca="true">+IF(OFFSET('Water Data'!$F$28,0,10*ROW('Water Data'!F29))="","",OFFSET('Water Data'!$F$28,0,10*ROW('Water Data'!F29)))</f>
        <v/>
      </c>
      <c r="CA35" s="270" t="str">
        <f ca="true">+IF(OFFSET('Water Data'!$F$29,0,10*ROW('Water Data'!F29))="","",OFFSET('Water Data'!$F$29,0,10*ROW('Water Data'!F29)))</f>
        <v/>
      </c>
      <c r="CB35" s="270" t="str">
        <f ca="true">+IF(OFFSET('Water Data'!$G$27,0,10*ROW('Water Data'!G29))="","",OFFSET('Water Data'!$G$27,0,10*ROW('Water Data'!G29)))</f>
        <v/>
      </c>
      <c r="CC35" s="270" t="str">
        <f ca="true">+IF(OFFSET('Water Data'!$G$28,0,10*ROW('Water Data'!G29))="","",OFFSET('Water Data'!$G$28,0,10*ROW('Water Data'!G29)))</f>
        <v/>
      </c>
      <c r="CD35" s="270" t="str">
        <f ca="true">+IF(OFFSET('Water Data'!$G$29,0,10*ROW('Water Data'!G29))="","",OFFSET('Water Data'!$G$29,0,10*ROW('Water Data'!G29)))</f>
        <v/>
      </c>
      <c r="CE35" s="270" t="str">
        <f ca="true">+IF(OFFSET('Water Data'!$H$27,0,10*ROW('Water Data'!H29))="","",OFFSET('Water Data'!$H$27,0,10*ROW('Water Data'!H29)))</f>
        <v/>
      </c>
      <c r="CF35" s="270" t="str">
        <f ca="true">+IF(OFFSET('Water Data'!$H$28,0,10*ROW('Water Data'!H29))="","",OFFSET('Water Data'!$H$28,0,10*ROW('Water Data'!H29)))</f>
        <v/>
      </c>
      <c r="CG35" s="270" t="str">
        <f ca="true">+IF(OFFSET('Water Data'!$H$29,0,10*ROW('Water Data'!H29))="","",OFFSET('Water Data'!$H$29,0,10*ROW('Water Data'!H29)))</f>
        <v/>
      </c>
      <c r="CH35" s="270" t="str">
        <f ca="true">+IF(OFFSET('Water Data'!$I$27,0,10*ROW('Water Data'!I29))="","",OFFSET('Water Data'!$I$27,0,10*ROW('Water Data'!I29)))</f>
        <v/>
      </c>
      <c r="CI35" s="270" t="str">
        <f ca="true">+IF(OFFSET('Water Data'!$I$28,0,10*ROW('Water Data'!I29))="","",OFFSET('Water Data'!$I$28,0,10*ROW('Water Data'!I29)))</f>
        <v/>
      </c>
      <c r="CJ35" s="270" t="str">
        <f ca="true">+IF(OFFSET('Water Data'!$I$29,0,10*ROW('Water Data'!I29))="","",OFFSET('Water Data'!$I$29,0,10*ROW('Water Data'!I29)))</f>
        <v/>
      </c>
      <c r="CK35" s="270" t="str">
        <f ca="true">+IF(OFFSET('Sanitation Data'!$D$28,0,10*ROW('Sanitation Data'!D29))="","",OFFSET('Sanitation Data'!$D$28,0,10*ROW('Sanitation Data'!D29)))</f>
        <v/>
      </c>
      <c r="CL35" s="270" t="str">
        <f ca="true">+IF(OFFSET('Sanitation Data'!$D$29,0,10*ROW('Sanitation Data'!D29))="","",OFFSET('Sanitation Data'!$D$29,0,10*ROW('Sanitation Data'!D29)))</f>
        <v/>
      </c>
      <c r="CM35" s="270" t="str">
        <f ca="true">+IF(OFFSET('Sanitation Data'!$D$30,0,10*ROW('Sanitation Data'!D29))="","",OFFSET('Sanitation Data'!$D$30,0,10*ROW('Sanitation Data'!D29)))</f>
        <v/>
      </c>
      <c r="CN35" s="270" t="str">
        <f ca="true">+IF(OFFSET('Sanitation Data'!$D$31,0,10*ROW('Sanitation Data'!D29))="","",OFFSET('Sanitation Data'!$D$31,0,10*ROW('Sanitation Data'!D29)))</f>
        <v/>
      </c>
      <c r="CO35" s="270" t="str">
        <f ca="true">+IF(OFFSET('Sanitation Data'!$D$32,0,10*ROW('Sanitation Data'!D29))="","",OFFSET('Sanitation Data'!$D$32,0,10*ROW('Sanitation Data'!D29)))</f>
        <v/>
      </c>
      <c r="CP35" s="270" t="str">
        <f ca="true">+IF(OFFSET('Sanitation Data'!$E$28,0,10*ROW('Sanitation Data'!E29))="","",OFFSET('Sanitation Data'!$E$28,0,10*ROW('Sanitation Data'!E29)))</f>
        <v/>
      </c>
      <c r="CQ35" s="270" t="str">
        <f ca="true">+IF(OFFSET('Sanitation Data'!$E$29,0,10*ROW('Sanitation Data'!E29))="","",OFFSET('Sanitation Data'!$E$29,0,10*ROW('Sanitation Data'!E29)))</f>
        <v/>
      </c>
      <c r="CR35" s="270" t="str">
        <f ca="true">+IF(OFFSET('Sanitation Data'!$E$30,0,10*ROW('Sanitation Data'!E29))="","",OFFSET('Sanitation Data'!$E$30,0,10*ROW('Sanitation Data'!E29)))</f>
        <v/>
      </c>
      <c r="CS35" s="270" t="str">
        <f ca="true">+IF(OFFSET('Sanitation Data'!$E$31,0,10*ROW('Sanitation Data'!E29))="","",OFFSET('Sanitation Data'!$E$31,0,10*ROW('Sanitation Data'!E29)))</f>
        <v/>
      </c>
      <c r="CT35" s="270" t="str">
        <f ca="true">+IF(OFFSET('Sanitation Data'!$E$32,0,10*ROW('Sanitation Data'!E29))="","",OFFSET('Sanitation Data'!$E$32,0,10*ROW('Sanitation Data'!E29)))</f>
        <v/>
      </c>
      <c r="CU35" s="270" t="str">
        <f ca="true">+IF(OFFSET('Sanitation Data'!$F$28,0,10*ROW('Sanitation Data'!F29))="","",OFFSET('Sanitation Data'!$F$28,0,10*ROW('Sanitation Data'!F29)))</f>
        <v/>
      </c>
      <c r="CV35" s="270" t="str">
        <f ca="true">+IF(OFFSET('Sanitation Data'!$F$29,0,10*ROW('Sanitation Data'!F29))="","",OFFSET('Sanitation Data'!$F$29,0,10*ROW('Sanitation Data'!F29)))</f>
        <v/>
      </c>
      <c r="CW35" s="270" t="str">
        <f ca="true">+IF(OFFSET('Sanitation Data'!$F$30,0,10*ROW('Sanitation Data'!F29))="","",OFFSET('Sanitation Data'!$F$30,0,10*ROW('Sanitation Data'!F29)))</f>
        <v/>
      </c>
      <c r="CX35" s="270" t="str">
        <f ca="true">+IF(OFFSET('Sanitation Data'!$F$31,0,10*ROW('Sanitation Data'!F29))="","",OFFSET('Sanitation Data'!$F$31,0,10*ROW('Sanitation Data'!F29)))</f>
        <v/>
      </c>
      <c r="CY35" s="270" t="str">
        <f ca="true">+IF(OFFSET('Sanitation Data'!$F$32,0,10*ROW('Sanitation Data'!F29))="","",OFFSET('Sanitation Data'!$F$32,0,10*ROW('Sanitation Data'!F29)))</f>
        <v/>
      </c>
      <c r="CZ35" s="270" t="str">
        <f ca="true">+IF(OFFSET('Sanitation Data'!$G$28,0,10*ROW('Sanitation Data'!G29))="","",OFFSET('Sanitation Data'!$G$28,0,10*ROW('Sanitation Data'!G29)))</f>
        <v/>
      </c>
      <c r="DA35" s="270" t="str">
        <f ca="true">+IF(OFFSET('Sanitation Data'!$G$29,0,10*ROW('Sanitation Data'!G29))="","",OFFSET('Sanitation Data'!$G$29,0,10*ROW('Sanitation Data'!G29)))</f>
        <v/>
      </c>
      <c r="DB35" s="270" t="str">
        <f ca="true">+IF(OFFSET('Sanitation Data'!$G$30,0,10*ROW('Sanitation Data'!G29))="","",OFFSET('Sanitation Data'!$G$30,0,10*ROW('Sanitation Data'!G29)))</f>
        <v/>
      </c>
      <c r="DC35" s="270" t="str">
        <f ca="true">+IF(OFFSET('Sanitation Data'!$G$31,0,10*ROW('Sanitation Data'!G29))="","",OFFSET('Sanitation Data'!$G$31,0,10*ROW('Sanitation Data'!G29)))</f>
        <v/>
      </c>
      <c r="DD35" s="270" t="str">
        <f ca="true">+IF(OFFSET('Sanitation Data'!$G$32,0,10*ROW('Sanitation Data'!G29))="","",OFFSET('Sanitation Data'!$G$32,0,10*ROW('Sanitation Data'!G29)))</f>
        <v/>
      </c>
      <c r="DE35" s="270" t="str">
        <f ca="true">+IF(OFFSET('Sanitation Data'!$H$28,0,10*ROW('Sanitation Data'!H29))="","",OFFSET('Sanitation Data'!$H$28,0,10*ROW('Sanitation Data'!H29)))</f>
        <v/>
      </c>
      <c r="DF35" s="270" t="str">
        <f ca="true">+IF(OFFSET('Sanitation Data'!$H$29,0,10*ROW('Sanitation Data'!H29))="","",OFFSET('Sanitation Data'!$H$29,0,10*ROW('Sanitation Data'!H29)))</f>
        <v/>
      </c>
      <c r="DG35" s="270" t="str">
        <f ca="true">+IF(OFFSET('Sanitation Data'!$H$30,0,10*ROW('Sanitation Data'!H29))="","",OFFSET('Sanitation Data'!$H$30,0,10*ROW('Sanitation Data'!H29)))</f>
        <v/>
      </c>
      <c r="DH35" s="270" t="str">
        <f ca="true">+IF(OFFSET('Sanitation Data'!$H$31,0,10*ROW('Sanitation Data'!H29))="","",OFFSET('Sanitation Data'!$H$31,0,10*ROW('Sanitation Data'!H29)))</f>
        <v/>
      </c>
      <c r="DI35" s="270" t="str">
        <f ca="true">+IF(OFFSET('Sanitation Data'!$H$32,0,10*ROW('Sanitation Data'!H29))="","",OFFSET('Sanitation Data'!$H$32,0,10*ROW('Sanitation Data'!H29)))</f>
        <v/>
      </c>
      <c r="DJ35" s="270" t="str">
        <f ca="true">+IF(OFFSET('Sanitation Data'!$I$28,0,10*ROW('Sanitation Data'!I29))="","",OFFSET('Sanitation Data'!$I$28,0,10*ROW('Sanitation Data'!I29)))</f>
        <v/>
      </c>
      <c r="DK35" s="270" t="str">
        <f ca="true">+IF(OFFSET('Sanitation Data'!$I$29,0,10*ROW('Sanitation Data'!I29))="","",OFFSET('Sanitation Data'!$I$29,0,10*ROW('Sanitation Data'!I29)))</f>
        <v/>
      </c>
      <c r="DL35" s="270" t="str">
        <f ca="true">+IF(OFFSET('Sanitation Data'!$I$30,0,10*ROW('Sanitation Data'!I29))="","",OFFSET('Sanitation Data'!$I$30,0,10*ROW('Sanitation Data'!I29)))</f>
        <v/>
      </c>
      <c r="DM35" s="270" t="str">
        <f ca="true">+IF(OFFSET('Sanitation Data'!$I$31,0,10*ROW('Sanitation Data'!I29))="","",OFFSET('Sanitation Data'!$I$31,0,10*ROW('Sanitation Data'!I29)))</f>
        <v/>
      </c>
      <c r="DN35" s="270" t="str">
        <f ca="true">+IF(OFFSET('Sanitation Data'!$I$32,0,10*ROW('Sanitation Data'!I29))="","",OFFSET('Sanitation Data'!$I$32,0,10*ROW('Sanitation Data'!I29)))</f>
        <v/>
      </c>
      <c r="DO35" s="270" t="str">
        <f ca="true">+IF(OFFSET('Hygiene Data'!$D$11,0,10*ROW('Hygiene Data'!D29))="","",OFFSET('Hygiene Data'!$D$11,0,10*ROW('Hygiene Data'!D29)))</f>
        <v/>
      </c>
      <c r="DP35" s="270" t="str">
        <f ca="true">+IF(OFFSET('Hygiene Data'!$D$12,0,10*ROW('Hygiene Data'!D29))="","",OFFSET('Hygiene Data'!$D$12,0,10*ROW('Hygiene Data'!D29)))</f>
        <v/>
      </c>
      <c r="DQ35" s="270" t="str">
        <f ca="true">+IF(OFFSET('Hygiene Data'!$D$13,0,10*ROW('Hygiene Data'!D29))="","",OFFSET('Hygiene Data'!$D$13,0,10*ROW('Hygiene Data'!D29)))</f>
        <v/>
      </c>
      <c r="DR35" s="270" t="str">
        <f ca="true">+IF(OFFSET('Hygiene Data'!$E$11,0,10*ROW('Hygiene Data'!E29))="","",OFFSET('Hygiene Data'!$E$11,0,10*ROW('Hygiene Data'!E29)))</f>
        <v/>
      </c>
      <c r="DS35" s="270" t="str">
        <f ca="true">+IF(OFFSET('Hygiene Data'!$E$12,0,10*ROW('Hygiene Data'!E29))="","",OFFSET('Hygiene Data'!$E$12,0,10*ROW('Hygiene Data'!E29)))</f>
        <v/>
      </c>
      <c r="DT35" s="270" t="str">
        <f ca="true">+IF(OFFSET('Hygiene Data'!$E$13,0,10*ROW('Hygiene Data'!E29))="","",OFFSET('Hygiene Data'!$E$13,0,10*ROW('Hygiene Data'!E29)))</f>
        <v/>
      </c>
      <c r="DU35" s="270" t="str">
        <f ca="true">+IF(OFFSET('Hygiene Data'!$F$11,0,10*ROW('Hygiene Data'!F29))="","",OFFSET('Hygiene Data'!$F$11,0,10*ROW('Hygiene Data'!F29)))</f>
        <v/>
      </c>
      <c r="DV35" s="270" t="str">
        <f ca="true">+IF(OFFSET('Hygiene Data'!$F$12,0,10*ROW('Hygiene Data'!F29))="","",OFFSET('Hygiene Data'!$F$12,0,10*ROW('Hygiene Data'!F29)))</f>
        <v/>
      </c>
      <c r="DW35" s="270" t="str">
        <f ca="true">+IF(OFFSET('Hygiene Data'!$F$13,0,10*ROW('Hygiene Data'!F29))="","",OFFSET('Hygiene Data'!$F$13,0,10*ROW('Hygiene Data'!F29)))</f>
        <v/>
      </c>
      <c r="DX35" s="270" t="str">
        <f ca="true">+IF(OFFSET('Hygiene Data'!$G$11,0,10*ROW('Hygiene Data'!G29))="","",OFFSET('Hygiene Data'!$G$11,0,10*ROW('Hygiene Data'!G29)))</f>
        <v/>
      </c>
      <c r="DY35" s="270" t="str">
        <f ca="true">+IF(OFFSET('Hygiene Data'!$G$12,0,10*ROW('Hygiene Data'!G29))="","",OFFSET('Hygiene Data'!$G$12,0,10*ROW('Hygiene Data'!G29)))</f>
        <v/>
      </c>
      <c r="DZ35" s="270" t="str">
        <f ca="true">+IF(OFFSET('Hygiene Data'!$G$13,0,10*ROW('Hygiene Data'!G29))="","",OFFSET('Hygiene Data'!$G$13,0,10*ROW('Hygiene Data'!G29)))</f>
        <v/>
      </c>
      <c r="EA35" s="270" t="str">
        <f ca="true">+IF(OFFSET('Hygiene Data'!$H$11,0,10*ROW('Hygiene Data'!H29))="","",OFFSET('Hygiene Data'!$H$11,0,10*ROW('Hygiene Data'!H29)))</f>
        <v/>
      </c>
      <c r="EB35" s="270" t="str">
        <f ca="true">+IF(OFFSET('Hygiene Data'!$H$12,0,10*ROW('Hygiene Data'!H29))="","",OFFSET('Hygiene Data'!$H$12,0,10*ROW('Hygiene Data'!H29)))</f>
        <v/>
      </c>
      <c r="EC35" s="270" t="str">
        <f ca="true">+IF(OFFSET('Hygiene Data'!$H$13,0,10*ROW('Hygiene Data'!H29))="","",OFFSET('Hygiene Data'!$H$13,0,10*ROW('Hygiene Data'!H29)))</f>
        <v/>
      </c>
      <c r="ED35" s="270" t="str">
        <f ca="true">+IF(OFFSET('Hygiene Data'!$I$11,0,10*ROW('Hygiene Data'!I29))="","",OFFSET('Hygiene Data'!$I$11,0,10*ROW('Hygiene Data'!I29)))</f>
        <v/>
      </c>
      <c r="EE35" s="270" t="str">
        <f ca="true">+IF(OFFSET('Hygiene Data'!$I$12,0,10*ROW('Hygiene Data'!I29))="","",OFFSET('Hygiene Data'!$I$12,0,10*ROW('Hygiene Data'!I29)))</f>
        <v/>
      </c>
      <c r="EF35" s="270"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6"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0"/>
      <c r="BS36" s="270" t="str">
        <f ca="true">+IF(OFFSET('Water Data'!$D$27,0,10*ROW('Water Data'!D30))="","",OFFSET('Water Data'!$D$27,0,10*ROW('Water Data'!D30)))</f>
        <v/>
      </c>
      <c r="BT36" s="270" t="str">
        <f ca="true">+IF(OFFSET('Water Data'!$D$28,0,10*ROW('Water Data'!D30))="","",OFFSET('Water Data'!$D$28,0,10*ROW('Water Data'!D30)))</f>
        <v/>
      </c>
      <c r="BU36" s="270" t="str">
        <f ca="true">+IF(OFFSET('Water Data'!$D$29,0,10*ROW('Water Data'!D30))="","",OFFSET('Water Data'!$D$29,0,10*ROW('Water Data'!D30)))</f>
        <v/>
      </c>
      <c r="BV36" s="270" t="str">
        <f ca="true">+IF(OFFSET('Water Data'!$E$27,0,10*ROW('Water Data'!E30))="","",OFFSET('Water Data'!$E$27,0,10*ROW('Water Data'!E30)))</f>
        <v/>
      </c>
      <c r="BW36" s="270" t="str">
        <f ca="true">+IF(OFFSET('Water Data'!$E$28,0,10*ROW('Water Data'!E30))="","",OFFSET('Water Data'!$E$28,0,10*ROW('Water Data'!E30)))</f>
        <v/>
      </c>
      <c r="BX36" s="270" t="str">
        <f ca="true">+IF(OFFSET('Water Data'!$E$29,0,10*ROW('Water Data'!E30))="","",OFFSET('Water Data'!$E$29,0,10*ROW('Water Data'!E30)))</f>
        <v/>
      </c>
      <c r="BY36" s="270" t="str">
        <f ca="true">+IF(OFFSET('Water Data'!$F$27,0,10*ROW('Water Data'!F30))="","",OFFSET('Water Data'!$F$27,0,10*ROW('Water Data'!F30)))</f>
        <v/>
      </c>
      <c r="BZ36" s="270" t="str">
        <f ca="true">+IF(OFFSET('Water Data'!$F$28,0,10*ROW('Water Data'!F30))="","",OFFSET('Water Data'!$F$28,0,10*ROW('Water Data'!F30)))</f>
        <v/>
      </c>
      <c r="CA36" s="270" t="str">
        <f ca="true">+IF(OFFSET('Water Data'!$F$29,0,10*ROW('Water Data'!F30))="","",OFFSET('Water Data'!$F$29,0,10*ROW('Water Data'!F30)))</f>
        <v/>
      </c>
      <c r="CB36" s="270" t="str">
        <f ca="true">+IF(OFFSET('Water Data'!$G$27,0,10*ROW('Water Data'!G30))="","",OFFSET('Water Data'!$G$27,0,10*ROW('Water Data'!G30)))</f>
        <v/>
      </c>
      <c r="CC36" s="270" t="str">
        <f ca="true">+IF(OFFSET('Water Data'!$G$28,0,10*ROW('Water Data'!G30))="","",OFFSET('Water Data'!$G$28,0,10*ROW('Water Data'!G30)))</f>
        <v/>
      </c>
      <c r="CD36" s="270" t="str">
        <f ca="true">+IF(OFFSET('Water Data'!$G$29,0,10*ROW('Water Data'!G30))="","",OFFSET('Water Data'!$G$29,0,10*ROW('Water Data'!G30)))</f>
        <v/>
      </c>
      <c r="CE36" s="270" t="str">
        <f ca="true">+IF(OFFSET('Water Data'!$H$27,0,10*ROW('Water Data'!H30))="","",OFFSET('Water Data'!$H$27,0,10*ROW('Water Data'!H30)))</f>
        <v/>
      </c>
      <c r="CF36" s="270" t="str">
        <f ca="true">+IF(OFFSET('Water Data'!$H$28,0,10*ROW('Water Data'!H30))="","",OFFSET('Water Data'!$H$28,0,10*ROW('Water Data'!H30)))</f>
        <v/>
      </c>
      <c r="CG36" s="270" t="str">
        <f ca="true">+IF(OFFSET('Water Data'!$H$29,0,10*ROW('Water Data'!H30))="","",OFFSET('Water Data'!$H$29,0,10*ROW('Water Data'!H30)))</f>
        <v/>
      </c>
      <c r="CH36" s="270" t="str">
        <f ca="true">+IF(OFFSET('Water Data'!$I$27,0,10*ROW('Water Data'!I30))="","",OFFSET('Water Data'!$I$27,0,10*ROW('Water Data'!I30)))</f>
        <v/>
      </c>
      <c r="CI36" s="270" t="str">
        <f ca="true">+IF(OFFSET('Water Data'!$I$28,0,10*ROW('Water Data'!I30))="","",OFFSET('Water Data'!$I$28,0,10*ROW('Water Data'!I30)))</f>
        <v/>
      </c>
      <c r="CJ36" s="270" t="str">
        <f ca="true">+IF(OFFSET('Water Data'!$I$29,0,10*ROW('Water Data'!I30))="","",OFFSET('Water Data'!$I$29,0,10*ROW('Water Data'!I30)))</f>
        <v/>
      </c>
      <c r="CK36" s="270" t="str">
        <f ca="true">+IF(OFFSET('Sanitation Data'!$D$28,0,10*ROW('Sanitation Data'!D30))="","",OFFSET('Sanitation Data'!$D$28,0,10*ROW('Sanitation Data'!D30)))</f>
        <v/>
      </c>
      <c r="CL36" s="270" t="str">
        <f ca="true">+IF(OFFSET('Sanitation Data'!$D$29,0,10*ROW('Sanitation Data'!D30))="","",OFFSET('Sanitation Data'!$D$29,0,10*ROW('Sanitation Data'!D30)))</f>
        <v/>
      </c>
      <c r="CM36" s="270" t="str">
        <f ca="true">+IF(OFFSET('Sanitation Data'!$D$30,0,10*ROW('Sanitation Data'!D30))="","",OFFSET('Sanitation Data'!$D$30,0,10*ROW('Sanitation Data'!D30)))</f>
        <v/>
      </c>
      <c r="CN36" s="270" t="str">
        <f ca="true">+IF(OFFSET('Sanitation Data'!$D$31,0,10*ROW('Sanitation Data'!D30))="","",OFFSET('Sanitation Data'!$D$31,0,10*ROW('Sanitation Data'!D30)))</f>
        <v/>
      </c>
      <c r="CO36" s="270" t="str">
        <f ca="true">+IF(OFFSET('Sanitation Data'!$D$32,0,10*ROW('Sanitation Data'!D30))="","",OFFSET('Sanitation Data'!$D$32,0,10*ROW('Sanitation Data'!D30)))</f>
        <v/>
      </c>
      <c r="CP36" s="270" t="str">
        <f ca="true">+IF(OFFSET('Sanitation Data'!$E$28,0,10*ROW('Sanitation Data'!E30))="","",OFFSET('Sanitation Data'!$E$28,0,10*ROW('Sanitation Data'!E30)))</f>
        <v/>
      </c>
      <c r="CQ36" s="270" t="str">
        <f ca="true">+IF(OFFSET('Sanitation Data'!$E$29,0,10*ROW('Sanitation Data'!E30))="","",OFFSET('Sanitation Data'!$E$29,0,10*ROW('Sanitation Data'!E30)))</f>
        <v/>
      </c>
      <c r="CR36" s="270" t="str">
        <f ca="true">+IF(OFFSET('Sanitation Data'!$E$30,0,10*ROW('Sanitation Data'!E30))="","",OFFSET('Sanitation Data'!$E$30,0,10*ROW('Sanitation Data'!E30)))</f>
        <v/>
      </c>
      <c r="CS36" s="270" t="str">
        <f ca="true">+IF(OFFSET('Sanitation Data'!$E$31,0,10*ROW('Sanitation Data'!E30))="","",OFFSET('Sanitation Data'!$E$31,0,10*ROW('Sanitation Data'!E30)))</f>
        <v/>
      </c>
      <c r="CT36" s="270" t="str">
        <f ca="true">+IF(OFFSET('Sanitation Data'!$E$32,0,10*ROW('Sanitation Data'!E30))="","",OFFSET('Sanitation Data'!$E$32,0,10*ROW('Sanitation Data'!E30)))</f>
        <v/>
      </c>
      <c r="CU36" s="270" t="str">
        <f ca="true">+IF(OFFSET('Sanitation Data'!$F$28,0,10*ROW('Sanitation Data'!F30))="","",OFFSET('Sanitation Data'!$F$28,0,10*ROW('Sanitation Data'!F30)))</f>
        <v/>
      </c>
      <c r="CV36" s="270" t="str">
        <f ca="true">+IF(OFFSET('Sanitation Data'!$F$29,0,10*ROW('Sanitation Data'!F30))="","",OFFSET('Sanitation Data'!$F$29,0,10*ROW('Sanitation Data'!F30)))</f>
        <v/>
      </c>
      <c r="CW36" s="270" t="str">
        <f ca="true">+IF(OFFSET('Sanitation Data'!$F$30,0,10*ROW('Sanitation Data'!F30))="","",OFFSET('Sanitation Data'!$F$30,0,10*ROW('Sanitation Data'!F30)))</f>
        <v/>
      </c>
      <c r="CX36" s="270" t="str">
        <f ca="true">+IF(OFFSET('Sanitation Data'!$F$31,0,10*ROW('Sanitation Data'!F30))="","",OFFSET('Sanitation Data'!$F$31,0,10*ROW('Sanitation Data'!F30)))</f>
        <v/>
      </c>
      <c r="CY36" s="270" t="str">
        <f ca="true">+IF(OFFSET('Sanitation Data'!$F$32,0,10*ROW('Sanitation Data'!F30))="","",OFFSET('Sanitation Data'!$F$32,0,10*ROW('Sanitation Data'!F30)))</f>
        <v/>
      </c>
      <c r="CZ36" s="270" t="str">
        <f ca="true">+IF(OFFSET('Sanitation Data'!$G$28,0,10*ROW('Sanitation Data'!G30))="","",OFFSET('Sanitation Data'!$G$28,0,10*ROW('Sanitation Data'!G30)))</f>
        <v/>
      </c>
      <c r="DA36" s="270" t="str">
        <f ca="true">+IF(OFFSET('Sanitation Data'!$G$29,0,10*ROW('Sanitation Data'!G30))="","",OFFSET('Sanitation Data'!$G$29,0,10*ROW('Sanitation Data'!G30)))</f>
        <v/>
      </c>
      <c r="DB36" s="270" t="str">
        <f ca="true">+IF(OFFSET('Sanitation Data'!$G$30,0,10*ROW('Sanitation Data'!G30))="","",OFFSET('Sanitation Data'!$G$30,0,10*ROW('Sanitation Data'!G30)))</f>
        <v/>
      </c>
      <c r="DC36" s="270" t="str">
        <f ca="true">+IF(OFFSET('Sanitation Data'!$G$31,0,10*ROW('Sanitation Data'!G30))="","",OFFSET('Sanitation Data'!$G$31,0,10*ROW('Sanitation Data'!G30)))</f>
        <v/>
      </c>
      <c r="DD36" s="270" t="str">
        <f ca="true">+IF(OFFSET('Sanitation Data'!$G$32,0,10*ROW('Sanitation Data'!G30))="","",OFFSET('Sanitation Data'!$G$32,0,10*ROW('Sanitation Data'!G30)))</f>
        <v/>
      </c>
      <c r="DE36" s="270" t="str">
        <f ca="true">+IF(OFFSET('Sanitation Data'!$H$28,0,10*ROW('Sanitation Data'!H30))="","",OFFSET('Sanitation Data'!$H$28,0,10*ROW('Sanitation Data'!H30)))</f>
        <v/>
      </c>
      <c r="DF36" s="270" t="str">
        <f ca="true">+IF(OFFSET('Sanitation Data'!$H$29,0,10*ROW('Sanitation Data'!H30))="","",OFFSET('Sanitation Data'!$H$29,0,10*ROW('Sanitation Data'!H30)))</f>
        <v/>
      </c>
      <c r="DG36" s="270" t="str">
        <f ca="true">+IF(OFFSET('Sanitation Data'!$H$30,0,10*ROW('Sanitation Data'!H30))="","",OFFSET('Sanitation Data'!$H$30,0,10*ROW('Sanitation Data'!H30)))</f>
        <v/>
      </c>
      <c r="DH36" s="270" t="str">
        <f ca="true">+IF(OFFSET('Sanitation Data'!$H$31,0,10*ROW('Sanitation Data'!H30))="","",OFFSET('Sanitation Data'!$H$31,0,10*ROW('Sanitation Data'!H30)))</f>
        <v/>
      </c>
      <c r="DI36" s="270" t="str">
        <f ca="true">+IF(OFFSET('Sanitation Data'!$H$32,0,10*ROW('Sanitation Data'!H30))="","",OFFSET('Sanitation Data'!$H$32,0,10*ROW('Sanitation Data'!H30)))</f>
        <v/>
      </c>
      <c r="DJ36" s="270" t="str">
        <f ca="true">+IF(OFFSET('Sanitation Data'!$I$28,0,10*ROW('Sanitation Data'!I30))="","",OFFSET('Sanitation Data'!$I$28,0,10*ROW('Sanitation Data'!I30)))</f>
        <v/>
      </c>
      <c r="DK36" s="270" t="str">
        <f ca="true">+IF(OFFSET('Sanitation Data'!$I$29,0,10*ROW('Sanitation Data'!I30))="","",OFFSET('Sanitation Data'!$I$29,0,10*ROW('Sanitation Data'!I30)))</f>
        <v/>
      </c>
      <c r="DL36" s="270" t="str">
        <f ca="true">+IF(OFFSET('Sanitation Data'!$I$30,0,10*ROW('Sanitation Data'!I30))="","",OFFSET('Sanitation Data'!$I$30,0,10*ROW('Sanitation Data'!I30)))</f>
        <v/>
      </c>
      <c r="DM36" s="270" t="str">
        <f ca="true">+IF(OFFSET('Sanitation Data'!$I$31,0,10*ROW('Sanitation Data'!I30))="","",OFFSET('Sanitation Data'!$I$31,0,10*ROW('Sanitation Data'!I30)))</f>
        <v/>
      </c>
      <c r="DN36" s="270" t="str">
        <f ca="true">+IF(OFFSET('Sanitation Data'!$I$32,0,10*ROW('Sanitation Data'!I30))="","",OFFSET('Sanitation Data'!$I$32,0,10*ROW('Sanitation Data'!I30)))</f>
        <v/>
      </c>
      <c r="DO36" s="270" t="str">
        <f ca="true">+IF(OFFSET('Hygiene Data'!$D$11,0,10*ROW('Hygiene Data'!D30))="","",OFFSET('Hygiene Data'!$D$11,0,10*ROW('Hygiene Data'!D30)))</f>
        <v/>
      </c>
      <c r="DP36" s="270" t="str">
        <f ca="true">+IF(OFFSET('Hygiene Data'!$D$12,0,10*ROW('Hygiene Data'!D30))="","",OFFSET('Hygiene Data'!$D$12,0,10*ROW('Hygiene Data'!D30)))</f>
        <v/>
      </c>
      <c r="DQ36" s="270" t="str">
        <f ca="true">+IF(OFFSET('Hygiene Data'!$D$13,0,10*ROW('Hygiene Data'!D30))="","",OFFSET('Hygiene Data'!$D$13,0,10*ROW('Hygiene Data'!D30)))</f>
        <v/>
      </c>
      <c r="DR36" s="270" t="str">
        <f ca="true">+IF(OFFSET('Hygiene Data'!$E$11,0,10*ROW('Hygiene Data'!E30))="","",OFFSET('Hygiene Data'!$E$11,0,10*ROW('Hygiene Data'!E30)))</f>
        <v/>
      </c>
      <c r="DS36" s="270" t="str">
        <f ca="true">+IF(OFFSET('Hygiene Data'!$E$12,0,10*ROW('Hygiene Data'!E30))="","",OFFSET('Hygiene Data'!$E$12,0,10*ROW('Hygiene Data'!E30)))</f>
        <v/>
      </c>
      <c r="DT36" s="270" t="str">
        <f ca="true">+IF(OFFSET('Hygiene Data'!$E$13,0,10*ROW('Hygiene Data'!E30))="","",OFFSET('Hygiene Data'!$E$13,0,10*ROW('Hygiene Data'!E30)))</f>
        <v/>
      </c>
      <c r="DU36" s="270" t="str">
        <f ca="true">+IF(OFFSET('Hygiene Data'!$F$11,0,10*ROW('Hygiene Data'!F30))="","",OFFSET('Hygiene Data'!$F$11,0,10*ROW('Hygiene Data'!F30)))</f>
        <v/>
      </c>
      <c r="DV36" s="270" t="str">
        <f ca="true">+IF(OFFSET('Hygiene Data'!$F$12,0,10*ROW('Hygiene Data'!F30))="","",OFFSET('Hygiene Data'!$F$12,0,10*ROW('Hygiene Data'!F30)))</f>
        <v/>
      </c>
      <c r="DW36" s="270" t="str">
        <f ca="true">+IF(OFFSET('Hygiene Data'!$F$13,0,10*ROW('Hygiene Data'!F30))="","",OFFSET('Hygiene Data'!$F$13,0,10*ROW('Hygiene Data'!F30)))</f>
        <v/>
      </c>
      <c r="DX36" s="270" t="str">
        <f ca="true">+IF(OFFSET('Hygiene Data'!$G$11,0,10*ROW('Hygiene Data'!G30))="","",OFFSET('Hygiene Data'!$G$11,0,10*ROW('Hygiene Data'!G30)))</f>
        <v/>
      </c>
      <c r="DY36" s="270" t="str">
        <f ca="true">+IF(OFFSET('Hygiene Data'!$G$12,0,10*ROW('Hygiene Data'!G30))="","",OFFSET('Hygiene Data'!$G$12,0,10*ROW('Hygiene Data'!G30)))</f>
        <v/>
      </c>
      <c r="DZ36" s="270" t="str">
        <f ca="true">+IF(OFFSET('Hygiene Data'!$G$13,0,10*ROW('Hygiene Data'!G30))="","",OFFSET('Hygiene Data'!$G$13,0,10*ROW('Hygiene Data'!G30)))</f>
        <v/>
      </c>
      <c r="EA36" s="270" t="str">
        <f ca="true">+IF(OFFSET('Hygiene Data'!$H$11,0,10*ROW('Hygiene Data'!H30))="","",OFFSET('Hygiene Data'!$H$11,0,10*ROW('Hygiene Data'!H30)))</f>
        <v/>
      </c>
      <c r="EB36" s="270" t="str">
        <f ca="true">+IF(OFFSET('Hygiene Data'!$H$12,0,10*ROW('Hygiene Data'!H30))="","",OFFSET('Hygiene Data'!$H$12,0,10*ROW('Hygiene Data'!H30)))</f>
        <v/>
      </c>
      <c r="EC36" s="270" t="str">
        <f ca="true">+IF(OFFSET('Hygiene Data'!$H$13,0,10*ROW('Hygiene Data'!H30))="","",OFFSET('Hygiene Data'!$H$13,0,10*ROW('Hygiene Data'!H30)))</f>
        <v/>
      </c>
      <c r="ED36" s="270" t="str">
        <f ca="true">+IF(OFFSET('Hygiene Data'!$I$11,0,10*ROW('Hygiene Data'!I30))="","",OFFSET('Hygiene Data'!$I$11,0,10*ROW('Hygiene Data'!I30)))</f>
        <v/>
      </c>
      <c r="EE36" s="270" t="str">
        <f ca="true">+IF(OFFSET('Hygiene Data'!$I$12,0,10*ROW('Hygiene Data'!I30))="","",OFFSET('Hygiene Data'!$I$12,0,10*ROW('Hygiene Data'!I30)))</f>
        <v/>
      </c>
      <c r="EF36" s="270"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6"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0"/>
      <c r="BS37" s="270" t="str">
        <f ca="true">+IF(OFFSET('Water Data'!$D$27,0,10*ROW('Water Data'!D31))="","",OFFSET('Water Data'!$D$27,0,10*ROW('Water Data'!D31)))</f>
        <v/>
      </c>
      <c r="BT37" s="270" t="str">
        <f ca="true">+IF(OFFSET('Water Data'!$D$28,0,10*ROW('Water Data'!D31))="","",OFFSET('Water Data'!$D$28,0,10*ROW('Water Data'!D31)))</f>
        <v/>
      </c>
      <c r="BU37" s="270" t="str">
        <f ca="true">+IF(OFFSET('Water Data'!$D$29,0,10*ROW('Water Data'!D31))="","",OFFSET('Water Data'!$D$29,0,10*ROW('Water Data'!D31)))</f>
        <v/>
      </c>
      <c r="BV37" s="270" t="str">
        <f ca="true">+IF(OFFSET('Water Data'!$E$27,0,10*ROW('Water Data'!E31))="","",OFFSET('Water Data'!$E$27,0,10*ROW('Water Data'!E31)))</f>
        <v/>
      </c>
      <c r="BW37" s="270" t="str">
        <f ca="true">+IF(OFFSET('Water Data'!$E$28,0,10*ROW('Water Data'!E31))="","",OFFSET('Water Data'!$E$28,0,10*ROW('Water Data'!E31)))</f>
        <v/>
      </c>
      <c r="BX37" s="270" t="str">
        <f ca="true">+IF(OFFSET('Water Data'!$E$29,0,10*ROW('Water Data'!E31))="","",OFFSET('Water Data'!$E$29,0,10*ROW('Water Data'!E31)))</f>
        <v/>
      </c>
      <c r="BY37" s="270" t="str">
        <f ca="true">+IF(OFFSET('Water Data'!$F$27,0,10*ROW('Water Data'!F31))="","",OFFSET('Water Data'!$F$27,0,10*ROW('Water Data'!F31)))</f>
        <v/>
      </c>
      <c r="BZ37" s="270" t="str">
        <f ca="true">+IF(OFFSET('Water Data'!$F$28,0,10*ROW('Water Data'!F31))="","",OFFSET('Water Data'!$F$28,0,10*ROW('Water Data'!F31)))</f>
        <v/>
      </c>
      <c r="CA37" s="270" t="str">
        <f ca="true">+IF(OFFSET('Water Data'!$F$29,0,10*ROW('Water Data'!F31))="","",OFFSET('Water Data'!$F$29,0,10*ROW('Water Data'!F31)))</f>
        <v/>
      </c>
      <c r="CB37" s="270" t="str">
        <f ca="true">+IF(OFFSET('Water Data'!$G$27,0,10*ROW('Water Data'!G31))="","",OFFSET('Water Data'!$G$27,0,10*ROW('Water Data'!G31)))</f>
        <v/>
      </c>
      <c r="CC37" s="270" t="str">
        <f ca="true">+IF(OFFSET('Water Data'!$G$28,0,10*ROW('Water Data'!G31))="","",OFFSET('Water Data'!$G$28,0,10*ROW('Water Data'!G31)))</f>
        <v/>
      </c>
      <c r="CD37" s="270" t="str">
        <f ca="true">+IF(OFFSET('Water Data'!$G$29,0,10*ROW('Water Data'!G31))="","",OFFSET('Water Data'!$G$29,0,10*ROW('Water Data'!G31)))</f>
        <v/>
      </c>
      <c r="CE37" s="270" t="str">
        <f ca="true">+IF(OFFSET('Water Data'!$H$27,0,10*ROW('Water Data'!H31))="","",OFFSET('Water Data'!$H$27,0,10*ROW('Water Data'!H31)))</f>
        <v/>
      </c>
      <c r="CF37" s="270" t="str">
        <f ca="true">+IF(OFFSET('Water Data'!$H$28,0,10*ROW('Water Data'!H31))="","",OFFSET('Water Data'!$H$28,0,10*ROW('Water Data'!H31)))</f>
        <v/>
      </c>
      <c r="CG37" s="270" t="str">
        <f ca="true">+IF(OFFSET('Water Data'!$H$29,0,10*ROW('Water Data'!H31))="","",OFFSET('Water Data'!$H$29,0,10*ROW('Water Data'!H31)))</f>
        <v/>
      </c>
      <c r="CH37" s="270" t="str">
        <f ca="true">+IF(OFFSET('Water Data'!$I$27,0,10*ROW('Water Data'!I31))="","",OFFSET('Water Data'!$I$27,0,10*ROW('Water Data'!I31)))</f>
        <v/>
      </c>
      <c r="CI37" s="270" t="str">
        <f ca="true">+IF(OFFSET('Water Data'!$I$28,0,10*ROW('Water Data'!I31))="","",OFFSET('Water Data'!$I$28,0,10*ROW('Water Data'!I31)))</f>
        <v/>
      </c>
      <c r="CJ37" s="270" t="str">
        <f ca="true">+IF(OFFSET('Water Data'!$I$29,0,10*ROW('Water Data'!I31))="","",OFFSET('Water Data'!$I$29,0,10*ROW('Water Data'!I31)))</f>
        <v/>
      </c>
      <c r="CK37" s="270" t="str">
        <f ca="true">+IF(OFFSET('Sanitation Data'!$D$28,0,10*ROW('Sanitation Data'!D31))="","",OFFSET('Sanitation Data'!$D$28,0,10*ROW('Sanitation Data'!D31)))</f>
        <v/>
      </c>
      <c r="CL37" s="270" t="str">
        <f ca="true">+IF(OFFSET('Sanitation Data'!$D$29,0,10*ROW('Sanitation Data'!D31))="","",OFFSET('Sanitation Data'!$D$29,0,10*ROW('Sanitation Data'!D31)))</f>
        <v/>
      </c>
      <c r="CM37" s="270" t="str">
        <f ca="true">+IF(OFFSET('Sanitation Data'!$D$30,0,10*ROW('Sanitation Data'!D31))="","",OFFSET('Sanitation Data'!$D$30,0,10*ROW('Sanitation Data'!D31)))</f>
        <v/>
      </c>
      <c r="CN37" s="270" t="str">
        <f ca="true">+IF(OFFSET('Sanitation Data'!$D$31,0,10*ROW('Sanitation Data'!D31))="","",OFFSET('Sanitation Data'!$D$31,0,10*ROW('Sanitation Data'!D31)))</f>
        <v/>
      </c>
      <c r="CO37" s="270" t="str">
        <f ca="true">+IF(OFFSET('Sanitation Data'!$D$32,0,10*ROW('Sanitation Data'!D31))="","",OFFSET('Sanitation Data'!$D$32,0,10*ROW('Sanitation Data'!D31)))</f>
        <v/>
      </c>
      <c r="CP37" s="270" t="str">
        <f ca="true">+IF(OFFSET('Sanitation Data'!$E$28,0,10*ROW('Sanitation Data'!E31))="","",OFFSET('Sanitation Data'!$E$28,0,10*ROW('Sanitation Data'!E31)))</f>
        <v/>
      </c>
      <c r="CQ37" s="270" t="str">
        <f ca="true">+IF(OFFSET('Sanitation Data'!$E$29,0,10*ROW('Sanitation Data'!E31))="","",OFFSET('Sanitation Data'!$E$29,0,10*ROW('Sanitation Data'!E31)))</f>
        <v/>
      </c>
      <c r="CR37" s="270" t="str">
        <f ca="true">+IF(OFFSET('Sanitation Data'!$E$30,0,10*ROW('Sanitation Data'!E31))="","",OFFSET('Sanitation Data'!$E$30,0,10*ROW('Sanitation Data'!E31)))</f>
        <v/>
      </c>
      <c r="CS37" s="270" t="str">
        <f ca="true">+IF(OFFSET('Sanitation Data'!$E$31,0,10*ROW('Sanitation Data'!E31))="","",OFFSET('Sanitation Data'!$E$31,0,10*ROW('Sanitation Data'!E31)))</f>
        <v/>
      </c>
      <c r="CT37" s="270" t="str">
        <f ca="true">+IF(OFFSET('Sanitation Data'!$E$32,0,10*ROW('Sanitation Data'!E31))="","",OFFSET('Sanitation Data'!$E$32,0,10*ROW('Sanitation Data'!E31)))</f>
        <v/>
      </c>
      <c r="CU37" s="270" t="str">
        <f ca="true">+IF(OFFSET('Sanitation Data'!$F$28,0,10*ROW('Sanitation Data'!F31))="","",OFFSET('Sanitation Data'!$F$28,0,10*ROW('Sanitation Data'!F31)))</f>
        <v/>
      </c>
      <c r="CV37" s="270" t="str">
        <f ca="true">+IF(OFFSET('Sanitation Data'!$F$29,0,10*ROW('Sanitation Data'!F31))="","",OFFSET('Sanitation Data'!$F$29,0,10*ROW('Sanitation Data'!F31)))</f>
        <v/>
      </c>
      <c r="CW37" s="270" t="str">
        <f ca="true">+IF(OFFSET('Sanitation Data'!$F$30,0,10*ROW('Sanitation Data'!F31))="","",OFFSET('Sanitation Data'!$F$30,0,10*ROW('Sanitation Data'!F31)))</f>
        <v/>
      </c>
      <c r="CX37" s="270" t="str">
        <f ca="true">+IF(OFFSET('Sanitation Data'!$F$31,0,10*ROW('Sanitation Data'!F31))="","",OFFSET('Sanitation Data'!$F$31,0,10*ROW('Sanitation Data'!F31)))</f>
        <v/>
      </c>
      <c r="CY37" s="270" t="str">
        <f ca="true">+IF(OFFSET('Sanitation Data'!$F$32,0,10*ROW('Sanitation Data'!F31))="","",OFFSET('Sanitation Data'!$F$32,0,10*ROW('Sanitation Data'!F31)))</f>
        <v/>
      </c>
      <c r="CZ37" s="270" t="str">
        <f ca="true">+IF(OFFSET('Sanitation Data'!$G$28,0,10*ROW('Sanitation Data'!G31))="","",OFFSET('Sanitation Data'!$G$28,0,10*ROW('Sanitation Data'!G31)))</f>
        <v/>
      </c>
      <c r="DA37" s="270" t="str">
        <f ca="true">+IF(OFFSET('Sanitation Data'!$G$29,0,10*ROW('Sanitation Data'!G31))="","",OFFSET('Sanitation Data'!$G$29,0,10*ROW('Sanitation Data'!G31)))</f>
        <v/>
      </c>
      <c r="DB37" s="270" t="str">
        <f ca="true">+IF(OFFSET('Sanitation Data'!$G$30,0,10*ROW('Sanitation Data'!G31))="","",OFFSET('Sanitation Data'!$G$30,0,10*ROW('Sanitation Data'!G31)))</f>
        <v/>
      </c>
      <c r="DC37" s="270" t="str">
        <f ca="true">+IF(OFFSET('Sanitation Data'!$G$31,0,10*ROW('Sanitation Data'!G31))="","",OFFSET('Sanitation Data'!$G$31,0,10*ROW('Sanitation Data'!G31)))</f>
        <v/>
      </c>
      <c r="DD37" s="270" t="str">
        <f ca="true">+IF(OFFSET('Sanitation Data'!$G$32,0,10*ROW('Sanitation Data'!G31))="","",OFFSET('Sanitation Data'!$G$32,0,10*ROW('Sanitation Data'!G31)))</f>
        <v/>
      </c>
      <c r="DE37" s="270" t="str">
        <f ca="true">+IF(OFFSET('Sanitation Data'!$H$28,0,10*ROW('Sanitation Data'!H31))="","",OFFSET('Sanitation Data'!$H$28,0,10*ROW('Sanitation Data'!H31)))</f>
        <v/>
      </c>
      <c r="DF37" s="270" t="str">
        <f ca="true">+IF(OFFSET('Sanitation Data'!$H$29,0,10*ROW('Sanitation Data'!H31))="","",OFFSET('Sanitation Data'!$H$29,0,10*ROW('Sanitation Data'!H31)))</f>
        <v/>
      </c>
      <c r="DG37" s="270" t="str">
        <f ca="true">+IF(OFFSET('Sanitation Data'!$H$30,0,10*ROW('Sanitation Data'!H31))="","",OFFSET('Sanitation Data'!$H$30,0,10*ROW('Sanitation Data'!H31)))</f>
        <v/>
      </c>
      <c r="DH37" s="270" t="str">
        <f ca="true">+IF(OFFSET('Sanitation Data'!$H$31,0,10*ROW('Sanitation Data'!H31))="","",OFFSET('Sanitation Data'!$H$31,0,10*ROW('Sanitation Data'!H31)))</f>
        <v/>
      </c>
      <c r="DI37" s="270" t="str">
        <f ca="true">+IF(OFFSET('Sanitation Data'!$H$32,0,10*ROW('Sanitation Data'!H31))="","",OFFSET('Sanitation Data'!$H$32,0,10*ROW('Sanitation Data'!H31)))</f>
        <v/>
      </c>
      <c r="DJ37" s="270" t="str">
        <f ca="true">+IF(OFFSET('Sanitation Data'!$I$28,0,10*ROW('Sanitation Data'!I31))="","",OFFSET('Sanitation Data'!$I$28,0,10*ROW('Sanitation Data'!I31)))</f>
        <v/>
      </c>
      <c r="DK37" s="270" t="str">
        <f ca="true">+IF(OFFSET('Sanitation Data'!$I$29,0,10*ROW('Sanitation Data'!I31))="","",OFFSET('Sanitation Data'!$I$29,0,10*ROW('Sanitation Data'!I31)))</f>
        <v/>
      </c>
      <c r="DL37" s="270" t="str">
        <f ca="true">+IF(OFFSET('Sanitation Data'!$I$30,0,10*ROW('Sanitation Data'!I31))="","",OFFSET('Sanitation Data'!$I$30,0,10*ROW('Sanitation Data'!I31)))</f>
        <v/>
      </c>
      <c r="DM37" s="270" t="str">
        <f ca="true">+IF(OFFSET('Sanitation Data'!$I$31,0,10*ROW('Sanitation Data'!I31))="","",OFFSET('Sanitation Data'!$I$31,0,10*ROW('Sanitation Data'!I31)))</f>
        <v/>
      </c>
      <c r="DN37" s="270" t="str">
        <f ca="true">+IF(OFFSET('Sanitation Data'!$I$32,0,10*ROW('Sanitation Data'!I31))="","",OFFSET('Sanitation Data'!$I$32,0,10*ROW('Sanitation Data'!I31)))</f>
        <v/>
      </c>
      <c r="DO37" s="270" t="str">
        <f ca="true">+IF(OFFSET('Hygiene Data'!$D$11,0,10*ROW('Hygiene Data'!D31))="","",OFFSET('Hygiene Data'!$D$11,0,10*ROW('Hygiene Data'!D31)))</f>
        <v/>
      </c>
      <c r="DP37" s="270" t="str">
        <f ca="true">+IF(OFFSET('Hygiene Data'!$D$12,0,10*ROW('Hygiene Data'!D31))="","",OFFSET('Hygiene Data'!$D$12,0,10*ROW('Hygiene Data'!D31)))</f>
        <v/>
      </c>
      <c r="DQ37" s="270" t="str">
        <f ca="true">+IF(OFFSET('Hygiene Data'!$D$13,0,10*ROW('Hygiene Data'!D31))="","",OFFSET('Hygiene Data'!$D$13,0,10*ROW('Hygiene Data'!D31)))</f>
        <v/>
      </c>
      <c r="DR37" s="270" t="str">
        <f ca="true">+IF(OFFSET('Hygiene Data'!$E$11,0,10*ROW('Hygiene Data'!E31))="","",OFFSET('Hygiene Data'!$E$11,0,10*ROW('Hygiene Data'!E31)))</f>
        <v/>
      </c>
      <c r="DS37" s="270" t="str">
        <f ca="true">+IF(OFFSET('Hygiene Data'!$E$12,0,10*ROW('Hygiene Data'!E31))="","",OFFSET('Hygiene Data'!$E$12,0,10*ROW('Hygiene Data'!E31)))</f>
        <v/>
      </c>
      <c r="DT37" s="270" t="str">
        <f ca="true">+IF(OFFSET('Hygiene Data'!$E$13,0,10*ROW('Hygiene Data'!E31))="","",OFFSET('Hygiene Data'!$E$13,0,10*ROW('Hygiene Data'!E31)))</f>
        <v/>
      </c>
      <c r="DU37" s="270" t="str">
        <f ca="true">+IF(OFFSET('Hygiene Data'!$F$11,0,10*ROW('Hygiene Data'!F31))="","",OFFSET('Hygiene Data'!$F$11,0,10*ROW('Hygiene Data'!F31)))</f>
        <v/>
      </c>
      <c r="DV37" s="270" t="str">
        <f ca="true">+IF(OFFSET('Hygiene Data'!$F$12,0,10*ROW('Hygiene Data'!F31))="","",OFFSET('Hygiene Data'!$F$12,0,10*ROW('Hygiene Data'!F31)))</f>
        <v/>
      </c>
      <c r="DW37" s="270" t="str">
        <f ca="true">+IF(OFFSET('Hygiene Data'!$F$13,0,10*ROW('Hygiene Data'!F31))="","",OFFSET('Hygiene Data'!$F$13,0,10*ROW('Hygiene Data'!F31)))</f>
        <v/>
      </c>
      <c r="DX37" s="270" t="str">
        <f ca="true">+IF(OFFSET('Hygiene Data'!$G$11,0,10*ROW('Hygiene Data'!G31))="","",OFFSET('Hygiene Data'!$G$11,0,10*ROW('Hygiene Data'!G31)))</f>
        <v/>
      </c>
      <c r="DY37" s="270" t="str">
        <f ca="true">+IF(OFFSET('Hygiene Data'!$G$12,0,10*ROW('Hygiene Data'!G31))="","",OFFSET('Hygiene Data'!$G$12,0,10*ROW('Hygiene Data'!G31)))</f>
        <v/>
      </c>
      <c r="DZ37" s="270" t="str">
        <f ca="true">+IF(OFFSET('Hygiene Data'!$G$13,0,10*ROW('Hygiene Data'!G31))="","",OFFSET('Hygiene Data'!$G$13,0,10*ROW('Hygiene Data'!G31)))</f>
        <v/>
      </c>
      <c r="EA37" s="270" t="str">
        <f ca="true">+IF(OFFSET('Hygiene Data'!$H$11,0,10*ROW('Hygiene Data'!H31))="","",OFFSET('Hygiene Data'!$H$11,0,10*ROW('Hygiene Data'!H31)))</f>
        <v/>
      </c>
      <c r="EB37" s="270" t="str">
        <f ca="true">+IF(OFFSET('Hygiene Data'!$H$12,0,10*ROW('Hygiene Data'!H31))="","",OFFSET('Hygiene Data'!$H$12,0,10*ROW('Hygiene Data'!H31)))</f>
        <v/>
      </c>
      <c r="EC37" s="270" t="str">
        <f ca="true">+IF(OFFSET('Hygiene Data'!$H$13,0,10*ROW('Hygiene Data'!H31))="","",OFFSET('Hygiene Data'!$H$13,0,10*ROW('Hygiene Data'!H31)))</f>
        <v/>
      </c>
      <c r="ED37" s="270" t="str">
        <f ca="true">+IF(OFFSET('Hygiene Data'!$I$11,0,10*ROW('Hygiene Data'!I31))="","",OFFSET('Hygiene Data'!$I$11,0,10*ROW('Hygiene Data'!I31)))</f>
        <v/>
      </c>
      <c r="EE37" s="270" t="str">
        <f ca="true">+IF(OFFSET('Hygiene Data'!$I$12,0,10*ROW('Hygiene Data'!I31))="","",OFFSET('Hygiene Data'!$I$12,0,10*ROW('Hygiene Data'!I31)))</f>
        <v/>
      </c>
      <c r="EF37" s="270"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6"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0"/>
      <c r="BS38" s="270" t="str">
        <f ca="true">+IF(OFFSET('Water Data'!$D$27,0,10*ROW('Water Data'!D32))="","",OFFSET('Water Data'!$D$27,0,10*ROW('Water Data'!D32)))</f>
        <v/>
      </c>
      <c r="BT38" s="270" t="str">
        <f ca="true">+IF(OFFSET('Water Data'!$D$28,0,10*ROW('Water Data'!D32))="","",OFFSET('Water Data'!$D$28,0,10*ROW('Water Data'!D32)))</f>
        <v/>
      </c>
      <c r="BU38" s="270" t="str">
        <f ca="true">+IF(OFFSET('Water Data'!$D$29,0,10*ROW('Water Data'!D32))="","",OFFSET('Water Data'!$D$29,0,10*ROW('Water Data'!D32)))</f>
        <v/>
      </c>
      <c r="BV38" s="270" t="str">
        <f ca="true">+IF(OFFSET('Water Data'!$E$27,0,10*ROW('Water Data'!E32))="","",OFFSET('Water Data'!$E$27,0,10*ROW('Water Data'!E32)))</f>
        <v/>
      </c>
      <c r="BW38" s="270" t="str">
        <f ca="true">+IF(OFFSET('Water Data'!$E$28,0,10*ROW('Water Data'!E32))="","",OFFSET('Water Data'!$E$28,0,10*ROW('Water Data'!E32)))</f>
        <v/>
      </c>
      <c r="BX38" s="270" t="str">
        <f ca="true">+IF(OFFSET('Water Data'!$E$29,0,10*ROW('Water Data'!E32))="","",OFFSET('Water Data'!$E$29,0,10*ROW('Water Data'!E32)))</f>
        <v/>
      </c>
      <c r="BY38" s="270" t="str">
        <f ca="true">+IF(OFFSET('Water Data'!$F$27,0,10*ROW('Water Data'!F32))="","",OFFSET('Water Data'!$F$27,0,10*ROW('Water Data'!F32)))</f>
        <v/>
      </c>
      <c r="BZ38" s="270" t="str">
        <f ca="true">+IF(OFFSET('Water Data'!$F$28,0,10*ROW('Water Data'!F32))="","",OFFSET('Water Data'!$F$28,0,10*ROW('Water Data'!F32)))</f>
        <v/>
      </c>
      <c r="CA38" s="270" t="str">
        <f ca="true">+IF(OFFSET('Water Data'!$F$29,0,10*ROW('Water Data'!F32))="","",OFFSET('Water Data'!$F$29,0,10*ROW('Water Data'!F32)))</f>
        <v/>
      </c>
      <c r="CB38" s="270" t="str">
        <f ca="true">+IF(OFFSET('Water Data'!$G$27,0,10*ROW('Water Data'!G32))="","",OFFSET('Water Data'!$G$27,0,10*ROW('Water Data'!G32)))</f>
        <v/>
      </c>
      <c r="CC38" s="270" t="str">
        <f ca="true">+IF(OFFSET('Water Data'!$G$28,0,10*ROW('Water Data'!G32))="","",OFFSET('Water Data'!$G$28,0,10*ROW('Water Data'!G32)))</f>
        <v/>
      </c>
      <c r="CD38" s="270" t="str">
        <f ca="true">+IF(OFFSET('Water Data'!$G$29,0,10*ROW('Water Data'!G32))="","",OFFSET('Water Data'!$G$29,0,10*ROW('Water Data'!G32)))</f>
        <v/>
      </c>
      <c r="CE38" s="270" t="str">
        <f ca="true">+IF(OFFSET('Water Data'!$H$27,0,10*ROW('Water Data'!H32))="","",OFFSET('Water Data'!$H$27,0,10*ROW('Water Data'!H32)))</f>
        <v/>
      </c>
      <c r="CF38" s="270" t="str">
        <f ca="true">+IF(OFFSET('Water Data'!$H$28,0,10*ROW('Water Data'!H32))="","",OFFSET('Water Data'!$H$28,0,10*ROW('Water Data'!H32)))</f>
        <v/>
      </c>
      <c r="CG38" s="270" t="str">
        <f ca="true">+IF(OFFSET('Water Data'!$H$29,0,10*ROW('Water Data'!H32))="","",OFFSET('Water Data'!$H$29,0,10*ROW('Water Data'!H32)))</f>
        <v/>
      </c>
      <c r="CH38" s="270" t="str">
        <f ca="true">+IF(OFFSET('Water Data'!$I$27,0,10*ROW('Water Data'!I32))="","",OFFSET('Water Data'!$I$27,0,10*ROW('Water Data'!I32)))</f>
        <v/>
      </c>
      <c r="CI38" s="270" t="str">
        <f ca="true">+IF(OFFSET('Water Data'!$I$28,0,10*ROW('Water Data'!I32))="","",OFFSET('Water Data'!$I$28,0,10*ROW('Water Data'!I32)))</f>
        <v/>
      </c>
      <c r="CJ38" s="270" t="str">
        <f ca="true">+IF(OFFSET('Water Data'!$I$29,0,10*ROW('Water Data'!I32))="","",OFFSET('Water Data'!$I$29,0,10*ROW('Water Data'!I32)))</f>
        <v/>
      </c>
      <c r="CK38" s="270" t="str">
        <f ca="true">+IF(OFFSET('Sanitation Data'!$D$28,0,10*ROW('Sanitation Data'!D32))="","",OFFSET('Sanitation Data'!$D$28,0,10*ROW('Sanitation Data'!D32)))</f>
        <v/>
      </c>
      <c r="CL38" s="270" t="str">
        <f ca="true">+IF(OFFSET('Sanitation Data'!$D$29,0,10*ROW('Sanitation Data'!D32))="","",OFFSET('Sanitation Data'!$D$29,0,10*ROW('Sanitation Data'!D32)))</f>
        <v/>
      </c>
      <c r="CM38" s="270" t="str">
        <f ca="true">+IF(OFFSET('Sanitation Data'!$D$30,0,10*ROW('Sanitation Data'!D32))="","",OFFSET('Sanitation Data'!$D$30,0,10*ROW('Sanitation Data'!D32)))</f>
        <v/>
      </c>
      <c r="CN38" s="270" t="str">
        <f ca="true">+IF(OFFSET('Sanitation Data'!$D$31,0,10*ROW('Sanitation Data'!D32))="","",OFFSET('Sanitation Data'!$D$31,0,10*ROW('Sanitation Data'!D32)))</f>
        <v/>
      </c>
      <c r="CO38" s="270" t="str">
        <f ca="true">+IF(OFFSET('Sanitation Data'!$D$32,0,10*ROW('Sanitation Data'!D32))="","",OFFSET('Sanitation Data'!$D$32,0,10*ROW('Sanitation Data'!D32)))</f>
        <v/>
      </c>
      <c r="CP38" s="270" t="str">
        <f ca="true">+IF(OFFSET('Sanitation Data'!$E$28,0,10*ROW('Sanitation Data'!E32))="","",OFFSET('Sanitation Data'!$E$28,0,10*ROW('Sanitation Data'!E32)))</f>
        <v/>
      </c>
      <c r="CQ38" s="270" t="str">
        <f ca="true">+IF(OFFSET('Sanitation Data'!$E$29,0,10*ROW('Sanitation Data'!E32))="","",OFFSET('Sanitation Data'!$E$29,0,10*ROW('Sanitation Data'!E32)))</f>
        <v/>
      </c>
      <c r="CR38" s="270" t="str">
        <f ca="true">+IF(OFFSET('Sanitation Data'!$E$30,0,10*ROW('Sanitation Data'!E32))="","",OFFSET('Sanitation Data'!$E$30,0,10*ROW('Sanitation Data'!E32)))</f>
        <v/>
      </c>
      <c r="CS38" s="270" t="str">
        <f ca="true">+IF(OFFSET('Sanitation Data'!$E$31,0,10*ROW('Sanitation Data'!E32))="","",OFFSET('Sanitation Data'!$E$31,0,10*ROW('Sanitation Data'!E32)))</f>
        <v/>
      </c>
      <c r="CT38" s="270" t="str">
        <f ca="true">+IF(OFFSET('Sanitation Data'!$E$32,0,10*ROW('Sanitation Data'!E32))="","",OFFSET('Sanitation Data'!$E$32,0,10*ROW('Sanitation Data'!E32)))</f>
        <v/>
      </c>
      <c r="CU38" s="270" t="str">
        <f ca="true">+IF(OFFSET('Sanitation Data'!$F$28,0,10*ROW('Sanitation Data'!F32))="","",OFFSET('Sanitation Data'!$F$28,0,10*ROW('Sanitation Data'!F32)))</f>
        <v/>
      </c>
      <c r="CV38" s="270" t="str">
        <f ca="true">+IF(OFFSET('Sanitation Data'!$F$29,0,10*ROW('Sanitation Data'!F32))="","",OFFSET('Sanitation Data'!$F$29,0,10*ROW('Sanitation Data'!F32)))</f>
        <v/>
      </c>
      <c r="CW38" s="270" t="str">
        <f ca="true">+IF(OFFSET('Sanitation Data'!$F$30,0,10*ROW('Sanitation Data'!F32))="","",OFFSET('Sanitation Data'!$F$30,0,10*ROW('Sanitation Data'!F32)))</f>
        <v/>
      </c>
      <c r="CX38" s="270" t="str">
        <f ca="true">+IF(OFFSET('Sanitation Data'!$F$31,0,10*ROW('Sanitation Data'!F32))="","",OFFSET('Sanitation Data'!$F$31,0,10*ROW('Sanitation Data'!F32)))</f>
        <v/>
      </c>
      <c r="CY38" s="270" t="str">
        <f ca="true">+IF(OFFSET('Sanitation Data'!$F$32,0,10*ROW('Sanitation Data'!F32))="","",OFFSET('Sanitation Data'!$F$32,0,10*ROW('Sanitation Data'!F32)))</f>
        <v/>
      </c>
      <c r="CZ38" s="270" t="str">
        <f ca="true">+IF(OFFSET('Sanitation Data'!$G$28,0,10*ROW('Sanitation Data'!G32))="","",OFFSET('Sanitation Data'!$G$28,0,10*ROW('Sanitation Data'!G32)))</f>
        <v/>
      </c>
      <c r="DA38" s="270" t="str">
        <f ca="true">+IF(OFFSET('Sanitation Data'!$G$29,0,10*ROW('Sanitation Data'!G32))="","",OFFSET('Sanitation Data'!$G$29,0,10*ROW('Sanitation Data'!G32)))</f>
        <v/>
      </c>
      <c r="DB38" s="270" t="str">
        <f ca="true">+IF(OFFSET('Sanitation Data'!$G$30,0,10*ROW('Sanitation Data'!G32))="","",OFFSET('Sanitation Data'!$G$30,0,10*ROW('Sanitation Data'!G32)))</f>
        <v/>
      </c>
      <c r="DC38" s="270" t="str">
        <f ca="true">+IF(OFFSET('Sanitation Data'!$G$31,0,10*ROW('Sanitation Data'!G32))="","",OFFSET('Sanitation Data'!$G$31,0,10*ROW('Sanitation Data'!G32)))</f>
        <v/>
      </c>
      <c r="DD38" s="270" t="str">
        <f ca="true">+IF(OFFSET('Sanitation Data'!$G$32,0,10*ROW('Sanitation Data'!G32))="","",OFFSET('Sanitation Data'!$G$32,0,10*ROW('Sanitation Data'!G32)))</f>
        <v/>
      </c>
      <c r="DE38" s="270" t="str">
        <f ca="true">+IF(OFFSET('Sanitation Data'!$H$28,0,10*ROW('Sanitation Data'!H32))="","",OFFSET('Sanitation Data'!$H$28,0,10*ROW('Sanitation Data'!H32)))</f>
        <v/>
      </c>
      <c r="DF38" s="270" t="str">
        <f ca="true">+IF(OFFSET('Sanitation Data'!$H$29,0,10*ROW('Sanitation Data'!H32))="","",OFFSET('Sanitation Data'!$H$29,0,10*ROW('Sanitation Data'!H32)))</f>
        <v/>
      </c>
      <c r="DG38" s="270" t="str">
        <f ca="true">+IF(OFFSET('Sanitation Data'!$H$30,0,10*ROW('Sanitation Data'!H32))="","",OFFSET('Sanitation Data'!$H$30,0,10*ROW('Sanitation Data'!H32)))</f>
        <v/>
      </c>
      <c r="DH38" s="270" t="str">
        <f ca="true">+IF(OFFSET('Sanitation Data'!$H$31,0,10*ROW('Sanitation Data'!H32))="","",OFFSET('Sanitation Data'!$H$31,0,10*ROW('Sanitation Data'!H32)))</f>
        <v/>
      </c>
      <c r="DI38" s="270" t="str">
        <f ca="true">+IF(OFFSET('Sanitation Data'!$H$32,0,10*ROW('Sanitation Data'!H32))="","",OFFSET('Sanitation Data'!$H$32,0,10*ROW('Sanitation Data'!H32)))</f>
        <v/>
      </c>
      <c r="DJ38" s="270" t="str">
        <f ca="true">+IF(OFFSET('Sanitation Data'!$I$28,0,10*ROW('Sanitation Data'!I32))="","",OFFSET('Sanitation Data'!$I$28,0,10*ROW('Sanitation Data'!I32)))</f>
        <v/>
      </c>
      <c r="DK38" s="270" t="str">
        <f ca="true">+IF(OFFSET('Sanitation Data'!$I$29,0,10*ROW('Sanitation Data'!I32))="","",OFFSET('Sanitation Data'!$I$29,0,10*ROW('Sanitation Data'!I32)))</f>
        <v/>
      </c>
      <c r="DL38" s="270" t="str">
        <f ca="true">+IF(OFFSET('Sanitation Data'!$I$30,0,10*ROW('Sanitation Data'!I32))="","",OFFSET('Sanitation Data'!$I$30,0,10*ROW('Sanitation Data'!I32)))</f>
        <v/>
      </c>
      <c r="DM38" s="270" t="str">
        <f ca="true">+IF(OFFSET('Sanitation Data'!$I$31,0,10*ROW('Sanitation Data'!I32))="","",OFFSET('Sanitation Data'!$I$31,0,10*ROW('Sanitation Data'!I32)))</f>
        <v/>
      </c>
      <c r="DN38" s="270" t="str">
        <f ca="true">+IF(OFFSET('Sanitation Data'!$I$32,0,10*ROW('Sanitation Data'!I32))="","",OFFSET('Sanitation Data'!$I$32,0,10*ROW('Sanitation Data'!I32)))</f>
        <v/>
      </c>
      <c r="DO38" s="270" t="str">
        <f ca="true">+IF(OFFSET('Hygiene Data'!$D$11,0,10*ROW('Hygiene Data'!D32))="","",OFFSET('Hygiene Data'!$D$11,0,10*ROW('Hygiene Data'!D32)))</f>
        <v/>
      </c>
      <c r="DP38" s="270" t="str">
        <f ca="true">+IF(OFFSET('Hygiene Data'!$D$12,0,10*ROW('Hygiene Data'!D32))="","",OFFSET('Hygiene Data'!$D$12,0,10*ROW('Hygiene Data'!D32)))</f>
        <v/>
      </c>
      <c r="DQ38" s="270" t="str">
        <f ca="true">+IF(OFFSET('Hygiene Data'!$D$13,0,10*ROW('Hygiene Data'!D32))="","",OFFSET('Hygiene Data'!$D$13,0,10*ROW('Hygiene Data'!D32)))</f>
        <v/>
      </c>
      <c r="DR38" s="270" t="str">
        <f ca="true">+IF(OFFSET('Hygiene Data'!$E$11,0,10*ROW('Hygiene Data'!E32))="","",OFFSET('Hygiene Data'!$E$11,0,10*ROW('Hygiene Data'!E32)))</f>
        <v/>
      </c>
      <c r="DS38" s="270" t="str">
        <f ca="true">+IF(OFFSET('Hygiene Data'!$E$12,0,10*ROW('Hygiene Data'!E32))="","",OFFSET('Hygiene Data'!$E$12,0,10*ROW('Hygiene Data'!E32)))</f>
        <v/>
      </c>
      <c r="DT38" s="270" t="str">
        <f ca="true">+IF(OFFSET('Hygiene Data'!$E$13,0,10*ROW('Hygiene Data'!E32))="","",OFFSET('Hygiene Data'!$E$13,0,10*ROW('Hygiene Data'!E32)))</f>
        <v/>
      </c>
      <c r="DU38" s="270" t="str">
        <f ca="true">+IF(OFFSET('Hygiene Data'!$F$11,0,10*ROW('Hygiene Data'!F32))="","",OFFSET('Hygiene Data'!$F$11,0,10*ROW('Hygiene Data'!F32)))</f>
        <v/>
      </c>
      <c r="DV38" s="270" t="str">
        <f ca="true">+IF(OFFSET('Hygiene Data'!$F$12,0,10*ROW('Hygiene Data'!F32))="","",OFFSET('Hygiene Data'!$F$12,0,10*ROW('Hygiene Data'!F32)))</f>
        <v/>
      </c>
      <c r="DW38" s="270" t="str">
        <f ca="true">+IF(OFFSET('Hygiene Data'!$F$13,0,10*ROW('Hygiene Data'!F32))="","",OFFSET('Hygiene Data'!$F$13,0,10*ROW('Hygiene Data'!F32)))</f>
        <v/>
      </c>
      <c r="DX38" s="270" t="str">
        <f ca="true">+IF(OFFSET('Hygiene Data'!$G$11,0,10*ROW('Hygiene Data'!G32))="","",OFFSET('Hygiene Data'!$G$11,0,10*ROW('Hygiene Data'!G32)))</f>
        <v/>
      </c>
      <c r="DY38" s="270" t="str">
        <f ca="true">+IF(OFFSET('Hygiene Data'!$G$12,0,10*ROW('Hygiene Data'!G32))="","",OFFSET('Hygiene Data'!$G$12,0,10*ROW('Hygiene Data'!G32)))</f>
        <v/>
      </c>
      <c r="DZ38" s="270" t="str">
        <f ca="true">+IF(OFFSET('Hygiene Data'!$G$13,0,10*ROW('Hygiene Data'!G32))="","",OFFSET('Hygiene Data'!$G$13,0,10*ROW('Hygiene Data'!G32)))</f>
        <v/>
      </c>
      <c r="EA38" s="270" t="str">
        <f ca="true">+IF(OFFSET('Hygiene Data'!$H$11,0,10*ROW('Hygiene Data'!H32))="","",OFFSET('Hygiene Data'!$H$11,0,10*ROW('Hygiene Data'!H32)))</f>
        <v/>
      </c>
      <c r="EB38" s="270" t="str">
        <f ca="true">+IF(OFFSET('Hygiene Data'!$H$12,0,10*ROW('Hygiene Data'!H32))="","",OFFSET('Hygiene Data'!$H$12,0,10*ROW('Hygiene Data'!H32)))</f>
        <v/>
      </c>
      <c r="EC38" s="270" t="str">
        <f ca="true">+IF(OFFSET('Hygiene Data'!$H$13,0,10*ROW('Hygiene Data'!H32))="","",OFFSET('Hygiene Data'!$H$13,0,10*ROW('Hygiene Data'!H32)))</f>
        <v/>
      </c>
      <c r="ED38" s="270" t="str">
        <f ca="true">+IF(OFFSET('Hygiene Data'!$I$11,0,10*ROW('Hygiene Data'!I32))="","",OFFSET('Hygiene Data'!$I$11,0,10*ROW('Hygiene Data'!I32)))</f>
        <v/>
      </c>
      <c r="EE38" s="270" t="str">
        <f ca="true">+IF(OFFSET('Hygiene Data'!$I$12,0,10*ROW('Hygiene Data'!I32))="","",OFFSET('Hygiene Data'!$I$12,0,10*ROW('Hygiene Data'!I32)))</f>
        <v/>
      </c>
      <c r="EF38" s="270"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6"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0"/>
      <c r="BS39" s="270" t="str">
        <f ca="true">+IF(OFFSET('Water Data'!$D$27,0,10*ROW('Water Data'!D33))="","",OFFSET('Water Data'!$D$27,0,10*ROW('Water Data'!D33)))</f>
        <v/>
      </c>
      <c r="BT39" s="270" t="str">
        <f ca="true">+IF(OFFSET('Water Data'!$D$28,0,10*ROW('Water Data'!D33))="","",OFFSET('Water Data'!$D$28,0,10*ROW('Water Data'!D33)))</f>
        <v/>
      </c>
      <c r="BU39" s="270" t="str">
        <f ca="true">+IF(OFFSET('Water Data'!$D$29,0,10*ROW('Water Data'!D33))="","",OFFSET('Water Data'!$D$29,0,10*ROW('Water Data'!D33)))</f>
        <v/>
      </c>
      <c r="BV39" s="270" t="str">
        <f ca="true">+IF(OFFSET('Water Data'!$E$27,0,10*ROW('Water Data'!E33))="","",OFFSET('Water Data'!$E$27,0,10*ROW('Water Data'!E33)))</f>
        <v/>
      </c>
      <c r="BW39" s="270" t="str">
        <f ca="true">+IF(OFFSET('Water Data'!$E$28,0,10*ROW('Water Data'!E33))="","",OFFSET('Water Data'!$E$28,0,10*ROW('Water Data'!E33)))</f>
        <v/>
      </c>
      <c r="BX39" s="270" t="str">
        <f ca="true">+IF(OFFSET('Water Data'!$E$29,0,10*ROW('Water Data'!E33))="","",OFFSET('Water Data'!$E$29,0,10*ROW('Water Data'!E33)))</f>
        <v/>
      </c>
      <c r="BY39" s="270" t="str">
        <f ca="true">+IF(OFFSET('Water Data'!$F$27,0,10*ROW('Water Data'!F33))="","",OFFSET('Water Data'!$F$27,0,10*ROW('Water Data'!F33)))</f>
        <v/>
      </c>
      <c r="BZ39" s="270" t="str">
        <f ca="true">+IF(OFFSET('Water Data'!$F$28,0,10*ROW('Water Data'!F33))="","",OFFSET('Water Data'!$F$28,0,10*ROW('Water Data'!F33)))</f>
        <v/>
      </c>
      <c r="CA39" s="270" t="str">
        <f ca="true">+IF(OFFSET('Water Data'!$F$29,0,10*ROW('Water Data'!F33))="","",OFFSET('Water Data'!$F$29,0,10*ROW('Water Data'!F33)))</f>
        <v/>
      </c>
      <c r="CB39" s="270" t="str">
        <f ca="true">+IF(OFFSET('Water Data'!$G$27,0,10*ROW('Water Data'!G33))="","",OFFSET('Water Data'!$G$27,0,10*ROW('Water Data'!G33)))</f>
        <v/>
      </c>
      <c r="CC39" s="270" t="str">
        <f ca="true">+IF(OFFSET('Water Data'!$G$28,0,10*ROW('Water Data'!G33))="","",OFFSET('Water Data'!$G$28,0,10*ROW('Water Data'!G33)))</f>
        <v/>
      </c>
      <c r="CD39" s="270" t="str">
        <f ca="true">+IF(OFFSET('Water Data'!$G$29,0,10*ROW('Water Data'!G33))="","",OFFSET('Water Data'!$G$29,0,10*ROW('Water Data'!G33)))</f>
        <v/>
      </c>
      <c r="CE39" s="270" t="str">
        <f ca="true">+IF(OFFSET('Water Data'!$H$27,0,10*ROW('Water Data'!H33))="","",OFFSET('Water Data'!$H$27,0,10*ROW('Water Data'!H33)))</f>
        <v/>
      </c>
      <c r="CF39" s="270" t="str">
        <f ca="true">+IF(OFFSET('Water Data'!$H$28,0,10*ROW('Water Data'!H33))="","",OFFSET('Water Data'!$H$28,0,10*ROW('Water Data'!H33)))</f>
        <v/>
      </c>
      <c r="CG39" s="270" t="str">
        <f ca="true">+IF(OFFSET('Water Data'!$H$29,0,10*ROW('Water Data'!H33))="","",OFFSET('Water Data'!$H$29,0,10*ROW('Water Data'!H33)))</f>
        <v/>
      </c>
      <c r="CH39" s="270" t="str">
        <f ca="true">+IF(OFFSET('Water Data'!$I$27,0,10*ROW('Water Data'!I33))="","",OFFSET('Water Data'!$I$27,0,10*ROW('Water Data'!I33)))</f>
        <v/>
      </c>
      <c r="CI39" s="270" t="str">
        <f ca="true">+IF(OFFSET('Water Data'!$I$28,0,10*ROW('Water Data'!I33))="","",OFFSET('Water Data'!$I$28,0,10*ROW('Water Data'!I33)))</f>
        <v/>
      </c>
      <c r="CJ39" s="270" t="str">
        <f ca="true">+IF(OFFSET('Water Data'!$I$29,0,10*ROW('Water Data'!I33))="","",OFFSET('Water Data'!$I$29,0,10*ROW('Water Data'!I33)))</f>
        <v/>
      </c>
      <c r="CK39" s="270" t="str">
        <f ca="true">+IF(OFFSET('Sanitation Data'!$D$28,0,10*ROW('Sanitation Data'!D33))="","",OFFSET('Sanitation Data'!$D$28,0,10*ROW('Sanitation Data'!D33)))</f>
        <v/>
      </c>
      <c r="CL39" s="270" t="str">
        <f ca="true">+IF(OFFSET('Sanitation Data'!$D$29,0,10*ROW('Sanitation Data'!D33))="","",OFFSET('Sanitation Data'!$D$29,0,10*ROW('Sanitation Data'!D33)))</f>
        <v/>
      </c>
      <c r="CM39" s="270" t="str">
        <f ca="true">+IF(OFFSET('Sanitation Data'!$D$30,0,10*ROW('Sanitation Data'!D33))="","",OFFSET('Sanitation Data'!$D$30,0,10*ROW('Sanitation Data'!D33)))</f>
        <v/>
      </c>
      <c r="CN39" s="270" t="str">
        <f ca="true">+IF(OFFSET('Sanitation Data'!$D$31,0,10*ROW('Sanitation Data'!D33))="","",OFFSET('Sanitation Data'!$D$31,0,10*ROW('Sanitation Data'!D33)))</f>
        <v/>
      </c>
      <c r="CO39" s="270" t="str">
        <f ca="true">+IF(OFFSET('Sanitation Data'!$D$32,0,10*ROW('Sanitation Data'!D33))="","",OFFSET('Sanitation Data'!$D$32,0,10*ROW('Sanitation Data'!D33)))</f>
        <v/>
      </c>
      <c r="CP39" s="270" t="str">
        <f ca="true">+IF(OFFSET('Sanitation Data'!$E$28,0,10*ROW('Sanitation Data'!E33))="","",OFFSET('Sanitation Data'!$E$28,0,10*ROW('Sanitation Data'!E33)))</f>
        <v/>
      </c>
      <c r="CQ39" s="270" t="str">
        <f ca="true">+IF(OFFSET('Sanitation Data'!$E$29,0,10*ROW('Sanitation Data'!E33))="","",OFFSET('Sanitation Data'!$E$29,0,10*ROW('Sanitation Data'!E33)))</f>
        <v/>
      </c>
      <c r="CR39" s="270" t="str">
        <f ca="true">+IF(OFFSET('Sanitation Data'!$E$30,0,10*ROW('Sanitation Data'!E33))="","",OFFSET('Sanitation Data'!$E$30,0,10*ROW('Sanitation Data'!E33)))</f>
        <v/>
      </c>
      <c r="CS39" s="270" t="str">
        <f ca="true">+IF(OFFSET('Sanitation Data'!$E$31,0,10*ROW('Sanitation Data'!E33))="","",OFFSET('Sanitation Data'!$E$31,0,10*ROW('Sanitation Data'!E33)))</f>
        <v/>
      </c>
      <c r="CT39" s="270" t="str">
        <f ca="true">+IF(OFFSET('Sanitation Data'!$E$32,0,10*ROW('Sanitation Data'!E33))="","",OFFSET('Sanitation Data'!$E$32,0,10*ROW('Sanitation Data'!E33)))</f>
        <v/>
      </c>
      <c r="CU39" s="270" t="str">
        <f ca="true">+IF(OFFSET('Sanitation Data'!$F$28,0,10*ROW('Sanitation Data'!F33))="","",OFFSET('Sanitation Data'!$F$28,0,10*ROW('Sanitation Data'!F33)))</f>
        <v/>
      </c>
      <c r="CV39" s="270" t="str">
        <f ca="true">+IF(OFFSET('Sanitation Data'!$F$29,0,10*ROW('Sanitation Data'!F33))="","",OFFSET('Sanitation Data'!$F$29,0,10*ROW('Sanitation Data'!F33)))</f>
        <v/>
      </c>
      <c r="CW39" s="270" t="str">
        <f ca="true">+IF(OFFSET('Sanitation Data'!$F$30,0,10*ROW('Sanitation Data'!F33))="","",OFFSET('Sanitation Data'!$F$30,0,10*ROW('Sanitation Data'!F33)))</f>
        <v/>
      </c>
      <c r="CX39" s="270" t="str">
        <f ca="true">+IF(OFFSET('Sanitation Data'!$F$31,0,10*ROW('Sanitation Data'!F33))="","",OFFSET('Sanitation Data'!$F$31,0,10*ROW('Sanitation Data'!F33)))</f>
        <v/>
      </c>
      <c r="CY39" s="270" t="str">
        <f ca="true">+IF(OFFSET('Sanitation Data'!$F$32,0,10*ROW('Sanitation Data'!F33))="","",OFFSET('Sanitation Data'!$F$32,0,10*ROW('Sanitation Data'!F33)))</f>
        <v/>
      </c>
      <c r="CZ39" s="270" t="str">
        <f ca="true">+IF(OFFSET('Sanitation Data'!$G$28,0,10*ROW('Sanitation Data'!G33))="","",OFFSET('Sanitation Data'!$G$28,0,10*ROW('Sanitation Data'!G33)))</f>
        <v/>
      </c>
      <c r="DA39" s="270" t="str">
        <f ca="true">+IF(OFFSET('Sanitation Data'!$G$29,0,10*ROW('Sanitation Data'!G33))="","",OFFSET('Sanitation Data'!$G$29,0,10*ROW('Sanitation Data'!G33)))</f>
        <v/>
      </c>
      <c r="DB39" s="270" t="str">
        <f ca="true">+IF(OFFSET('Sanitation Data'!$G$30,0,10*ROW('Sanitation Data'!G33))="","",OFFSET('Sanitation Data'!$G$30,0,10*ROW('Sanitation Data'!G33)))</f>
        <v/>
      </c>
      <c r="DC39" s="270" t="str">
        <f ca="true">+IF(OFFSET('Sanitation Data'!$G$31,0,10*ROW('Sanitation Data'!G33))="","",OFFSET('Sanitation Data'!$G$31,0,10*ROW('Sanitation Data'!G33)))</f>
        <v/>
      </c>
      <c r="DD39" s="270" t="str">
        <f ca="true">+IF(OFFSET('Sanitation Data'!$G$32,0,10*ROW('Sanitation Data'!G33))="","",OFFSET('Sanitation Data'!$G$32,0,10*ROW('Sanitation Data'!G33)))</f>
        <v/>
      </c>
      <c r="DE39" s="270" t="str">
        <f ca="true">+IF(OFFSET('Sanitation Data'!$H$28,0,10*ROW('Sanitation Data'!H33))="","",OFFSET('Sanitation Data'!$H$28,0,10*ROW('Sanitation Data'!H33)))</f>
        <v/>
      </c>
      <c r="DF39" s="270" t="str">
        <f ca="true">+IF(OFFSET('Sanitation Data'!$H$29,0,10*ROW('Sanitation Data'!H33))="","",OFFSET('Sanitation Data'!$H$29,0,10*ROW('Sanitation Data'!H33)))</f>
        <v/>
      </c>
      <c r="DG39" s="270" t="str">
        <f ca="true">+IF(OFFSET('Sanitation Data'!$H$30,0,10*ROW('Sanitation Data'!H33))="","",OFFSET('Sanitation Data'!$H$30,0,10*ROW('Sanitation Data'!H33)))</f>
        <v/>
      </c>
      <c r="DH39" s="270" t="str">
        <f ca="true">+IF(OFFSET('Sanitation Data'!$H$31,0,10*ROW('Sanitation Data'!H33))="","",OFFSET('Sanitation Data'!$H$31,0,10*ROW('Sanitation Data'!H33)))</f>
        <v/>
      </c>
      <c r="DI39" s="270" t="str">
        <f ca="true">+IF(OFFSET('Sanitation Data'!$H$32,0,10*ROW('Sanitation Data'!H33))="","",OFFSET('Sanitation Data'!$H$32,0,10*ROW('Sanitation Data'!H33)))</f>
        <v/>
      </c>
      <c r="DJ39" s="270" t="str">
        <f ca="true">+IF(OFFSET('Sanitation Data'!$I$28,0,10*ROW('Sanitation Data'!I33))="","",OFFSET('Sanitation Data'!$I$28,0,10*ROW('Sanitation Data'!I33)))</f>
        <v/>
      </c>
      <c r="DK39" s="270" t="str">
        <f ca="true">+IF(OFFSET('Sanitation Data'!$I$29,0,10*ROW('Sanitation Data'!I33))="","",OFFSET('Sanitation Data'!$I$29,0,10*ROW('Sanitation Data'!I33)))</f>
        <v/>
      </c>
      <c r="DL39" s="270" t="str">
        <f ca="true">+IF(OFFSET('Sanitation Data'!$I$30,0,10*ROW('Sanitation Data'!I33))="","",OFFSET('Sanitation Data'!$I$30,0,10*ROW('Sanitation Data'!I33)))</f>
        <v/>
      </c>
      <c r="DM39" s="270" t="str">
        <f ca="true">+IF(OFFSET('Sanitation Data'!$I$31,0,10*ROW('Sanitation Data'!I33))="","",OFFSET('Sanitation Data'!$I$31,0,10*ROW('Sanitation Data'!I33)))</f>
        <v/>
      </c>
      <c r="DN39" s="270" t="str">
        <f ca="true">+IF(OFFSET('Sanitation Data'!$I$32,0,10*ROW('Sanitation Data'!I33))="","",OFFSET('Sanitation Data'!$I$32,0,10*ROW('Sanitation Data'!I33)))</f>
        <v/>
      </c>
      <c r="DO39" s="270" t="str">
        <f ca="true">+IF(OFFSET('Hygiene Data'!$D$11,0,10*ROW('Hygiene Data'!D33))="","",OFFSET('Hygiene Data'!$D$11,0,10*ROW('Hygiene Data'!D33)))</f>
        <v/>
      </c>
      <c r="DP39" s="270" t="str">
        <f ca="true">+IF(OFFSET('Hygiene Data'!$D$12,0,10*ROW('Hygiene Data'!D33))="","",OFFSET('Hygiene Data'!$D$12,0,10*ROW('Hygiene Data'!D33)))</f>
        <v/>
      </c>
      <c r="DQ39" s="270" t="str">
        <f ca="true">+IF(OFFSET('Hygiene Data'!$D$13,0,10*ROW('Hygiene Data'!D33))="","",OFFSET('Hygiene Data'!$D$13,0,10*ROW('Hygiene Data'!D33)))</f>
        <v/>
      </c>
      <c r="DR39" s="270" t="str">
        <f ca="true">+IF(OFFSET('Hygiene Data'!$E$11,0,10*ROW('Hygiene Data'!E33))="","",OFFSET('Hygiene Data'!$E$11,0,10*ROW('Hygiene Data'!E33)))</f>
        <v/>
      </c>
      <c r="DS39" s="270" t="str">
        <f ca="true">+IF(OFFSET('Hygiene Data'!$E$12,0,10*ROW('Hygiene Data'!E33))="","",OFFSET('Hygiene Data'!$E$12,0,10*ROW('Hygiene Data'!E33)))</f>
        <v/>
      </c>
      <c r="DT39" s="270" t="str">
        <f ca="true">+IF(OFFSET('Hygiene Data'!$E$13,0,10*ROW('Hygiene Data'!E33))="","",OFFSET('Hygiene Data'!$E$13,0,10*ROW('Hygiene Data'!E33)))</f>
        <v/>
      </c>
      <c r="DU39" s="270" t="str">
        <f ca="true">+IF(OFFSET('Hygiene Data'!$F$11,0,10*ROW('Hygiene Data'!F33))="","",OFFSET('Hygiene Data'!$F$11,0,10*ROW('Hygiene Data'!F33)))</f>
        <v/>
      </c>
      <c r="DV39" s="270" t="str">
        <f ca="true">+IF(OFFSET('Hygiene Data'!$F$12,0,10*ROW('Hygiene Data'!F33))="","",OFFSET('Hygiene Data'!$F$12,0,10*ROW('Hygiene Data'!F33)))</f>
        <v/>
      </c>
      <c r="DW39" s="270" t="str">
        <f ca="true">+IF(OFFSET('Hygiene Data'!$F$13,0,10*ROW('Hygiene Data'!F33))="","",OFFSET('Hygiene Data'!$F$13,0,10*ROW('Hygiene Data'!F33)))</f>
        <v/>
      </c>
      <c r="DX39" s="270" t="str">
        <f ca="true">+IF(OFFSET('Hygiene Data'!$G$11,0,10*ROW('Hygiene Data'!G33))="","",OFFSET('Hygiene Data'!$G$11,0,10*ROW('Hygiene Data'!G33)))</f>
        <v/>
      </c>
      <c r="DY39" s="270" t="str">
        <f ca="true">+IF(OFFSET('Hygiene Data'!$G$12,0,10*ROW('Hygiene Data'!G33))="","",OFFSET('Hygiene Data'!$G$12,0,10*ROW('Hygiene Data'!G33)))</f>
        <v/>
      </c>
      <c r="DZ39" s="270" t="str">
        <f ca="true">+IF(OFFSET('Hygiene Data'!$G$13,0,10*ROW('Hygiene Data'!G33))="","",OFFSET('Hygiene Data'!$G$13,0,10*ROW('Hygiene Data'!G33)))</f>
        <v/>
      </c>
      <c r="EA39" s="270" t="str">
        <f ca="true">+IF(OFFSET('Hygiene Data'!$H$11,0,10*ROW('Hygiene Data'!H33))="","",OFFSET('Hygiene Data'!$H$11,0,10*ROW('Hygiene Data'!H33)))</f>
        <v/>
      </c>
      <c r="EB39" s="270" t="str">
        <f ca="true">+IF(OFFSET('Hygiene Data'!$H$12,0,10*ROW('Hygiene Data'!H33))="","",OFFSET('Hygiene Data'!$H$12,0,10*ROW('Hygiene Data'!H33)))</f>
        <v/>
      </c>
      <c r="EC39" s="270" t="str">
        <f ca="true">+IF(OFFSET('Hygiene Data'!$H$13,0,10*ROW('Hygiene Data'!H33))="","",OFFSET('Hygiene Data'!$H$13,0,10*ROW('Hygiene Data'!H33)))</f>
        <v/>
      </c>
      <c r="ED39" s="270" t="str">
        <f ca="true">+IF(OFFSET('Hygiene Data'!$I$11,0,10*ROW('Hygiene Data'!I33))="","",OFFSET('Hygiene Data'!$I$11,0,10*ROW('Hygiene Data'!I33)))</f>
        <v/>
      </c>
      <c r="EE39" s="270" t="str">
        <f ca="true">+IF(OFFSET('Hygiene Data'!$I$12,0,10*ROW('Hygiene Data'!I33))="","",OFFSET('Hygiene Data'!$I$12,0,10*ROW('Hygiene Data'!I33)))</f>
        <v/>
      </c>
      <c r="EF39" s="270"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6"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0"/>
      <c r="BS40" s="270" t="str">
        <f ca="true">+IF(OFFSET('Water Data'!$D$27,0,10*ROW('Water Data'!D34))="","",OFFSET('Water Data'!$D$27,0,10*ROW('Water Data'!D34)))</f>
        <v/>
      </c>
      <c r="BT40" s="270" t="str">
        <f ca="true">+IF(OFFSET('Water Data'!$D$28,0,10*ROW('Water Data'!D34))="","",OFFSET('Water Data'!$D$28,0,10*ROW('Water Data'!D34)))</f>
        <v/>
      </c>
      <c r="BU40" s="270" t="str">
        <f ca="true">+IF(OFFSET('Water Data'!$D$29,0,10*ROW('Water Data'!D34))="","",OFFSET('Water Data'!$D$29,0,10*ROW('Water Data'!D34)))</f>
        <v/>
      </c>
      <c r="BV40" s="270" t="str">
        <f ca="true">+IF(OFFSET('Water Data'!$E$27,0,10*ROW('Water Data'!E34))="","",OFFSET('Water Data'!$E$27,0,10*ROW('Water Data'!E34)))</f>
        <v/>
      </c>
      <c r="BW40" s="270" t="str">
        <f ca="true">+IF(OFFSET('Water Data'!$E$28,0,10*ROW('Water Data'!E34))="","",OFFSET('Water Data'!$E$28,0,10*ROW('Water Data'!E34)))</f>
        <v/>
      </c>
      <c r="BX40" s="270" t="str">
        <f ca="true">+IF(OFFSET('Water Data'!$E$29,0,10*ROW('Water Data'!E34))="","",OFFSET('Water Data'!$E$29,0,10*ROW('Water Data'!E34)))</f>
        <v/>
      </c>
      <c r="BY40" s="270" t="str">
        <f ca="true">+IF(OFFSET('Water Data'!$F$27,0,10*ROW('Water Data'!F34))="","",OFFSET('Water Data'!$F$27,0,10*ROW('Water Data'!F34)))</f>
        <v/>
      </c>
      <c r="BZ40" s="270" t="str">
        <f ca="true">+IF(OFFSET('Water Data'!$F$28,0,10*ROW('Water Data'!F34))="","",OFFSET('Water Data'!$F$28,0,10*ROW('Water Data'!F34)))</f>
        <v/>
      </c>
      <c r="CA40" s="270" t="str">
        <f ca="true">+IF(OFFSET('Water Data'!$F$29,0,10*ROW('Water Data'!F34))="","",OFFSET('Water Data'!$F$29,0,10*ROW('Water Data'!F34)))</f>
        <v/>
      </c>
      <c r="CB40" s="270" t="str">
        <f ca="true">+IF(OFFSET('Water Data'!$G$27,0,10*ROW('Water Data'!G34))="","",OFFSET('Water Data'!$G$27,0,10*ROW('Water Data'!G34)))</f>
        <v/>
      </c>
      <c r="CC40" s="270" t="str">
        <f ca="true">+IF(OFFSET('Water Data'!$G$28,0,10*ROW('Water Data'!G34))="","",OFFSET('Water Data'!$G$28,0,10*ROW('Water Data'!G34)))</f>
        <v/>
      </c>
      <c r="CD40" s="270" t="str">
        <f ca="true">+IF(OFFSET('Water Data'!$G$29,0,10*ROW('Water Data'!G34))="","",OFFSET('Water Data'!$G$29,0,10*ROW('Water Data'!G34)))</f>
        <v/>
      </c>
      <c r="CE40" s="270" t="str">
        <f ca="true">+IF(OFFSET('Water Data'!$H$27,0,10*ROW('Water Data'!H34))="","",OFFSET('Water Data'!$H$27,0,10*ROW('Water Data'!H34)))</f>
        <v/>
      </c>
      <c r="CF40" s="270" t="str">
        <f ca="true">+IF(OFFSET('Water Data'!$H$28,0,10*ROW('Water Data'!H34))="","",OFFSET('Water Data'!$H$28,0,10*ROW('Water Data'!H34)))</f>
        <v/>
      </c>
      <c r="CG40" s="270" t="str">
        <f ca="true">+IF(OFFSET('Water Data'!$H$29,0,10*ROW('Water Data'!H34))="","",OFFSET('Water Data'!$H$29,0,10*ROW('Water Data'!H34)))</f>
        <v/>
      </c>
      <c r="CH40" s="270" t="str">
        <f ca="true">+IF(OFFSET('Water Data'!$I$27,0,10*ROW('Water Data'!I34))="","",OFFSET('Water Data'!$I$27,0,10*ROW('Water Data'!I34)))</f>
        <v/>
      </c>
      <c r="CI40" s="270" t="str">
        <f ca="true">+IF(OFFSET('Water Data'!$I$28,0,10*ROW('Water Data'!I34))="","",OFFSET('Water Data'!$I$28,0,10*ROW('Water Data'!I34)))</f>
        <v/>
      </c>
      <c r="CJ40" s="270" t="str">
        <f ca="true">+IF(OFFSET('Water Data'!$I$29,0,10*ROW('Water Data'!I34))="","",OFFSET('Water Data'!$I$29,0,10*ROW('Water Data'!I34)))</f>
        <v/>
      </c>
      <c r="CK40" s="270" t="str">
        <f ca="true">+IF(OFFSET('Sanitation Data'!$D$28,0,10*ROW('Sanitation Data'!D34))="","",OFFSET('Sanitation Data'!$D$28,0,10*ROW('Sanitation Data'!D34)))</f>
        <v/>
      </c>
      <c r="CL40" s="270" t="str">
        <f ca="true">+IF(OFFSET('Sanitation Data'!$D$29,0,10*ROW('Sanitation Data'!D34))="","",OFFSET('Sanitation Data'!$D$29,0,10*ROW('Sanitation Data'!D34)))</f>
        <v/>
      </c>
      <c r="CM40" s="270" t="str">
        <f ca="true">+IF(OFFSET('Sanitation Data'!$D$30,0,10*ROW('Sanitation Data'!D34))="","",OFFSET('Sanitation Data'!$D$30,0,10*ROW('Sanitation Data'!D34)))</f>
        <v/>
      </c>
      <c r="CN40" s="270" t="str">
        <f ca="true">+IF(OFFSET('Sanitation Data'!$D$31,0,10*ROW('Sanitation Data'!D34))="","",OFFSET('Sanitation Data'!$D$31,0,10*ROW('Sanitation Data'!D34)))</f>
        <v/>
      </c>
      <c r="CO40" s="270" t="str">
        <f ca="true">+IF(OFFSET('Sanitation Data'!$D$32,0,10*ROW('Sanitation Data'!D34))="","",OFFSET('Sanitation Data'!$D$32,0,10*ROW('Sanitation Data'!D34)))</f>
        <v/>
      </c>
      <c r="CP40" s="270" t="str">
        <f ca="true">+IF(OFFSET('Sanitation Data'!$E$28,0,10*ROW('Sanitation Data'!E34))="","",OFFSET('Sanitation Data'!$E$28,0,10*ROW('Sanitation Data'!E34)))</f>
        <v/>
      </c>
      <c r="CQ40" s="270" t="str">
        <f ca="true">+IF(OFFSET('Sanitation Data'!$E$29,0,10*ROW('Sanitation Data'!E34))="","",OFFSET('Sanitation Data'!$E$29,0,10*ROW('Sanitation Data'!E34)))</f>
        <v/>
      </c>
      <c r="CR40" s="270" t="str">
        <f ca="true">+IF(OFFSET('Sanitation Data'!$E$30,0,10*ROW('Sanitation Data'!E34))="","",OFFSET('Sanitation Data'!$E$30,0,10*ROW('Sanitation Data'!E34)))</f>
        <v/>
      </c>
      <c r="CS40" s="270" t="str">
        <f ca="true">+IF(OFFSET('Sanitation Data'!$E$31,0,10*ROW('Sanitation Data'!E34))="","",OFFSET('Sanitation Data'!$E$31,0,10*ROW('Sanitation Data'!E34)))</f>
        <v/>
      </c>
      <c r="CT40" s="270" t="str">
        <f ca="true">+IF(OFFSET('Sanitation Data'!$E$32,0,10*ROW('Sanitation Data'!E34))="","",OFFSET('Sanitation Data'!$E$32,0,10*ROW('Sanitation Data'!E34)))</f>
        <v/>
      </c>
      <c r="CU40" s="270" t="str">
        <f ca="true">+IF(OFFSET('Sanitation Data'!$F$28,0,10*ROW('Sanitation Data'!F34))="","",OFFSET('Sanitation Data'!$F$28,0,10*ROW('Sanitation Data'!F34)))</f>
        <v/>
      </c>
      <c r="CV40" s="270" t="str">
        <f ca="true">+IF(OFFSET('Sanitation Data'!$F$29,0,10*ROW('Sanitation Data'!F34))="","",OFFSET('Sanitation Data'!$F$29,0,10*ROW('Sanitation Data'!F34)))</f>
        <v/>
      </c>
      <c r="CW40" s="270" t="str">
        <f ca="true">+IF(OFFSET('Sanitation Data'!$F$30,0,10*ROW('Sanitation Data'!F34))="","",OFFSET('Sanitation Data'!$F$30,0,10*ROW('Sanitation Data'!F34)))</f>
        <v/>
      </c>
      <c r="CX40" s="270" t="str">
        <f ca="true">+IF(OFFSET('Sanitation Data'!$F$31,0,10*ROW('Sanitation Data'!F34))="","",OFFSET('Sanitation Data'!$F$31,0,10*ROW('Sanitation Data'!F34)))</f>
        <v/>
      </c>
      <c r="CY40" s="270" t="str">
        <f ca="true">+IF(OFFSET('Sanitation Data'!$F$32,0,10*ROW('Sanitation Data'!F34))="","",OFFSET('Sanitation Data'!$F$32,0,10*ROW('Sanitation Data'!F34)))</f>
        <v/>
      </c>
      <c r="CZ40" s="270" t="str">
        <f ca="true">+IF(OFFSET('Sanitation Data'!$G$28,0,10*ROW('Sanitation Data'!G34))="","",OFFSET('Sanitation Data'!$G$28,0,10*ROW('Sanitation Data'!G34)))</f>
        <v/>
      </c>
      <c r="DA40" s="270" t="str">
        <f ca="true">+IF(OFFSET('Sanitation Data'!$G$29,0,10*ROW('Sanitation Data'!G34))="","",OFFSET('Sanitation Data'!$G$29,0,10*ROW('Sanitation Data'!G34)))</f>
        <v/>
      </c>
      <c r="DB40" s="270" t="str">
        <f ca="true">+IF(OFFSET('Sanitation Data'!$G$30,0,10*ROW('Sanitation Data'!G34))="","",OFFSET('Sanitation Data'!$G$30,0,10*ROW('Sanitation Data'!G34)))</f>
        <v/>
      </c>
      <c r="DC40" s="270" t="str">
        <f ca="true">+IF(OFFSET('Sanitation Data'!$G$31,0,10*ROW('Sanitation Data'!G34))="","",OFFSET('Sanitation Data'!$G$31,0,10*ROW('Sanitation Data'!G34)))</f>
        <v/>
      </c>
      <c r="DD40" s="270" t="str">
        <f ca="true">+IF(OFFSET('Sanitation Data'!$G$32,0,10*ROW('Sanitation Data'!G34))="","",OFFSET('Sanitation Data'!$G$32,0,10*ROW('Sanitation Data'!G34)))</f>
        <v/>
      </c>
      <c r="DE40" s="270" t="str">
        <f ca="true">+IF(OFFSET('Sanitation Data'!$H$28,0,10*ROW('Sanitation Data'!H34))="","",OFFSET('Sanitation Data'!$H$28,0,10*ROW('Sanitation Data'!H34)))</f>
        <v/>
      </c>
      <c r="DF40" s="270" t="str">
        <f ca="true">+IF(OFFSET('Sanitation Data'!$H$29,0,10*ROW('Sanitation Data'!H34))="","",OFFSET('Sanitation Data'!$H$29,0,10*ROW('Sanitation Data'!H34)))</f>
        <v/>
      </c>
      <c r="DG40" s="270" t="str">
        <f ca="true">+IF(OFFSET('Sanitation Data'!$H$30,0,10*ROW('Sanitation Data'!H34))="","",OFFSET('Sanitation Data'!$H$30,0,10*ROW('Sanitation Data'!H34)))</f>
        <v/>
      </c>
      <c r="DH40" s="270" t="str">
        <f ca="true">+IF(OFFSET('Sanitation Data'!$H$31,0,10*ROW('Sanitation Data'!H34))="","",OFFSET('Sanitation Data'!$H$31,0,10*ROW('Sanitation Data'!H34)))</f>
        <v/>
      </c>
      <c r="DI40" s="270" t="str">
        <f ca="true">+IF(OFFSET('Sanitation Data'!$H$32,0,10*ROW('Sanitation Data'!H34))="","",OFFSET('Sanitation Data'!$H$32,0,10*ROW('Sanitation Data'!H34)))</f>
        <v/>
      </c>
      <c r="DJ40" s="270" t="str">
        <f ca="true">+IF(OFFSET('Sanitation Data'!$I$28,0,10*ROW('Sanitation Data'!I34))="","",OFFSET('Sanitation Data'!$I$28,0,10*ROW('Sanitation Data'!I34)))</f>
        <v/>
      </c>
      <c r="DK40" s="270" t="str">
        <f ca="true">+IF(OFFSET('Sanitation Data'!$I$29,0,10*ROW('Sanitation Data'!I34))="","",OFFSET('Sanitation Data'!$I$29,0,10*ROW('Sanitation Data'!I34)))</f>
        <v/>
      </c>
      <c r="DL40" s="270" t="str">
        <f ca="true">+IF(OFFSET('Sanitation Data'!$I$30,0,10*ROW('Sanitation Data'!I34))="","",OFFSET('Sanitation Data'!$I$30,0,10*ROW('Sanitation Data'!I34)))</f>
        <v/>
      </c>
      <c r="DM40" s="270" t="str">
        <f ca="true">+IF(OFFSET('Sanitation Data'!$I$31,0,10*ROW('Sanitation Data'!I34))="","",OFFSET('Sanitation Data'!$I$31,0,10*ROW('Sanitation Data'!I34)))</f>
        <v/>
      </c>
      <c r="DN40" s="270" t="str">
        <f ca="true">+IF(OFFSET('Sanitation Data'!$I$32,0,10*ROW('Sanitation Data'!I34))="","",OFFSET('Sanitation Data'!$I$32,0,10*ROW('Sanitation Data'!I34)))</f>
        <v/>
      </c>
      <c r="DO40" s="270" t="str">
        <f ca="true">+IF(OFFSET('Hygiene Data'!$D$11,0,10*ROW('Hygiene Data'!D34))="","",OFFSET('Hygiene Data'!$D$11,0,10*ROW('Hygiene Data'!D34)))</f>
        <v/>
      </c>
      <c r="DP40" s="270" t="str">
        <f ca="true">+IF(OFFSET('Hygiene Data'!$D$12,0,10*ROW('Hygiene Data'!D34))="","",OFFSET('Hygiene Data'!$D$12,0,10*ROW('Hygiene Data'!D34)))</f>
        <v/>
      </c>
      <c r="DQ40" s="270" t="str">
        <f ca="true">+IF(OFFSET('Hygiene Data'!$D$13,0,10*ROW('Hygiene Data'!D34))="","",OFFSET('Hygiene Data'!$D$13,0,10*ROW('Hygiene Data'!D34)))</f>
        <v/>
      </c>
      <c r="DR40" s="270" t="str">
        <f ca="true">+IF(OFFSET('Hygiene Data'!$E$11,0,10*ROW('Hygiene Data'!E34))="","",OFFSET('Hygiene Data'!$E$11,0,10*ROW('Hygiene Data'!E34)))</f>
        <v/>
      </c>
      <c r="DS40" s="270" t="str">
        <f ca="true">+IF(OFFSET('Hygiene Data'!$E$12,0,10*ROW('Hygiene Data'!E34))="","",OFFSET('Hygiene Data'!$E$12,0,10*ROW('Hygiene Data'!E34)))</f>
        <v/>
      </c>
      <c r="DT40" s="270" t="str">
        <f ca="true">+IF(OFFSET('Hygiene Data'!$E$13,0,10*ROW('Hygiene Data'!E34))="","",OFFSET('Hygiene Data'!$E$13,0,10*ROW('Hygiene Data'!E34)))</f>
        <v/>
      </c>
      <c r="DU40" s="270" t="str">
        <f ca="true">+IF(OFFSET('Hygiene Data'!$F$11,0,10*ROW('Hygiene Data'!F34))="","",OFFSET('Hygiene Data'!$F$11,0,10*ROW('Hygiene Data'!F34)))</f>
        <v/>
      </c>
      <c r="DV40" s="270" t="str">
        <f ca="true">+IF(OFFSET('Hygiene Data'!$F$12,0,10*ROW('Hygiene Data'!F34))="","",OFFSET('Hygiene Data'!$F$12,0,10*ROW('Hygiene Data'!F34)))</f>
        <v/>
      </c>
      <c r="DW40" s="270" t="str">
        <f ca="true">+IF(OFFSET('Hygiene Data'!$F$13,0,10*ROW('Hygiene Data'!F34))="","",OFFSET('Hygiene Data'!$F$13,0,10*ROW('Hygiene Data'!F34)))</f>
        <v/>
      </c>
      <c r="DX40" s="270" t="str">
        <f ca="true">+IF(OFFSET('Hygiene Data'!$G$11,0,10*ROW('Hygiene Data'!G34))="","",OFFSET('Hygiene Data'!$G$11,0,10*ROW('Hygiene Data'!G34)))</f>
        <v/>
      </c>
      <c r="DY40" s="270" t="str">
        <f ca="true">+IF(OFFSET('Hygiene Data'!$G$12,0,10*ROW('Hygiene Data'!G34))="","",OFFSET('Hygiene Data'!$G$12,0,10*ROW('Hygiene Data'!G34)))</f>
        <v/>
      </c>
      <c r="DZ40" s="270" t="str">
        <f ca="true">+IF(OFFSET('Hygiene Data'!$G$13,0,10*ROW('Hygiene Data'!G34))="","",OFFSET('Hygiene Data'!$G$13,0,10*ROW('Hygiene Data'!G34)))</f>
        <v/>
      </c>
      <c r="EA40" s="270" t="str">
        <f ca="true">+IF(OFFSET('Hygiene Data'!$H$11,0,10*ROW('Hygiene Data'!H34))="","",OFFSET('Hygiene Data'!$H$11,0,10*ROW('Hygiene Data'!H34)))</f>
        <v/>
      </c>
      <c r="EB40" s="270" t="str">
        <f ca="true">+IF(OFFSET('Hygiene Data'!$H$12,0,10*ROW('Hygiene Data'!H34))="","",OFFSET('Hygiene Data'!$H$12,0,10*ROW('Hygiene Data'!H34)))</f>
        <v/>
      </c>
      <c r="EC40" s="270" t="str">
        <f ca="true">+IF(OFFSET('Hygiene Data'!$H$13,0,10*ROW('Hygiene Data'!H34))="","",OFFSET('Hygiene Data'!$H$13,0,10*ROW('Hygiene Data'!H34)))</f>
        <v/>
      </c>
      <c r="ED40" s="270" t="str">
        <f ca="true">+IF(OFFSET('Hygiene Data'!$I$11,0,10*ROW('Hygiene Data'!I34))="","",OFFSET('Hygiene Data'!$I$11,0,10*ROW('Hygiene Data'!I34)))</f>
        <v/>
      </c>
      <c r="EE40" s="270" t="str">
        <f ca="true">+IF(OFFSET('Hygiene Data'!$I$12,0,10*ROW('Hygiene Data'!I34))="","",OFFSET('Hygiene Data'!$I$12,0,10*ROW('Hygiene Data'!I34)))</f>
        <v/>
      </c>
      <c r="EF40" s="270"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6"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0"/>
      <c r="BS41" s="270" t="str">
        <f ca="true">+IF(OFFSET('Water Data'!$D$27,0,10*ROW('Water Data'!D35))="","",OFFSET('Water Data'!$D$27,0,10*ROW('Water Data'!D35)))</f>
        <v/>
      </c>
      <c r="BT41" s="270" t="str">
        <f ca="true">+IF(OFFSET('Water Data'!$D$28,0,10*ROW('Water Data'!D35))="","",OFFSET('Water Data'!$D$28,0,10*ROW('Water Data'!D35)))</f>
        <v/>
      </c>
      <c r="BU41" s="270" t="str">
        <f ca="true">+IF(OFFSET('Water Data'!$D$29,0,10*ROW('Water Data'!D35))="","",OFFSET('Water Data'!$D$29,0,10*ROW('Water Data'!D35)))</f>
        <v/>
      </c>
      <c r="BV41" s="270" t="str">
        <f ca="true">+IF(OFFSET('Water Data'!$E$27,0,10*ROW('Water Data'!E35))="","",OFFSET('Water Data'!$E$27,0,10*ROW('Water Data'!E35)))</f>
        <v/>
      </c>
      <c r="BW41" s="270" t="str">
        <f ca="true">+IF(OFFSET('Water Data'!$E$28,0,10*ROW('Water Data'!E35))="","",OFFSET('Water Data'!$E$28,0,10*ROW('Water Data'!E35)))</f>
        <v/>
      </c>
      <c r="BX41" s="270" t="str">
        <f ca="true">+IF(OFFSET('Water Data'!$E$29,0,10*ROW('Water Data'!E35))="","",OFFSET('Water Data'!$E$29,0,10*ROW('Water Data'!E35)))</f>
        <v/>
      </c>
      <c r="BY41" s="270" t="str">
        <f ca="true">+IF(OFFSET('Water Data'!$F$27,0,10*ROW('Water Data'!F35))="","",OFFSET('Water Data'!$F$27,0,10*ROW('Water Data'!F35)))</f>
        <v/>
      </c>
      <c r="BZ41" s="270" t="str">
        <f ca="true">+IF(OFFSET('Water Data'!$F$28,0,10*ROW('Water Data'!F35))="","",OFFSET('Water Data'!$F$28,0,10*ROW('Water Data'!F35)))</f>
        <v/>
      </c>
      <c r="CA41" s="270" t="str">
        <f ca="true">+IF(OFFSET('Water Data'!$F$29,0,10*ROW('Water Data'!F35))="","",OFFSET('Water Data'!$F$29,0,10*ROW('Water Data'!F35)))</f>
        <v/>
      </c>
      <c r="CB41" s="270" t="str">
        <f ca="true">+IF(OFFSET('Water Data'!$G$27,0,10*ROW('Water Data'!G35))="","",OFFSET('Water Data'!$G$27,0,10*ROW('Water Data'!G35)))</f>
        <v/>
      </c>
      <c r="CC41" s="270" t="str">
        <f ca="true">+IF(OFFSET('Water Data'!$G$28,0,10*ROW('Water Data'!G35))="","",OFFSET('Water Data'!$G$28,0,10*ROW('Water Data'!G35)))</f>
        <v/>
      </c>
      <c r="CD41" s="270" t="str">
        <f ca="true">+IF(OFFSET('Water Data'!$G$29,0,10*ROW('Water Data'!G35))="","",OFFSET('Water Data'!$G$29,0,10*ROW('Water Data'!G35)))</f>
        <v/>
      </c>
      <c r="CE41" s="270" t="str">
        <f ca="true">+IF(OFFSET('Water Data'!$H$27,0,10*ROW('Water Data'!H35))="","",OFFSET('Water Data'!$H$27,0,10*ROW('Water Data'!H35)))</f>
        <v/>
      </c>
      <c r="CF41" s="270" t="str">
        <f ca="true">+IF(OFFSET('Water Data'!$H$28,0,10*ROW('Water Data'!H35))="","",OFFSET('Water Data'!$H$28,0,10*ROW('Water Data'!H35)))</f>
        <v/>
      </c>
      <c r="CG41" s="270" t="str">
        <f ca="true">+IF(OFFSET('Water Data'!$H$29,0,10*ROW('Water Data'!H35))="","",OFFSET('Water Data'!$H$29,0,10*ROW('Water Data'!H35)))</f>
        <v/>
      </c>
      <c r="CH41" s="270" t="str">
        <f ca="true">+IF(OFFSET('Water Data'!$I$27,0,10*ROW('Water Data'!I35))="","",OFFSET('Water Data'!$I$27,0,10*ROW('Water Data'!I35)))</f>
        <v/>
      </c>
      <c r="CI41" s="270" t="str">
        <f ca="true">+IF(OFFSET('Water Data'!$I$28,0,10*ROW('Water Data'!I35))="","",OFFSET('Water Data'!$I$28,0,10*ROW('Water Data'!I35)))</f>
        <v/>
      </c>
      <c r="CJ41" s="270" t="str">
        <f ca="true">+IF(OFFSET('Water Data'!$I$29,0,10*ROW('Water Data'!I35))="","",OFFSET('Water Data'!$I$29,0,10*ROW('Water Data'!I35)))</f>
        <v/>
      </c>
      <c r="CK41" s="270" t="str">
        <f ca="true">+IF(OFFSET('Sanitation Data'!$D$28,0,10*ROW('Sanitation Data'!D35))="","",OFFSET('Sanitation Data'!$D$28,0,10*ROW('Sanitation Data'!D35)))</f>
        <v/>
      </c>
      <c r="CL41" s="270" t="str">
        <f ca="true">+IF(OFFSET('Sanitation Data'!$D$29,0,10*ROW('Sanitation Data'!D35))="","",OFFSET('Sanitation Data'!$D$29,0,10*ROW('Sanitation Data'!D35)))</f>
        <v/>
      </c>
      <c r="CM41" s="270" t="str">
        <f ca="true">+IF(OFFSET('Sanitation Data'!$D$30,0,10*ROW('Sanitation Data'!D35))="","",OFFSET('Sanitation Data'!$D$30,0,10*ROW('Sanitation Data'!D35)))</f>
        <v/>
      </c>
      <c r="CN41" s="270" t="str">
        <f ca="true">+IF(OFFSET('Sanitation Data'!$D$31,0,10*ROW('Sanitation Data'!D35))="","",OFFSET('Sanitation Data'!$D$31,0,10*ROW('Sanitation Data'!D35)))</f>
        <v/>
      </c>
      <c r="CO41" s="270" t="str">
        <f ca="true">+IF(OFFSET('Sanitation Data'!$D$32,0,10*ROW('Sanitation Data'!D35))="","",OFFSET('Sanitation Data'!$D$32,0,10*ROW('Sanitation Data'!D35)))</f>
        <v/>
      </c>
      <c r="CP41" s="270" t="str">
        <f ca="true">+IF(OFFSET('Sanitation Data'!$E$28,0,10*ROW('Sanitation Data'!E35))="","",OFFSET('Sanitation Data'!$E$28,0,10*ROW('Sanitation Data'!E35)))</f>
        <v/>
      </c>
      <c r="CQ41" s="270" t="str">
        <f ca="true">+IF(OFFSET('Sanitation Data'!$E$29,0,10*ROW('Sanitation Data'!E35))="","",OFFSET('Sanitation Data'!$E$29,0,10*ROW('Sanitation Data'!E35)))</f>
        <v/>
      </c>
      <c r="CR41" s="270" t="str">
        <f ca="true">+IF(OFFSET('Sanitation Data'!$E$30,0,10*ROW('Sanitation Data'!E35))="","",OFFSET('Sanitation Data'!$E$30,0,10*ROW('Sanitation Data'!E35)))</f>
        <v/>
      </c>
      <c r="CS41" s="270" t="str">
        <f ca="true">+IF(OFFSET('Sanitation Data'!$E$31,0,10*ROW('Sanitation Data'!E35))="","",OFFSET('Sanitation Data'!$E$31,0,10*ROW('Sanitation Data'!E35)))</f>
        <v/>
      </c>
      <c r="CT41" s="270" t="str">
        <f ca="true">+IF(OFFSET('Sanitation Data'!$E$32,0,10*ROW('Sanitation Data'!E35))="","",OFFSET('Sanitation Data'!$E$32,0,10*ROW('Sanitation Data'!E35)))</f>
        <v/>
      </c>
      <c r="CU41" s="270" t="str">
        <f ca="true">+IF(OFFSET('Sanitation Data'!$F$28,0,10*ROW('Sanitation Data'!F35))="","",OFFSET('Sanitation Data'!$F$28,0,10*ROW('Sanitation Data'!F35)))</f>
        <v/>
      </c>
      <c r="CV41" s="270" t="str">
        <f ca="true">+IF(OFFSET('Sanitation Data'!$F$29,0,10*ROW('Sanitation Data'!F35))="","",OFFSET('Sanitation Data'!$F$29,0,10*ROW('Sanitation Data'!F35)))</f>
        <v/>
      </c>
      <c r="CW41" s="270" t="str">
        <f ca="true">+IF(OFFSET('Sanitation Data'!$F$30,0,10*ROW('Sanitation Data'!F35))="","",OFFSET('Sanitation Data'!$F$30,0,10*ROW('Sanitation Data'!F35)))</f>
        <v/>
      </c>
      <c r="CX41" s="270" t="str">
        <f ca="true">+IF(OFFSET('Sanitation Data'!$F$31,0,10*ROW('Sanitation Data'!F35))="","",OFFSET('Sanitation Data'!$F$31,0,10*ROW('Sanitation Data'!F35)))</f>
        <v/>
      </c>
      <c r="CY41" s="270" t="str">
        <f ca="true">+IF(OFFSET('Sanitation Data'!$F$32,0,10*ROW('Sanitation Data'!F35))="","",OFFSET('Sanitation Data'!$F$32,0,10*ROW('Sanitation Data'!F35)))</f>
        <v/>
      </c>
      <c r="CZ41" s="270" t="str">
        <f ca="true">+IF(OFFSET('Sanitation Data'!$G$28,0,10*ROW('Sanitation Data'!G35))="","",OFFSET('Sanitation Data'!$G$28,0,10*ROW('Sanitation Data'!G35)))</f>
        <v/>
      </c>
      <c r="DA41" s="270" t="str">
        <f ca="true">+IF(OFFSET('Sanitation Data'!$G$29,0,10*ROW('Sanitation Data'!G35))="","",OFFSET('Sanitation Data'!$G$29,0,10*ROW('Sanitation Data'!G35)))</f>
        <v/>
      </c>
      <c r="DB41" s="270" t="str">
        <f ca="true">+IF(OFFSET('Sanitation Data'!$G$30,0,10*ROW('Sanitation Data'!G35))="","",OFFSET('Sanitation Data'!$G$30,0,10*ROW('Sanitation Data'!G35)))</f>
        <v/>
      </c>
      <c r="DC41" s="270" t="str">
        <f ca="true">+IF(OFFSET('Sanitation Data'!$G$31,0,10*ROW('Sanitation Data'!G35))="","",OFFSET('Sanitation Data'!$G$31,0,10*ROW('Sanitation Data'!G35)))</f>
        <v/>
      </c>
      <c r="DD41" s="270" t="str">
        <f ca="true">+IF(OFFSET('Sanitation Data'!$G$32,0,10*ROW('Sanitation Data'!G35))="","",OFFSET('Sanitation Data'!$G$32,0,10*ROW('Sanitation Data'!G35)))</f>
        <v/>
      </c>
      <c r="DE41" s="270" t="str">
        <f ca="true">+IF(OFFSET('Sanitation Data'!$H$28,0,10*ROW('Sanitation Data'!H35))="","",OFFSET('Sanitation Data'!$H$28,0,10*ROW('Sanitation Data'!H35)))</f>
        <v/>
      </c>
      <c r="DF41" s="270" t="str">
        <f ca="true">+IF(OFFSET('Sanitation Data'!$H$29,0,10*ROW('Sanitation Data'!H35))="","",OFFSET('Sanitation Data'!$H$29,0,10*ROW('Sanitation Data'!H35)))</f>
        <v/>
      </c>
      <c r="DG41" s="270" t="str">
        <f ca="true">+IF(OFFSET('Sanitation Data'!$H$30,0,10*ROW('Sanitation Data'!H35))="","",OFFSET('Sanitation Data'!$H$30,0,10*ROW('Sanitation Data'!H35)))</f>
        <v/>
      </c>
      <c r="DH41" s="270" t="str">
        <f ca="true">+IF(OFFSET('Sanitation Data'!$H$31,0,10*ROW('Sanitation Data'!H35))="","",OFFSET('Sanitation Data'!$H$31,0,10*ROW('Sanitation Data'!H35)))</f>
        <v/>
      </c>
      <c r="DI41" s="270" t="str">
        <f ca="true">+IF(OFFSET('Sanitation Data'!$H$32,0,10*ROW('Sanitation Data'!H35))="","",OFFSET('Sanitation Data'!$H$32,0,10*ROW('Sanitation Data'!H35)))</f>
        <v/>
      </c>
      <c r="DJ41" s="270" t="str">
        <f ca="true">+IF(OFFSET('Sanitation Data'!$I$28,0,10*ROW('Sanitation Data'!I35))="","",OFFSET('Sanitation Data'!$I$28,0,10*ROW('Sanitation Data'!I35)))</f>
        <v/>
      </c>
      <c r="DK41" s="270" t="str">
        <f ca="true">+IF(OFFSET('Sanitation Data'!$I$29,0,10*ROW('Sanitation Data'!I35))="","",OFFSET('Sanitation Data'!$I$29,0,10*ROW('Sanitation Data'!I35)))</f>
        <v/>
      </c>
      <c r="DL41" s="270" t="str">
        <f ca="true">+IF(OFFSET('Sanitation Data'!$I$30,0,10*ROW('Sanitation Data'!I35))="","",OFFSET('Sanitation Data'!$I$30,0,10*ROW('Sanitation Data'!I35)))</f>
        <v/>
      </c>
      <c r="DM41" s="270" t="str">
        <f ca="true">+IF(OFFSET('Sanitation Data'!$I$31,0,10*ROW('Sanitation Data'!I35))="","",OFFSET('Sanitation Data'!$I$31,0,10*ROW('Sanitation Data'!I35)))</f>
        <v/>
      </c>
      <c r="DN41" s="270" t="str">
        <f ca="true">+IF(OFFSET('Sanitation Data'!$I$32,0,10*ROW('Sanitation Data'!I35))="","",OFFSET('Sanitation Data'!$I$32,0,10*ROW('Sanitation Data'!I35)))</f>
        <v/>
      </c>
      <c r="DO41" s="270" t="str">
        <f ca="true">+IF(OFFSET('Hygiene Data'!$D$11,0,10*ROW('Hygiene Data'!D35))="","",OFFSET('Hygiene Data'!$D$11,0,10*ROW('Hygiene Data'!D35)))</f>
        <v/>
      </c>
      <c r="DP41" s="270" t="str">
        <f ca="true">+IF(OFFSET('Hygiene Data'!$D$12,0,10*ROW('Hygiene Data'!D35))="","",OFFSET('Hygiene Data'!$D$12,0,10*ROW('Hygiene Data'!D35)))</f>
        <v/>
      </c>
      <c r="DQ41" s="270" t="str">
        <f ca="true">+IF(OFFSET('Hygiene Data'!$D$13,0,10*ROW('Hygiene Data'!D35))="","",OFFSET('Hygiene Data'!$D$13,0,10*ROW('Hygiene Data'!D35)))</f>
        <v/>
      </c>
      <c r="DR41" s="270" t="str">
        <f ca="true">+IF(OFFSET('Hygiene Data'!$E$11,0,10*ROW('Hygiene Data'!E35))="","",OFFSET('Hygiene Data'!$E$11,0,10*ROW('Hygiene Data'!E35)))</f>
        <v/>
      </c>
      <c r="DS41" s="270" t="str">
        <f ca="true">+IF(OFFSET('Hygiene Data'!$E$12,0,10*ROW('Hygiene Data'!E35))="","",OFFSET('Hygiene Data'!$E$12,0,10*ROW('Hygiene Data'!E35)))</f>
        <v/>
      </c>
      <c r="DT41" s="270" t="str">
        <f ca="true">+IF(OFFSET('Hygiene Data'!$E$13,0,10*ROW('Hygiene Data'!E35))="","",OFFSET('Hygiene Data'!$E$13,0,10*ROW('Hygiene Data'!E35)))</f>
        <v/>
      </c>
      <c r="DU41" s="270" t="str">
        <f ca="true">+IF(OFFSET('Hygiene Data'!$F$11,0,10*ROW('Hygiene Data'!F35))="","",OFFSET('Hygiene Data'!$F$11,0,10*ROW('Hygiene Data'!F35)))</f>
        <v/>
      </c>
      <c r="DV41" s="270" t="str">
        <f ca="true">+IF(OFFSET('Hygiene Data'!$F$12,0,10*ROW('Hygiene Data'!F35))="","",OFFSET('Hygiene Data'!$F$12,0,10*ROW('Hygiene Data'!F35)))</f>
        <v/>
      </c>
      <c r="DW41" s="270" t="str">
        <f ca="true">+IF(OFFSET('Hygiene Data'!$F$13,0,10*ROW('Hygiene Data'!F35))="","",OFFSET('Hygiene Data'!$F$13,0,10*ROW('Hygiene Data'!F35)))</f>
        <v/>
      </c>
      <c r="DX41" s="270" t="str">
        <f ca="true">+IF(OFFSET('Hygiene Data'!$G$11,0,10*ROW('Hygiene Data'!G35))="","",OFFSET('Hygiene Data'!$G$11,0,10*ROW('Hygiene Data'!G35)))</f>
        <v/>
      </c>
      <c r="DY41" s="270" t="str">
        <f ca="true">+IF(OFFSET('Hygiene Data'!$G$12,0,10*ROW('Hygiene Data'!G35))="","",OFFSET('Hygiene Data'!$G$12,0,10*ROW('Hygiene Data'!G35)))</f>
        <v/>
      </c>
      <c r="DZ41" s="270" t="str">
        <f ca="true">+IF(OFFSET('Hygiene Data'!$G$13,0,10*ROW('Hygiene Data'!G35))="","",OFFSET('Hygiene Data'!$G$13,0,10*ROW('Hygiene Data'!G35)))</f>
        <v/>
      </c>
      <c r="EA41" s="270" t="str">
        <f ca="true">+IF(OFFSET('Hygiene Data'!$H$11,0,10*ROW('Hygiene Data'!H35))="","",OFFSET('Hygiene Data'!$H$11,0,10*ROW('Hygiene Data'!H35)))</f>
        <v/>
      </c>
      <c r="EB41" s="270" t="str">
        <f ca="true">+IF(OFFSET('Hygiene Data'!$H$12,0,10*ROW('Hygiene Data'!H35))="","",OFFSET('Hygiene Data'!$H$12,0,10*ROW('Hygiene Data'!H35)))</f>
        <v/>
      </c>
      <c r="EC41" s="270" t="str">
        <f ca="true">+IF(OFFSET('Hygiene Data'!$H$13,0,10*ROW('Hygiene Data'!H35))="","",OFFSET('Hygiene Data'!$H$13,0,10*ROW('Hygiene Data'!H35)))</f>
        <v/>
      </c>
      <c r="ED41" s="270" t="str">
        <f ca="true">+IF(OFFSET('Hygiene Data'!$I$11,0,10*ROW('Hygiene Data'!I35))="","",OFFSET('Hygiene Data'!$I$11,0,10*ROW('Hygiene Data'!I35)))</f>
        <v/>
      </c>
      <c r="EE41" s="270" t="str">
        <f ca="true">+IF(OFFSET('Hygiene Data'!$I$12,0,10*ROW('Hygiene Data'!I35))="","",OFFSET('Hygiene Data'!$I$12,0,10*ROW('Hygiene Data'!I35)))</f>
        <v/>
      </c>
      <c r="EF41" s="270"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6"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0"/>
      <c r="BS42" s="270" t="str">
        <f ca="true">+IF(OFFSET('Water Data'!$D$27,0,10*ROW('Water Data'!D36))="","",OFFSET('Water Data'!$D$27,0,10*ROW('Water Data'!D36)))</f>
        <v/>
      </c>
      <c r="BT42" s="270" t="str">
        <f ca="true">+IF(OFFSET('Water Data'!$D$28,0,10*ROW('Water Data'!D36))="","",OFFSET('Water Data'!$D$28,0,10*ROW('Water Data'!D36)))</f>
        <v/>
      </c>
      <c r="BU42" s="270" t="str">
        <f ca="true">+IF(OFFSET('Water Data'!$D$29,0,10*ROW('Water Data'!D36))="","",OFFSET('Water Data'!$D$29,0,10*ROW('Water Data'!D36)))</f>
        <v/>
      </c>
      <c r="BV42" s="270" t="str">
        <f ca="true">+IF(OFFSET('Water Data'!$E$27,0,10*ROW('Water Data'!E36))="","",OFFSET('Water Data'!$E$27,0,10*ROW('Water Data'!E36)))</f>
        <v/>
      </c>
      <c r="BW42" s="270" t="str">
        <f ca="true">+IF(OFFSET('Water Data'!$E$28,0,10*ROW('Water Data'!E36))="","",OFFSET('Water Data'!$E$28,0,10*ROW('Water Data'!E36)))</f>
        <v/>
      </c>
      <c r="BX42" s="270" t="str">
        <f ca="true">+IF(OFFSET('Water Data'!$E$29,0,10*ROW('Water Data'!E36))="","",OFFSET('Water Data'!$E$29,0,10*ROW('Water Data'!E36)))</f>
        <v/>
      </c>
      <c r="BY42" s="270" t="str">
        <f ca="true">+IF(OFFSET('Water Data'!$F$27,0,10*ROW('Water Data'!F36))="","",OFFSET('Water Data'!$F$27,0,10*ROW('Water Data'!F36)))</f>
        <v/>
      </c>
      <c r="BZ42" s="270" t="str">
        <f ca="true">+IF(OFFSET('Water Data'!$F$28,0,10*ROW('Water Data'!F36))="","",OFFSET('Water Data'!$F$28,0,10*ROW('Water Data'!F36)))</f>
        <v/>
      </c>
      <c r="CA42" s="270" t="str">
        <f ca="true">+IF(OFFSET('Water Data'!$F$29,0,10*ROW('Water Data'!F36))="","",OFFSET('Water Data'!$F$29,0,10*ROW('Water Data'!F36)))</f>
        <v/>
      </c>
      <c r="CB42" s="270" t="str">
        <f ca="true">+IF(OFFSET('Water Data'!$G$27,0,10*ROW('Water Data'!G36))="","",OFFSET('Water Data'!$G$27,0,10*ROW('Water Data'!G36)))</f>
        <v/>
      </c>
      <c r="CC42" s="270" t="str">
        <f ca="true">+IF(OFFSET('Water Data'!$G$28,0,10*ROW('Water Data'!G36))="","",OFFSET('Water Data'!$G$28,0,10*ROW('Water Data'!G36)))</f>
        <v/>
      </c>
      <c r="CD42" s="270" t="str">
        <f ca="true">+IF(OFFSET('Water Data'!$G$29,0,10*ROW('Water Data'!G36))="","",OFFSET('Water Data'!$G$29,0,10*ROW('Water Data'!G36)))</f>
        <v/>
      </c>
      <c r="CE42" s="270" t="str">
        <f ca="true">+IF(OFFSET('Water Data'!$H$27,0,10*ROW('Water Data'!H36))="","",OFFSET('Water Data'!$H$27,0,10*ROW('Water Data'!H36)))</f>
        <v/>
      </c>
      <c r="CF42" s="270" t="str">
        <f ca="true">+IF(OFFSET('Water Data'!$H$28,0,10*ROW('Water Data'!H36))="","",OFFSET('Water Data'!$H$28,0,10*ROW('Water Data'!H36)))</f>
        <v/>
      </c>
      <c r="CG42" s="270" t="str">
        <f ca="true">+IF(OFFSET('Water Data'!$H$29,0,10*ROW('Water Data'!H36))="","",OFFSET('Water Data'!$H$29,0,10*ROW('Water Data'!H36)))</f>
        <v/>
      </c>
      <c r="CH42" s="270" t="str">
        <f ca="true">+IF(OFFSET('Water Data'!$I$27,0,10*ROW('Water Data'!I36))="","",OFFSET('Water Data'!$I$27,0,10*ROW('Water Data'!I36)))</f>
        <v/>
      </c>
      <c r="CI42" s="270" t="str">
        <f ca="true">+IF(OFFSET('Water Data'!$I$28,0,10*ROW('Water Data'!I36))="","",OFFSET('Water Data'!$I$28,0,10*ROW('Water Data'!I36)))</f>
        <v/>
      </c>
      <c r="CJ42" s="270" t="str">
        <f ca="true">+IF(OFFSET('Water Data'!$I$29,0,10*ROW('Water Data'!I36))="","",OFFSET('Water Data'!$I$29,0,10*ROW('Water Data'!I36)))</f>
        <v/>
      </c>
      <c r="CK42" s="270" t="str">
        <f ca="true">+IF(OFFSET('Sanitation Data'!$D$28,0,10*ROW('Sanitation Data'!D36))="","",OFFSET('Sanitation Data'!$D$28,0,10*ROW('Sanitation Data'!D36)))</f>
        <v/>
      </c>
      <c r="CL42" s="270" t="str">
        <f ca="true">+IF(OFFSET('Sanitation Data'!$D$29,0,10*ROW('Sanitation Data'!D36))="","",OFFSET('Sanitation Data'!$D$29,0,10*ROW('Sanitation Data'!D36)))</f>
        <v/>
      </c>
      <c r="CM42" s="270" t="str">
        <f ca="true">+IF(OFFSET('Sanitation Data'!$D$30,0,10*ROW('Sanitation Data'!D36))="","",OFFSET('Sanitation Data'!$D$30,0,10*ROW('Sanitation Data'!D36)))</f>
        <v/>
      </c>
      <c r="CN42" s="270" t="str">
        <f ca="true">+IF(OFFSET('Sanitation Data'!$D$31,0,10*ROW('Sanitation Data'!D36))="","",OFFSET('Sanitation Data'!$D$31,0,10*ROW('Sanitation Data'!D36)))</f>
        <v/>
      </c>
      <c r="CO42" s="270" t="str">
        <f ca="true">+IF(OFFSET('Sanitation Data'!$D$32,0,10*ROW('Sanitation Data'!D36))="","",OFFSET('Sanitation Data'!$D$32,0,10*ROW('Sanitation Data'!D36)))</f>
        <v/>
      </c>
      <c r="CP42" s="270" t="str">
        <f ca="true">+IF(OFFSET('Sanitation Data'!$E$28,0,10*ROW('Sanitation Data'!E36))="","",OFFSET('Sanitation Data'!$E$28,0,10*ROW('Sanitation Data'!E36)))</f>
        <v/>
      </c>
      <c r="CQ42" s="270" t="str">
        <f ca="true">+IF(OFFSET('Sanitation Data'!$E$29,0,10*ROW('Sanitation Data'!E36))="","",OFFSET('Sanitation Data'!$E$29,0,10*ROW('Sanitation Data'!E36)))</f>
        <v/>
      </c>
      <c r="CR42" s="270" t="str">
        <f ca="true">+IF(OFFSET('Sanitation Data'!$E$30,0,10*ROW('Sanitation Data'!E36))="","",OFFSET('Sanitation Data'!$E$30,0,10*ROW('Sanitation Data'!E36)))</f>
        <v/>
      </c>
      <c r="CS42" s="270" t="str">
        <f ca="true">+IF(OFFSET('Sanitation Data'!$E$31,0,10*ROW('Sanitation Data'!E36))="","",OFFSET('Sanitation Data'!$E$31,0,10*ROW('Sanitation Data'!E36)))</f>
        <v/>
      </c>
      <c r="CT42" s="270" t="str">
        <f ca="true">+IF(OFFSET('Sanitation Data'!$E$32,0,10*ROW('Sanitation Data'!E36))="","",OFFSET('Sanitation Data'!$E$32,0,10*ROW('Sanitation Data'!E36)))</f>
        <v/>
      </c>
      <c r="CU42" s="270" t="str">
        <f ca="true">+IF(OFFSET('Sanitation Data'!$F$28,0,10*ROW('Sanitation Data'!F36))="","",OFFSET('Sanitation Data'!$F$28,0,10*ROW('Sanitation Data'!F36)))</f>
        <v/>
      </c>
      <c r="CV42" s="270" t="str">
        <f ca="true">+IF(OFFSET('Sanitation Data'!$F$29,0,10*ROW('Sanitation Data'!F36))="","",OFFSET('Sanitation Data'!$F$29,0,10*ROW('Sanitation Data'!F36)))</f>
        <v/>
      </c>
      <c r="CW42" s="270" t="str">
        <f ca="true">+IF(OFFSET('Sanitation Data'!$F$30,0,10*ROW('Sanitation Data'!F36))="","",OFFSET('Sanitation Data'!$F$30,0,10*ROW('Sanitation Data'!F36)))</f>
        <v/>
      </c>
      <c r="CX42" s="270" t="str">
        <f ca="true">+IF(OFFSET('Sanitation Data'!$F$31,0,10*ROW('Sanitation Data'!F36))="","",OFFSET('Sanitation Data'!$F$31,0,10*ROW('Sanitation Data'!F36)))</f>
        <v/>
      </c>
      <c r="CY42" s="270" t="str">
        <f ca="true">+IF(OFFSET('Sanitation Data'!$F$32,0,10*ROW('Sanitation Data'!F36))="","",OFFSET('Sanitation Data'!$F$32,0,10*ROW('Sanitation Data'!F36)))</f>
        <v/>
      </c>
      <c r="CZ42" s="270" t="str">
        <f ca="true">+IF(OFFSET('Sanitation Data'!$G$28,0,10*ROW('Sanitation Data'!G36))="","",OFFSET('Sanitation Data'!$G$28,0,10*ROW('Sanitation Data'!G36)))</f>
        <v/>
      </c>
      <c r="DA42" s="270" t="str">
        <f ca="true">+IF(OFFSET('Sanitation Data'!$G$29,0,10*ROW('Sanitation Data'!G36))="","",OFFSET('Sanitation Data'!$G$29,0,10*ROW('Sanitation Data'!G36)))</f>
        <v/>
      </c>
      <c r="DB42" s="270" t="str">
        <f ca="true">+IF(OFFSET('Sanitation Data'!$G$30,0,10*ROW('Sanitation Data'!G36))="","",OFFSET('Sanitation Data'!$G$30,0,10*ROW('Sanitation Data'!G36)))</f>
        <v/>
      </c>
      <c r="DC42" s="270" t="str">
        <f ca="true">+IF(OFFSET('Sanitation Data'!$G$31,0,10*ROW('Sanitation Data'!G36))="","",OFFSET('Sanitation Data'!$G$31,0,10*ROW('Sanitation Data'!G36)))</f>
        <v/>
      </c>
      <c r="DD42" s="270" t="str">
        <f ca="true">+IF(OFFSET('Sanitation Data'!$G$32,0,10*ROW('Sanitation Data'!G36))="","",OFFSET('Sanitation Data'!$G$32,0,10*ROW('Sanitation Data'!G36)))</f>
        <v/>
      </c>
      <c r="DE42" s="270" t="str">
        <f ca="true">+IF(OFFSET('Sanitation Data'!$H$28,0,10*ROW('Sanitation Data'!H36))="","",OFFSET('Sanitation Data'!$H$28,0,10*ROW('Sanitation Data'!H36)))</f>
        <v/>
      </c>
      <c r="DF42" s="270" t="str">
        <f ca="true">+IF(OFFSET('Sanitation Data'!$H$29,0,10*ROW('Sanitation Data'!H36))="","",OFFSET('Sanitation Data'!$H$29,0,10*ROW('Sanitation Data'!H36)))</f>
        <v/>
      </c>
      <c r="DG42" s="270" t="str">
        <f ca="true">+IF(OFFSET('Sanitation Data'!$H$30,0,10*ROW('Sanitation Data'!H36))="","",OFFSET('Sanitation Data'!$H$30,0,10*ROW('Sanitation Data'!H36)))</f>
        <v/>
      </c>
      <c r="DH42" s="270" t="str">
        <f ca="true">+IF(OFFSET('Sanitation Data'!$H$31,0,10*ROW('Sanitation Data'!H36))="","",OFFSET('Sanitation Data'!$H$31,0,10*ROW('Sanitation Data'!H36)))</f>
        <v/>
      </c>
      <c r="DI42" s="270" t="str">
        <f ca="true">+IF(OFFSET('Sanitation Data'!$H$32,0,10*ROW('Sanitation Data'!H36))="","",OFFSET('Sanitation Data'!$H$32,0,10*ROW('Sanitation Data'!H36)))</f>
        <v/>
      </c>
      <c r="DJ42" s="270" t="str">
        <f ca="true">+IF(OFFSET('Sanitation Data'!$I$28,0,10*ROW('Sanitation Data'!I36))="","",OFFSET('Sanitation Data'!$I$28,0,10*ROW('Sanitation Data'!I36)))</f>
        <v/>
      </c>
      <c r="DK42" s="270" t="str">
        <f ca="true">+IF(OFFSET('Sanitation Data'!$I$29,0,10*ROW('Sanitation Data'!I36))="","",OFFSET('Sanitation Data'!$I$29,0,10*ROW('Sanitation Data'!I36)))</f>
        <v/>
      </c>
      <c r="DL42" s="270" t="str">
        <f ca="true">+IF(OFFSET('Sanitation Data'!$I$30,0,10*ROW('Sanitation Data'!I36))="","",OFFSET('Sanitation Data'!$I$30,0,10*ROW('Sanitation Data'!I36)))</f>
        <v/>
      </c>
      <c r="DM42" s="270" t="str">
        <f ca="true">+IF(OFFSET('Sanitation Data'!$I$31,0,10*ROW('Sanitation Data'!I36))="","",OFFSET('Sanitation Data'!$I$31,0,10*ROW('Sanitation Data'!I36)))</f>
        <v/>
      </c>
      <c r="DN42" s="270" t="str">
        <f ca="true">+IF(OFFSET('Sanitation Data'!$I$32,0,10*ROW('Sanitation Data'!I36))="","",OFFSET('Sanitation Data'!$I$32,0,10*ROW('Sanitation Data'!I36)))</f>
        <v/>
      </c>
      <c r="DO42" s="270" t="str">
        <f ca="true">+IF(OFFSET('Hygiene Data'!$D$11,0,10*ROW('Hygiene Data'!D36))="","",OFFSET('Hygiene Data'!$D$11,0,10*ROW('Hygiene Data'!D36)))</f>
        <v/>
      </c>
      <c r="DP42" s="270" t="str">
        <f ca="true">+IF(OFFSET('Hygiene Data'!$D$12,0,10*ROW('Hygiene Data'!D36))="","",OFFSET('Hygiene Data'!$D$12,0,10*ROW('Hygiene Data'!D36)))</f>
        <v/>
      </c>
      <c r="DQ42" s="270" t="str">
        <f ca="true">+IF(OFFSET('Hygiene Data'!$D$13,0,10*ROW('Hygiene Data'!D36))="","",OFFSET('Hygiene Data'!$D$13,0,10*ROW('Hygiene Data'!D36)))</f>
        <v/>
      </c>
      <c r="DR42" s="270" t="str">
        <f ca="true">+IF(OFFSET('Hygiene Data'!$E$11,0,10*ROW('Hygiene Data'!E36))="","",OFFSET('Hygiene Data'!$E$11,0,10*ROW('Hygiene Data'!E36)))</f>
        <v/>
      </c>
      <c r="DS42" s="270" t="str">
        <f ca="true">+IF(OFFSET('Hygiene Data'!$E$12,0,10*ROW('Hygiene Data'!E36))="","",OFFSET('Hygiene Data'!$E$12,0,10*ROW('Hygiene Data'!E36)))</f>
        <v/>
      </c>
      <c r="DT42" s="270" t="str">
        <f ca="true">+IF(OFFSET('Hygiene Data'!$E$13,0,10*ROW('Hygiene Data'!E36))="","",OFFSET('Hygiene Data'!$E$13,0,10*ROW('Hygiene Data'!E36)))</f>
        <v/>
      </c>
      <c r="DU42" s="270" t="str">
        <f ca="true">+IF(OFFSET('Hygiene Data'!$F$11,0,10*ROW('Hygiene Data'!F36))="","",OFFSET('Hygiene Data'!$F$11,0,10*ROW('Hygiene Data'!F36)))</f>
        <v/>
      </c>
      <c r="DV42" s="270" t="str">
        <f ca="true">+IF(OFFSET('Hygiene Data'!$F$12,0,10*ROW('Hygiene Data'!F36))="","",OFFSET('Hygiene Data'!$F$12,0,10*ROW('Hygiene Data'!F36)))</f>
        <v/>
      </c>
      <c r="DW42" s="270" t="str">
        <f ca="true">+IF(OFFSET('Hygiene Data'!$F$13,0,10*ROW('Hygiene Data'!F36))="","",OFFSET('Hygiene Data'!$F$13,0,10*ROW('Hygiene Data'!F36)))</f>
        <v/>
      </c>
      <c r="DX42" s="270" t="str">
        <f ca="true">+IF(OFFSET('Hygiene Data'!$G$11,0,10*ROW('Hygiene Data'!G36))="","",OFFSET('Hygiene Data'!$G$11,0,10*ROW('Hygiene Data'!G36)))</f>
        <v/>
      </c>
      <c r="DY42" s="270" t="str">
        <f ca="true">+IF(OFFSET('Hygiene Data'!$G$12,0,10*ROW('Hygiene Data'!G36))="","",OFFSET('Hygiene Data'!$G$12,0,10*ROW('Hygiene Data'!G36)))</f>
        <v/>
      </c>
      <c r="DZ42" s="270" t="str">
        <f ca="true">+IF(OFFSET('Hygiene Data'!$G$13,0,10*ROW('Hygiene Data'!G36))="","",OFFSET('Hygiene Data'!$G$13,0,10*ROW('Hygiene Data'!G36)))</f>
        <v/>
      </c>
      <c r="EA42" s="270" t="str">
        <f ca="true">+IF(OFFSET('Hygiene Data'!$H$11,0,10*ROW('Hygiene Data'!H36))="","",OFFSET('Hygiene Data'!$H$11,0,10*ROW('Hygiene Data'!H36)))</f>
        <v/>
      </c>
      <c r="EB42" s="270" t="str">
        <f ca="true">+IF(OFFSET('Hygiene Data'!$H$12,0,10*ROW('Hygiene Data'!H36))="","",OFFSET('Hygiene Data'!$H$12,0,10*ROW('Hygiene Data'!H36)))</f>
        <v/>
      </c>
      <c r="EC42" s="270" t="str">
        <f ca="true">+IF(OFFSET('Hygiene Data'!$H$13,0,10*ROW('Hygiene Data'!H36))="","",OFFSET('Hygiene Data'!$H$13,0,10*ROW('Hygiene Data'!H36)))</f>
        <v/>
      </c>
      <c r="ED42" s="270" t="str">
        <f ca="true">+IF(OFFSET('Hygiene Data'!$I$11,0,10*ROW('Hygiene Data'!I36))="","",OFFSET('Hygiene Data'!$I$11,0,10*ROW('Hygiene Data'!I36)))</f>
        <v/>
      </c>
      <c r="EE42" s="270" t="str">
        <f ca="true">+IF(OFFSET('Hygiene Data'!$I$12,0,10*ROW('Hygiene Data'!I36))="","",OFFSET('Hygiene Data'!$I$12,0,10*ROW('Hygiene Data'!I36)))</f>
        <v/>
      </c>
      <c r="EF42" s="270"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6"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0"/>
      <c r="BS43" s="270" t="str">
        <f ca="true">+IF(OFFSET('Water Data'!$D$27,0,10*ROW('Water Data'!D37))="","",OFFSET('Water Data'!$D$27,0,10*ROW('Water Data'!D37)))</f>
        <v/>
      </c>
      <c r="BT43" s="270" t="str">
        <f ca="true">+IF(OFFSET('Water Data'!$D$28,0,10*ROW('Water Data'!D37))="","",OFFSET('Water Data'!$D$28,0,10*ROW('Water Data'!D37)))</f>
        <v/>
      </c>
      <c r="BU43" s="270" t="str">
        <f ca="true">+IF(OFFSET('Water Data'!$D$29,0,10*ROW('Water Data'!D37))="","",OFFSET('Water Data'!$D$29,0,10*ROW('Water Data'!D37)))</f>
        <v/>
      </c>
      <c r="BV43" s="270" t="str">
        <f ca="true">+IF(OFFSET('Water Data'!$E$27,0,10*ROW('Water Data'!E37))="","",OFFSET('Water Data'!$E$27,0,10*ROW('Water Data'!E37)))</f>
        <v/>
      </c>
      <c r="BW43" s="270" t="str">
        <f ca="true">+IF(OFFSET('Water Data'!$E$28,0,10*ROW('Water Data'!E37))="","",OFFSET('Water Data'!$E$28,0,10*ROW('Water Data'!E37)))</f>
        <v/>
      </c>
      <c r="BX43" s="270" t="str">
        <f ca="true">+IF(OFFSET('Water Data'!$E$29,0,10*ROW('Water Data'!E37))="","",OFFSET('Water Data'!$E$29,0,10*ROW('Water Data'!E37)))</f>
        <v/>
      </c>
      <c r="BY43" s="270" t="str">
        <f ca="true">+IF(OFFSET('Water Data'!$F$27,0,10*ROW('Water Data'!F37))="","",OFFSET('Water Data'!$F$27,0,10*ROW('Water Data'!F37)))</f>
        <v/>
      </c>
      <c r="BZ43" s="270" t="str">
        <f ca="true">+IF(OFFSET('Water Data'!$F$28,0,10*ROW('Water Data'!F37))="","",OFFSET('Water Data'!$F$28,0,10*ROW('Water Data'!F37)))</f>
        <v/>
      </c>
      <c r="CA43" s="270" t="str">
        <f ca="true">+IF(OFFSET('Water Data'!$F$29,0,10*ROW('Water Data'!F37))="","",OFFSET('Water Data'!$F$29,0,10*ROW('Water Data'!F37)))</f>
        <v/>
      </c>
      <c r="CB43" s="270" t="str">
        <f ca="true">+IF(OFFSET('Water Data'!$G$27,0,10*ROW('Water Data'!G37))="","",OFFSET('Water Data'!$G$27,0,10*ROW('Water Data'!G37)))</f>
        <v/>
      </c>
      <c r="CC43" s="270" t="str">
        <f ca="true">+IF(OFFSET('Water Data'!$G$28,0,10*ROW('Water Data'!G37))="","",OFFSET('Water Data'!$G$28,0,10*ROW('Water Data'!G37)))</f>
        <v/>
      </c>
      <c r="CD43" s="270" t="str">
        <f ca="true">+IF(OFFSET('Water Data'!$G$29,0,10*ROW('Water Data'!G37))="","",OFFSET('Water Data'!$G$29,0,10*ROW('Water Data'!G37)))</f>
        <v/>
      </c>
      <c r="CE43" s="270" t="str">
        <f ca="true">+IF(OFFSET('Water Data'!$H$27,0,10*ROW('Water Data'!H37))="","",OFFSET('Water Data'!$H$27,0,10*ROW('Water Data'!H37)))</f>
        <v/>
      </c>
      <c r="CF43" s="270" t="str">
        <f ca="true">+IF(OFFSET('Water Data'!$H$28,0,10*ROW('Water Data'!H37))="","",OFFSET('Water Data'!$H$28,0,10*ROW('Water Data'!H37)))</f>
        <v/>
      </c>
      <c r="CG43" s="270" t="str">
        <f ca="true">+IF(OFFSET('Water Data'!$H$29,0,10*ROW('Water Data'!H37))="","",OFFSET('Water Data'!$H$29,0,10*ROW('Water Data'!H37)))</f>
        <v/>
      </c>
      <c r="CH43" s="270" t="str">
        <f ca="true">+IF(OFFSET('Water Data'!$I$27,0,10*ROW('Water Data'!I37))="","",OFFSET('Water Data'!$I$27,0,10*ROW('Water Data'!I37)))</f>
        <v/>
      </c>
      <c r="CI43" s="270" t="str">
        <f ca="true">+IF(OFFSET('Water Data'!$I$28,0,10*ROW('Water Data'!I37))="","",OFFSET('Water Data'!$I$28,0,10*ROW('Water Data'!I37)))</f>
        <v/>
      </c>
      <c r="CJ43" s="270" t="str">
        <f ca="true">+IF(OFFSET('Water Data'!$I$29,0,10*ROW('Water Data'!I37))="","",OFFSET('Water Data'!$I$29,0,10*ROW('Water Data'!I37)))</f>
        <v/>
      </c>
      <c r="CK43" s="270" t="str">
        <f ca="true">+IF(OFFSET('Sanitation Data'!$D$28,0,10*ROW('Sanitation Data'!D37))="","",OFFSET('Sanitation Data'!$D$28,0,10*ROW('Sanitation Data'!D37)))</f>
        <v/>
      </c>
      <c r="CL43" s="270" t="str">
        <f ca="true">+IF(OFFSET('Sanitation Data'!$D$29,0,10*ROW('Sanitation Data'!D37))="","",OFFSET('Sanitation Data'!$D$29,0,10*ROW('Sanitation Data'!D37)))</f>
        <v/>
      </c>
      <c r="CM43" s="270" t="str">
        <f ca="true">+IF(OFFSET('Sanitation Data'!$D$30,0,10*ROW('Sanitation Data'!D37))="","",OFFSET('Sanitation Data'!$D$30,0,10*ROW('Sanitation Data'!D37)))</f>
        <v/>
      </c>
      <c r="CN43" s="270" t="str">
        <f ca="true">+IF(OFFSET('Sanitation Data'!$D$31,0,10*ROW('Sanitation Data'!D37))="","",OFFSET('Sanitation Data'!$D$31,0,10*ROW('Sanitation Data'!D37)))</f>
        <v/>
      </c>
      <c r="CO43" s="270" t="str">
        <f ca="true">+IF(OFFSET('Sanitation Data'!$D$32,0,10*ROW('Sanitation Data'!D37))="","",OFFSET('Sanitation Data'!$D$32,0,10*ROW('Sanitation Data'!D37)))</f>
        <v/>
      </c>
      <c r="CP43" s="270" t="str">
        <f ca="true">+IF(OFFSET('Sanitation Data'!$E$28,0,10*ROW('Sanitation Data'!E37))="","",OFFSET('Sanitation Data'!$E$28,0,10*ROW('Sanitation Data'!E37)))</f>
        <v/>
      </c>
      <c r="CQ43" s="270" t="str">
        <f ca="true">+IF(OFFSET('Sanitation Data'!$E$29,0,10*ROW('Sanitation Data'!E37))="","",OFFSET('Sanitation Data'!$E$29,0,10*ROW('Sanitation Data'!E37)))</f>
        <v/>
      </c>
      <c r="CR43" s="270" t="str">
        <f ca="true">+IF(OFFSET('Sanitation Data'!$E$30,0,10*ROW('Sanitation Data'!E37))="","",OFFSET('Sanitation Data'!$E$30,0,10*ROW('Sanitation Data'!E37)))</f>
        <v/>
      </c>
      <c r="CS43" s="270" t="str">
        <f ca="true">+IF(OFFSET('Sanitation Data'!$E$31,0,10*ROW('Sanitation Data'!E37))="","",OFFSET('Sanitation Data'!$E$31,0,10*ROW('Sanitation Data'!E37)))</f>
        <v/>
      </c>
      <c r="CT43" s="270" t="str">
        <f ca="true">+IF(OFFSET('Sanitation Data'!$E$32,0,10*ROW('Sanitation Data'!E37))="","",OFFSET('Sanitation Data'!$E$32,0,10*ROW('Sanitation Data'!E37)))</f>
        <v/>
      </c>
      <c r="CU43" s="270" t="str">
        <f ca="true">+IF(OFFSET('Sanitation Data'!$F$28,0,10*ROW('Sanitation Data'!F37))="","",OFFSET('Sanitation Data'!$F$28,0,10*ROW('Sanitation Data'!F37)))</f>
        <v/>
      </c>
      <c r="CV43" s="270" t="str">
        <f ca="true">+IF(OFFSET('Sanitation Data'!$F$29,0,10*ROW('Sanitation Data'!F37))="","",OFFSET('Sanitation Data'!$F$29,0,10*ROW('Sanitation Data'!F37)))</f>
        <v/>
      </c>
      <c r="CW43" s="270" t="str">
        <f ca="true">+IF(OFFSET('Sanitation Data'!$F$30,0,10*ROW('Sanitation Data'!F37))="","",OFFSET('Sanitation Data'!$F$30,0,10*ROW('Sanitation Data'!F37)))</f>
        <v/>
      </c>
      <c r="CX43" s="270" t="str">
        <f ca="true">+IF(OFFSET('Sanitation Data'!$F$31,0,10*ROW('Sanitation Data'!F37))="","",OFFSET('Sanitation Data'!$F$31,0,10*ROW('Sanitation Data'!F37)))</f>
        <v/>
      </c>
      <c r="CY43" s="270" t="str">
        <f ca="true">+IF(OFFSET('Sanitation Data'!$F$32,0,10*ROW('Sanitation Data'!F37))="","",OFFSET('Sanitation Data'!$F$32,0,10*ROW('Sanitation Data'!F37)))</f>
        <v/>
      </c>
      <c r="CZ43" s="270" t="str">
        <f ca="true">+IF(OFFSET('Sanitation Data'!$G$28,0,10*ROW('Sanitation Data'!G37))="","",OFFSET('Sanitation Data'!$G$28,0,10*ROW('Sanitation Data'!G37)))</f>
        <v/>
      </c>
      <c r="DA43" s="270" t="str">
        <f ca="true">+IF(OFFSET('Sanitation Data'!$G$29,0,10*ROW('Sanitation Data'!G37))="","",OFFSET('Sanitation Data'!$G$29,0,10*ROW('Sanitation Data'!G37)))</f>
        <v/>
      </c>
      <c r="DB43" s="270" t="str">
        <f ca="true">+IF(OFFSET('Sanitation Data'!$G$30,0,10*ROW('Sanitation Data'!G37))="","",OFFSET('Sanitation Data'!$G$30,0,10*ROW('Sanitation Data'!G37)))</f>
        <v/>
      </c>
      <c r="DC43" s="270" t="str">
        <f ca="true">+IF(OFFSET('Sanitation Data'!$G$31,0,10*ROW('Sanitation Data'!G37))="","",OFFSET('Sanitation Data'!$G$31,0,10*ROW('Sanitation Data'!G37)))</f>
        <v/>
      </c>
      <c r="DD43" s="270" t="str">
        <f ca="true">+IF(OFFSET('Sanitation Data'!$G$32,0,10*ROW('Sanitation Data'!G37))="","",OFFSET('Sanitation Data'!$G$32,0,10*ROW('Sanitation Data'!G37)))</f>
        <v/>
      </c>
      <c r="DE43" s="270" t="str">
        <f ca="true">+IF(OFFSET('Sanitation Data'!$H$28,0,10*ROW('Sanitation Data'!H37))="","",OFFSET('Sanitation Data'!$H$28,0,10*ROW('Sanitation Data'!H37)))</f>
        <v/>
      </c>
      <c r="DF43" s="270" t="str">
        <f ca="true">+IF(OFFSET('Sanitation Data'!$H$29,0,10*ROW('Sanitation Data'!H37))="","",OFFSET('Sanitation Data'!$H$29,0,10*ROW('Sanitation Data'!H37)))</f>
        <v/>
      </c>
      <c r="DG43" s="270" t="str">
        <f ca="true">+IF(OFFSET('Sanitation Data'!$H$30,0,10*ROW('Sanitation Data'!H37))="","",OFFSET('Sanitation Data'!$H$30,0,10*ROW('Sanitation Data'!H37)))</f>
        <v/>
      </c>
      <c r="DH43" s="270" t="str">
        <f ca="true">+IF(OFFSET('Sanitation Data'!$H$31,0,10*ROW('Sanitation Data'!H37))="","",OFFSET('Sanitation Data'!$H$31,0,10*ROW('Sanitation Data'!H37)))</f>
        <v/>
      </c>
      <c r="DI43" s="270" t="str">
        <f ca="true">+IF(OFFSET('Sanitation Data'!$H$32,0,10*ROW('Sanitation Data'!H37))="","",OFFSET('Sanitation Data'!$H$32,0,10*ROW('Sanitation Data'!H37)))</f>
        <v/>
      </c>
      <c r="DJ43" s="270" t="str">
        <f ca="true">+IF(OFFSET('Sanitation Data'!$I$28,0,10*ROW('Sanitation Data'!I37))="","",OFFSET('Sanitation Data'!$I$28,0,10*ROW('Sanitation Data'!I37)))</f>
        <v/>
      </c>
      <c r="DK43" s="270" t="str">
        <f ca="true">+IF(OFFSET('Sanitation Data'!$I$29,0,10*ROW('Sanitation Data'!I37))="","",OFFSET('Sanitation Data'!$I$29,0,10*ROW('Sanitation Data'!I37)))</f>
        <v/>
      </c>
      <c r="DL43" s="270" t="str">
        <f ca="true">+IF(OFFSET('Sanitation Data'!$I$30,0,10*ROW('Sanitation Data'!I37))="","",OFFSET('Sanitation Data'!$I$30,0,10*ROW('Sanitation Data'!I37)))</f>
        <v/>
      </c>
      <c r="DM43" s="270" t="str">
        <f ca="true">+IF(OFFSET('Sanitation Data'!$I$31,0,10*ROW('Sanitation Data'!I37))="","",OFFSET('Sanitation Data'!$I$31,0,10*ROW('Sanitation Data'!I37)))</f>
        <v/>
      </c>
      <c r="DN43" s="270" t="str">
        <f ca="true">+IF(OFFSET('Sanitation Data'!$I$32,0,10*ROW('Sanitation Data'!I37))="","",OFFSET('Sanitation Data'!$I$32,0,10*ROW('Sanitation Data'!I37)))</f>
        <v/>
      </c>
      <c r="DO43" s="270" t="str">
        <f ca="true">+IF(OFFSET('Hygiene Data'!$D$11,0,10*ROW('Hygiene Data'!D37))="","",OFFSET('Hygiene Data'!$D$11,0,10*ROW('Hygiene Data'!D37)))</f>
        <v/>
      </c>
      <c r="DP43" s="270" t="str">
        <f ca="true">+IF(OFFSET('Hygiene Data'!$D$12,0,10*ROW('Hygiene Data'!D37))="","",OFFSET('Hygiene Data'!$D$12,0,10*ROW('Hygiene Data'!D37)))</f>
        <v/>
      </c>
      <c r="DQ43" s="270" t="str">
        <f ca="true">+IF(OFFSET('Hygiene Data'!$D$13,0,10*ROW('Hygiene Data'!D37))="","",OFFSET('Hygiene Data'!$D$13,0,10*ROW('Hygiene Data'!D37)))</f>
        <v/>
      </c>
      <c r="DR43" s="270" t="str">
        <f ca="true">+IF(OFFSET('Hygiene Data'!$E$11,0,10*ROW('Hygiene Data'!E37))="","",OFFSET('Hygiene Data'!$E$11,0,10*ROW('Hygiene Data'!E37)))</f>
        <v/>
      </c>
      <c r="DS43" s="270" t="str">
        <f ca="true">+IF(OFFSET('Hygiene Data'!$E$12,0,10*ROW('Hygiene Data'!E37))="","",OFFSET('Hygiene Data'!$E$12,0,10*ROW('Hygiene Data'!E37)))</f>
        <v/>
      </c>
      <c r="DT43" s="270" t="str">
        <f ca="true">+IF(OFFSET('Hygiene Data'!$E$13,0,10*ROW('Hygiene Data'!E37))="","",OFFSET('Hygiene Data'!$E$13,0,10*ROW('Hygiene Data'!E37)))</f>
        <v/>
      </c>
      <c r="DU43" s="270" t="str">
        <f ca="true">+IF(OFFSET('Hygiene Data'!$F$11,0,10*ROW('Hygiene Data'!F37))="","",OFFSET('Hygiene Data'!$F$11,0,10*ROW('Hygiene Data'!F37)))</f>
        <v/>
      </c>
      <c r="DV43" s="270" t="str">
        <f ca="true">+IF(OFFSET('Hygiene Data'!$F$12,0,10*ROW('Hygiene Data'!F37))="","",OFFSET('Hygiene Data'!$F$12,0,10*ROW('Hygiene Data'!F37)))</f>
        <v/>
      </c>
      <c r="DW43" s="270" t="str">
        <f ca="true">+IF(OFFSET('Hygiene Data'!$F$13,0,10*ROW('Hygiene Data'!F37))="","",OFFSET('Hygiene Data'!$F$13,0,10*ROW('Hygiene Data'!F37)))</f>
        <v/>
      </c>
      <c r="DX43" s="270" t="str">
        <f ca="true">+IF(OFFSET('Hygiene Data'!$G$11,0,10*ROW('Hygiene Data'!G37))="","",OFFSET('Hygiene Data'!$G$11,0,10*ROW('Hygiene Data'!G37)))</f>
        <v/>
      </c>
      <c r="DY43" s="270" t="str">
        <f ca="true">+IF(OFFSET('Hygiene Data'!$G$12,0,10*ROW('Hygiene Data'!G37))="","",OFFSET('Hygiene Data'!$G$12,0,10*ROW('Hygiene Data'!G37)))</f>
        <v/>
      </c>
      <c r="DZ43" s="270" t="str">
        <f ca="true">+IF(OFFSET('Hygiene Data'!$G$13,0,10*ROW('Hygiene Data'!G37))="","",OFFSET('Hygiene Data'!$G$13,0,10*ROW('Hygiene Data'!G37)))</f>
        <v/>
      </c>
      <c r="EA43" s="270" t="str">
        <f ca="true">+IF(OFFSET('Hygiene Data'!$H$11,0,10*ROW('Hygiene Data'!H37))="","",OFFSET('Hygiene Data'!$H$11,0,10*ROW('Hygiene Data'!H37)))</f>
        <v/>
      </c>
      <c r="EB43" s="270" t="str">
        <f ca="true">+IF(OFFSET('Hygiene Data'!$H$12,0,10*ROW('Hygiene Data'!H37))="","",OFFSET('Hygiene Data'!$H$12,0,10*ROW('Hygiene Data'!H37)))</f>
        <v/>
      </c>
      <c r="EC43" s="270" t="str">
        <f ca="true">+IF(OFFSET('Hygiene Data'!$H$13,0,10*ROW('Hygiene Data'!H37))="","",OFFSET('Hygiene Data'!$H$13,0,10*ROW('Hygiene Data'!H37)))</f>
        <v/>
      </c>
      <c r="ED43" s="270" t="str">
        <f ca="true">+IF(OFFSET('Hygiene Data'!$I$11,0,10*ROW('Hygiene Data'!I37))="","",OFFSET('Hygiene Data'!$I$11,0,10*ROW('Hygiene Data'!I37)))</f>
        <v/>
      </c>
      <c r="EE43" s="270" t="str">
        <f ca="true">+IF(OFFSET('Hygiene Data'!$I$12,0,10*ROW('Hygiene Data'!I37))="","",OFFSET('Hygiene Data'!$I$12,0,10*ROW('Hygiene Data'!I37)))</f>
        <v/>
      </c>
      <c r="EF43" s="270"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6"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0"/>
      <c r="BS44" s="270" t="str">
        <f ca="true">+IF(OFFSET('Water Data'!$D$27,0,10*ROW('Water Data'!D38))="","",OFFSET('Water Data'!$D$27,0,10*ROW('Water Data'!D38)))</f>
        <v/>
      </c>
      <c r="BT44" s="270" t="str">
        <f ca="true">+IF(OFFSET('Water Data'!$D$28,0,10*ROW('Water Data'!D38))="","",OFFSET('Water Data'!$D$28,0,10*ROW('Water Data'!D38)))</f>
        <v/>
      </c>
      <c r="BU44" s="270" t="str">
        <f ca="true">+IF(OFFSET('Water Data'!$D$29,0,10*ROW('Water Data'!D38))="","",OFFSET('Water Data'!$D$29,0,10*ROW('Water Data'!D38)))</f>
        <v/>
      </c>
      <c r="BV44" s="270" t="str">
        <f ca="true">+IF(OFFSET('Water Data'!$E$27,0,10*ROW('Water Data'!E38))="","",OFFSET('Water Data'!$E$27,0,10*ROW('Water Data'!E38)))</f>
        <v/>
      </c>
      <c r="BW44" s="270" t="str">
        <f ca="true">+IF(OFFSET('Water Data'!$E$28,0,10*ROW('Water Data'!E38))="","",OFFSET('Water Data'!$E$28,0,10*ROW('Water Data'!E38)))</f>
        <v/>
      </c>
      <c r="BX44" s="270" t="str">
        <f ca="true">+IF(OFFSET('Water Data'!$E$29,0,10*ROW('Water Data'!E38))="","",OFFSET('Water Data'!$E$29,0,10*ROW('Water Data'!E38)))</f>
        <v/>
      </c>
      <c r="BY44" s="270" t="str">
        <f ca="true">+IF(OFFSET('Water Data'!$F$27,0,10*ROW('Water Data'!F38))="","",OFFSET('Water Data'!$F$27,0,10*ROW('Water Data'!F38)))</f>
        <v/>
      </c>
      <c r="BZ44" s="270" t="str">
        <f ca="true">+IF(OFFSET('Water Data'!$F$28,0,10*ROW('Water Data'!F38))="","",OFFSET('Water Data'!$F$28,0,10*ROW('Water Data'!F38)))</f>
        <v/>
      </c>
      <c r="CA44" s="270" t="str">
        <f ca="true">+IF(OFFSET('Water Data'!$F$29,0,10*ROW('Water Data'!F38))="","",OFFSET('Water Data'!$F$29,0,10*ROW('Water Data'!F38)))</f>
        <v/>
      </c>
      <c r="CB44" s="270" t="str">
        <f ca="true">+IF(OFFSET('Water Data'!$G$27,0,10*ROW('Water Data'!G38))="","",OFFSET('Water Data'!$G$27,0,10*ROW('Water Data'!G38)))</f>
        <v/>
      </c>
      <c r="CC44" s="270" t="str">
        <f ca="true">+IF(OFFSET('Water Data'!$G$28,0,10*ROW('Water Data'!G38))="","",OFFSET('Water Data'!$G$28,0,10*ROW('Water Data'!G38)))</f>
        <v/>
      </c>
      <c r="CD44" s="270" t="str">
        <f ca="true">+IF(OFFSET('Water Data'!$G$29,0,10*ROW('Water Data'!G38))="","",OFFSET('Water Data'!$G$29,0,10*ROW('Water Data'!G38)))</f>
        <v/>
      </c>
      <c r="CE44" s="270" t="str">
        <f ca="true">+IF(OFFSET('Water Data'!$H$27,0,10*ROW('Water Data'!H38))="","",OFFSET('Water Data'!$H$27,0,10*ROW('Water Data'!H38)))</f>
        <v/>
      </c>
      <c r="CF44" s="270" t="str">
        <f ca="true">+IF(OFFSET('Water Data'!$H$28,0,10*ROW('Water Data'!H38))="","",OFFSET('Water Data'!$H$28,0,10*ROW('Water Data'!H38)))</f>
        <v/>
      </c>
      <c r="CG44" s="270" t="str">
        <f ca="true">+IF(OFFSET('Water Data'!$H$29,0,10*ROW('Water Data'!H38))="","",OFFSET('Water Data'!$H$29,0,10*ROW('Water Data'!H38)))</f>
        <v/>
      </c>
      <c r="CH44" s="270" t="str">
        <f ca="true">+IF(OFFSET('Water Data'!$I$27,0,10*ROW('Water Data'!I38))="","",OFFSET('Water Data'!$I$27,0,10*ROW('Water Data'!I38)))</f>
        <v/>
      </c>
      <c r="CI44" s="270" t="str">
        <f ca="true">+IF(OFFSET('Water Data'!$I$28,0,10*ROW('Water Data'!I38))="","",OFFSET('Water Data'!$I$28,0,10*ROW('Water Data'!I38)))</f>
        <v/>
      </c>
      <c r="CJ44" s="270" t="str">
        <f ca="true">+IF(OFFSET('Water Data'!$I$29,0,10*ROW('Water Data'!I38))="","",OFFSET('Water Data'!$I$29,0,10*ROW('Water Data'!I38)))</f>
        <v/>
      </c>
      <c r="CK44" s="270" t="str">
        <f ca="true">+IF(OFFSET('Sanitation Data'!$D$28,0,10*ROW('Sanitation Data'!D38))="","",OFFSET('Sanitation Data'!$D$28,0,10*ROW('Sanitation Data'!D38)))</f>
        <v/>
      </c>
      <c r="CL44" s="270" t="str">
        <f ca="true">+IF(OFFSET('Sanitation Data'!$D$29,0,10*ROW('Sanitation Data'!D38))="","",OFFSET('Sanitation Data'!$D$29,0,10*ROW('Sanitation Data'!D38)))</f>
        <v/>
      </c>
      <c r="CM44" s="270" t="str">
        <f ca="true">+IF(OFFSET('Sanitation Data'!$D$30,0,10*ROW('Sanitation Data'!D38))="","",OFFSET('Sanitation Data'!$D$30,0,10*ROW('Sanitation Data'!D38)))</f>
        <v/>
      </c>
      <c r="CN44" s="270" t="str">
        <f ca="true">+IF(OFFSET('Sanitation Data'!$D$31,0,10*ROW('Sanitation Data'!D38))="","",OFFSET('Sanitation Data'!$D$31,0,10*ROW('Sanitation Data'!D38)))</f>
        <v/>
      </c>
      <c r="CO44" s="270" t="str">
        <f ca="true">+IF(OFFSET('Sanitation Data'!$D$32,0,10*ROW('Sanitation Data'!D38))="","",OFFSET('Sanitation Data'!$D$32,0,10*ROW('Sanitation Data'!D38)))</f>
        <v/>
      </c>
      <c r="CP44" s="270" t="str">
        <f ca="true">+IF(OFFSET('Sanitation Data'!$E$28,0,10*ROW('Sanitation Data'!E38))="","",OFFSET('Sanitation Data'!$E$28,0,10*ROW('Sanitation Data'!E38)))</f>
        <v/>
      </c>
      <c r="CQ44" s="270" t="str">
        <f ca="true">+IF(OFFSET('Sanitation Data'!$E$29,0,10*ROW('Sanitation Data'!E38))="","",OFFSET('Sanitation Data'!$E$29,0,10*ROW('Sanitation Data'!E38)))</f>
        <v/>
      </c>
      <c r="CR44" s="270" t="str">
        <f ca="true">+IF(OFFSET('Sanitation Data'!$E$30,0,10*ROW('Sanitation Data'!E38))="","",OFFSET('Sanitation Data'!$E$30,0,10*ROW('Sanitation Data'!E38)))</f>
        <v/>
      </c>
      <c r="CS44" s="270" t="str">
        <f ca="true">+IF(OFFSET('Sanitation Data'!$E$31,0,10*ROW('Sanitation Data'!E38))="","",OFFSET('Sanitation Data'!$E$31,0,10*ROW('Sanitation Data'!E38)))</f>
        <v/>
      </c>
      <c r="CT44" s="270" t="str">
        <f ca="true">+IF(OFFSET('Sanitation Data'!$E$32,0,10*ROW('Sanitation Data'!E38))="","",OFFSET('Sanitation Data'!$E$32,0,10*ROW('Sanitation Data'!E38)))</f>
        <v/>
      </c>
      <c r="CU44" s="270" t="str">
        <f ca="true">+IF(OFFSET('Sanitation Data'!$F$28,0,10*ROW('Sanitation Data'!F38))="","",OFFSET('Sanitation Data'!$F$28,0,10*ROW('Sanitation Data'!F38)))</f>
        <v/>
      </c>
      <c r="CV44" s="270" t="str">
        <f ca="true">+IF(OFFSET('Sanitation Data'!$F$29,0,10*ROW('Sanitation Data'!F38))="","",OFFSET('Sanitation Data'!$F$29,0,10*ROW('Sanitation Data'!F38)))</f>
        <v/>
      </c>
      <c r="CW44" s="270" t="str">
        <f ca="true">+IF(OFFSET('Sanitation Data'!$F$30,0,10*ROW('Sanitation Data'!F38))="","",OFFSET('Sanitation Data'!$F$30,0,10*ROW('Sanitation Data'!F38)))</f>
        <v/>
      </c>
      <c r="CX44" s="270" t="str">
        <f ca="true">+IF(OFFSET('Sanitation Data'!$F$31,0,10*ROW('Sanitation Data'!F38))="","",OFFSET('Sanitation Data'!$F$31,0,10*ROW('Sanitation Data'!F38)))</f>
        <v/>
      </c>
      <c r="CY44" s="270" t="str">
        <f ca="true">+IF(OFFSET('Sanitation Data'!$F$32,0,10*ROW('Sanitation Data'!F38))="","",OFFSET('Sanitation Data'!$F$32,0,10*ROW('Sanitation Data'!F38)))</f>
        <v/>
      </c>
      <c r="CZ44" s="270" t="str">
        <f ca="true">+IF(OFFSET('Sanitation Data'!$G$28,0,10*ROW('Sanitation Data'!G38))="","",OFFSET('Sanitation Data'!$G$28,0,10*ROW('Sanitation Data'!G38)))</f>
        <v/>
      </c>
      <c r="DA44" s="270" t="str">
        <f ca="true">+IF(OFFSET('Sanitation Data'!$G$29,0,10*ROW('Sanitation Data'!G38))="","",OFFSET('Sanitation Data'!$G$29,0,10*ROW('Sanitation Data'!G38)))</f>
        <v/>
      </c>
      <c r="DB44" s="270" t="str">
        <f ca="true">+IF(OFFSET('Sanitation Data'!$G$30,0,10*ROW('Sanitation Data'!G38))="","",OFFSET('Sanitation Data'!$G$30,0,10*ROW('Sanitation Data'!G38)))</f>
        <v/>
      </c>
      <c r="DC44" s="270" t="str">
        <f ca="true">+IF(OFFSET('Sanitation Data'!$G$31,0,10*ROW('Sanitation Data'!G38))="","",OFFSET('Sanitation Data'!$G$31,0,10*ROW('Sanitation Data'!G38)))</f>
        <v/>
      </c>
      <c r="DD44" s="270" t="str">
        <f ca="true">+IF(OFFSET('Sanitation Data'!$G$32,0,10*ROW('Sanitation Data'!G38))="","",OFFSET('Sanitation Data'!$G$32,0,10*ROW('Sanitation Data'!G38)))</f>
        <v/>
      </c>
      <c r="DE44" s="270" t="str">
        <f ca="true">+IF(OFFSET('Sanitation Data'!$H$28,0,10*ROW('Sanitation Data'!H38))="","",OFFSET('Sanitation Data'!$H$28,0,10*ROW('Sanitation Data'!H38)))</f>
        <v/>
      </c>
      <c r="DF44" s="270" t="str">
        <f ca="true">+IF(OFFSET('Sanitation Data'!$H$29,0,10*ROW('Sanitation Data'!H38))="","",OFFSET('Sanitation Data'!$H$29,0,10*ROW('Sanitation Data'!H38)))</f>
        <v/>
      </c>
      <c r="DG44" s="270" t="str">
        <f ca="true">+IF(OFFSET('Sanitation Data'!$H$30,0,10*ROW('Sanitation Data'!H38))="","",OFFSET('Sanitation Data'!$H$30,0,10*ROW('Sanitation Data'!H38)))</f>
        <v/>
      </c>
      <c r="DH44" s="270" t="str">
        <f ca="true">+IF(OFFSET('Sanitation Data'!$H$31,0,10*ROW('Sanitation Data'!H38))="","",OFFSET('Sanitation Data'!$H$31,0,10*ROW('Sanitation Data'!H38)))</f>
        <v/>
      </c>
      <c r="DI44" s="270" t="str">
        <f ca="true">+IF(OFFSET('Sanitation Data'!$H$32,0,10*ROW('Sanitation Data'!H38))="","",OFFSET('Sanitation Data'!$H$32,0,10*ROW('Sanitation Data'!H38)))</f>
        <v/>
      </c>
      <c r="DJ44" s="270" t="str">
        <f ca="true">+IF(OFFSET('Sanitation Data'!$I$28,0,10*ROW('Sanitation Data'!I38))="","",OFFSET('Sanitation Data'!$I$28,0,10*ROW('Sanitation Data'!I38)))</f>
        <v/>
      </c>
      <c r="DK44" s="270" t="str">
        <f ca="true">+IF(OFFSET('Sanitation Data'!$I$29,0,10*ROW('Sanitation Data'!I38))="","",OFFSET('Sanitation Data'!$I$29,0,10*ROW('Sanitation Data'!I38)))</f>
        <v/>
      </c>
      <c r="DL44" s="270" t="str">
        <f ca="true">+IF(OFFSET('Sanitation Data'!$I$30,0,10*ROW('Sanitation Data'!I38))="","",OFFSET('Sanitation Data'!$I$30,0,10*ROW('Sanitation Data'!I38)))</f>
        <v/>
      </c>
      <c r="DM44" s="270" t="str">
        <f ca="true">+IF(OFFSET('Sanitation Data'!$I$31,0,10*ROW('Sanitation Data'!I38))="","",OFFSET('Sanitation Data'!$I$31,0,10*ROW('Sanitation Data'!I38)))</f>
        <v/>
      </c>
      <c r="DN44" s="270" t="str">
        <f ca="true">+IF(OFFSET('Sanitation Data'!$I$32,0,10*ROW('Sanitation Data'!I38))="","",OFFSET('Sanitation Data'!$I$32,0,10*ROW('Sanitation Data'!I38)))</f>
        <v/>
      </c>
      <c r="DO44" s="270" t="str">
        <f ca="true">+IF(OFFSET('Hygiene Data'!$D$11,0,10*ROW('Hygiene Data'!D38))="","",OFFSET('Hygiene Data'!$D$11,0,10*ROW('Hygiene Data'!D38)))</f>
        <v/>
      </c>
      <c r="DP44" s="270" t="str">
        <f ca="true">+IF(OFFSET('Hygiene Data'!$D$12,0,10*ROW('Hygiene Data'!D38))="","",OFFSET('Hygiene Data'!$D$12,0,10*ROW('Hygiene Data'!D38)))</f>
        <v/>
      </c>
      <c r="DQ44" s="270" t="str">
        <f ca="true">+IF(OFFSET('Hygiene Data'!$D$13,0,10*ROW('Hygiene Data'!D38))="","",OFFSET('Hygiene Data'!$D$13,0,10*ROW('Hygiene Data'!D38)))</f>
        <v/>
      </c>
      <c r="DR44" s="270" t="str">
        <f ca="true">+IF(OFFSET('Hygiene Data'!$E$11,0,10*ROW('Hygiene Data'!E38))="","",OFFSET('Hygiene Data'!$E$11,0,10*ROW('Hygiene Data'!E38)))</f>
        <v/>
      </c>
      <c r="DS44" s="270" t="str">
        <f ca="true">+IF(OFFSET('Hygiene Data'!$E$12,0,10*ROW('Hygiene Data'!E38))="","",OFFSET('Hygiene Data'!$E$12,0,10*ROW('Hygiene Data'!E38)))</f>
        <v/>
      </c>
      <c r="DT44" s="270" t="str">
        <f ca="true">+IF(OFFSET('Hygiene Data'!$E$13,0,10*ROW('Hygiene Data'!E38))="","",OFFSET('Hygiene Data'!$E$13,0,10*ROW('Hygiene Data'!E38)))</f>
        <v/>
      </c>
      <c r="DU44" s="270" t="str">
        <f ca="true">+IF(OFFSET('Hygiene Data'!$F$11,0,10*ROW('Hygiene Data'!F38))="","",OFFSET('Hygiene Data'!$F$11,0,10*ROW('Hygiene Data'!F38)))</f>
        <v/>
      </c>
      <c r="DV44" s="270" t="str">
        <f ca="true">+IF(OFFSET('Hygiene Data'!$F$12,0,10*ROW('Hygiene Data'!F38))="","",OFFSET('Hygiene Data'!$F$12,0,10*ROW('Hygiene Data'!F38)))</f>
        <v/>
      </c>
      <c r="DW44" s="270" t="str">
        <f ca="true">+IF(OFFSET('Hygiene Data'!$F$13,0,10*ROW('Hygiene Data'!F38))="","",OFFSET('Hygiene Data'!$F$13,0,10*ROW('Hygiene Data'!F38)))</f>
        <v/>
      </c>
      <c r="DX44" s="270" t="str">
        <f ca="true">+IF(OFFSET('Hygiene Data'!$G$11,0,10*ROW('Hygiene Data'!G38))="","",OFFSET('Hygiene Data'!$G$11,0,10*ROW('Hygiene Data'!G38)))</f>
        <v/>
      </c>
      <c r="DY44" s="270" t="str">
        <f ca="true">+IF(OFFSET('Hygiene Data'!$G$12,0,10*ROW('Hygiene Data'!G38))="","",OFFSET('Hygiene Data'!$G$12,0,10*ROW('Hygiene Data'!G38)))</f>
        <v/>
      </c>
      <c r="DZ44" s="270" t="str">
        <f ca="true">+IF(OFFSET('Hygiene Data'!$G$13,0,10*ROW('Hygiene Data'!G38))="","",OFFSET('Hygiene Data'!$G$13,0,10*ROW('Hygiene Data'!G38)))</f>
        <v/>
      </c>
      <c r="EA44" s="270" t="str">
        <f ca="true">+IF(OFFSET('Hygiene Data'!$H$11,0,10*ROW('Hygiene Data'!H38))="","",OFFSET('Hygiene Data'!$H$11,0,10*ROW('Hygiene Data'!H38)))</f>
        <v/>
      </c>
      <c r="EB44" s="270" t="str">
        <f ca="true">+IF(OFFSET('Hygiene Data'!$H$12,0,10*ROW('Hygiene Data'!H38))="","",OFFSET('Hygiene Data'!$H$12,0,10*ROW('Hygiene Data'!H38)))</f>
        <v/>
      </c>
      <c r="EC44" s="270" t="str">
        <f ca="true">+IF(OFFSET('Hygiene Data'!$H$13,0,10*ROW('Hygiene Data'!H38))="","",OFFSET('Hygiene Data'!$H$13,0,10*ROW('Hygiene Data'!H38)))</f>
        <v/>
      </c>
      <c r="ED44" s="270" t="str">
        <f ca="true">+IF(OFFSET('Hygiene Data'!$I$11,0,10*ROW('Hygiene Data'!I38))="","",OFFSET('Hygiene Data'!$I$11,0,10*ROW('Hygiene Data'!I38)))</f>
        <v/>
      </c>
      <c r="EE44" s="270" t="str">
        <f ca="true">+IF(OFFSET('Hygiene Data'!$I$12,0,10*ROW('Hygiene Data'!I38))="","",OFFSET('Hygiene Data'!$I$12,0,10*ROW('Hygiene Data'!I38)))</f>
        <v/>
      </c>
      <c r="EF44" s="270"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6"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0"/>
      <c r="BS45" s="270" t="str">
        <f ca="true">+IF(OFFSET('Water Data'!$D$27,0,10*ROW('Water Data'!D39))="","",OFFSET('Water Data'!$D$27,0,10*ROW('Water Data'!D39)))</f>
        <v/>
      </c>
      <c r="BT45" s="270" t="str">
        <f ca="true">+IF(OFFSET('Water Data'!$D$28,0,10*ROW('Water Data'!D39))="","",OFFSET('Water Data'!$D$28,0,10*ROW('Water Data'!D39)))</f>
        <v/>
      </c>
      <c r="BU45" s="270" t="str">
        <f ca="true">+IF(OFFSET('Water Data'!$D$29,0,10*ROW('Water Data'!D39))="","",OFFSET('Water Data'!$D$29,0,10*ROW('Water Data'!D39)))</f>
        <v/>
      </c>
      <c r="BV45" s="270" t="str">
        <f ca="true">+IF(OFFSET('Water Data'!$E$27,0,10*ROW('Water Data'!E39))="","",OFFSET('Water Data'!$E$27,0,10*ROW('Water Data'!E39)))</f>
        <v/>
      </c>
      <c r="BW45" s="270" t="str">
        <f ca="true">+IF(OFFSET('Water Data'!$E$28,0,10*ROW('Water Data'!E39))="","",OFFSET('Water Data'!$E$28,0,10*ROW('Water Data'!E39)))</f>
        <v/>
      </c>
      <c r="BX45" s="270" t="str">
        <f ca="true">+IF(OFFSET('Water Data'!$E$29,0,10*ROW('Water Data'!E39))="","",OFFSET('Water Data'!$E$29,0,10*ROW('Water Data'!E39)))</f>
        <v/>
      </c>
      <c r="BY45" s="270" t="str">
        <f ca="true">+IF(OFFSET('Water Data'!$F$27,0,10*ROW('Water Data'!F39))="","",OFFSET('Water Data'!$F$27,0,10*ROW('Water Data'!F39)))</f>
        <v/>
      </c>
      <c r="BZ45" s="270" t="str">
        <f ca="true">+IF(OFFSET('Water Data'!$F$28,0,10*ROW('Water Data'!F39))="","",OFFSET('Water Data'!$F$28,0,10*ROW('Water Data'!F39)))</f>
        <v/>
      </c>
      <c r="CA45" s="270" t="str">
        <f ca="true">+IF(OFFSET('Water Data'!$F$29,0,10*ROW('Water Data'!F39))="","",OFFSET('Water Data'!$F$29,0,10*ROW('Water Data'!F39)))</f>
        <v/>
      </c>
      <c r="CB45" s="270" t="str">
        <f ca="true">+IF(OFFSET('Water Data'!$G$27,0,10*ROW('Water Data'!G39))="","",OFFSET('Water Data'!$G$27,0,10*ROW('Water Data'!G39)))</f>
        <v/>
      </c>
      <c r="CC45" s="270" t="str">
        <f ca="true">+IF(OFFSET('Water Data'!$G$28,0,10*ROW('Water Data'!G39))="","",OFFSET('Water Data'!$G$28,0,10*ROW('Water Data'!G39)))</f>
        <v/>
      </c>
      <c r="CD45" s="270" t="str">
        <f ca="true">+IF(OFFSET('Water Data'!$G$29,0,10*ROW('Water Data'!G39))="","",OFFSET('Water Data'!$G$29,0,10*ROW('Water Data'!G39)))</f>
        <v/>
      </c>
      <c r="CE45" s="270" t="str">
        <f ca="true">+IF(OFFSET('Water Data'!$H$27,0,10*ROW('Water Data'!H39))="","",OFFSET('Water Data'!$H$27,0,10*ROW('Water Data'!H39)))</f>
        <v/>
      </c>
      <c r="CF45" s="270" t="str">
        <f ca="true">+IF(OFFSET('Water Data'!$H$28,0,10*ROW('Water Data'!H39))="","",OFFSET('Water Data'!$H$28,0,10*ROW('Water Data'!H39)))</f>
        <v/>
      </c>
      <c r="CG45" s="270" t="str">
        <f ca="true">+IF(OFFSET('Water Data'!$H$29,0,10*ROW('Water Data'!H39))="","",OFFSET('Water Data'!$H$29,0,10*ROW('Water Data'!H39)))</f>
        <v/>
      </c>
      <c r="CH45" s="270" t="str">
        <f ca="true">+IF(OFFSET('Water Data'!$I$27,0,10*ROW('Water Data'!I39))="","",OFFSET('Water Data'!$I$27,0,10*ROW('Water Data'!I39)))</f>
        <v/>
      </c>
      <c r="CI45" s="270" t="str">
        <f ca="true">+IF(OFFSET('Water Data'!$I$28,0,10*ROW('Water Data'!I39))="","",OFFSET('Water Data'!$I$28,0,10*ROW('Water Data'!I39)))</f>
        <v/>
      </c>
      <c r="CJ45" s="270" t="str">
        <f ca="true">+IF(OFFSET('Water Data'!$I$29,0,10*ROW('Water Data'!I39))="","",OFFSET('Water Data'!$I$29,0,10*ROW('Water Data'!I39)))</f>
        <v/>
      </c>
      <c r="CK45" s="270" t="str">
        <f ca="true">+IF(OFFSET('Sanitation Data'!$D$28,0,10*ROW('Sanitation Data'!D39))="","",OFFSET('Sanitation Data'!$D$28,0,10*ROW('Sanitation Data'!D39)))</f>
        <v/>
      </c>
      <c r="CL45" s="270" t="str">
        <f ca="true">+IF(OFFSET('Sanitation Data'!$D$29,0,10*ROW('Sanitation Data'!D39))="","",OFFSET('Sanitation Data'!$D$29,0,10*ROW('Sanitation Data'!D39)))</f>
        <v/>
      </c>
      <c r="CM45" s="270" t="str">
        <f ca="true">+IF(OFFSET('Sanitation Data'!$D$30,0,10*ROW('Sanitation Data'!D39))="","",OFFSET('Sanitation Data'!$D$30,0,10*ROW('Sanitation Data'!D39)))</f>
        <v/>
      </c>
      <c r="CN45" s="270" t="str">
        <f ca="true">+IF(OFFSET('Sanitation Data'!$D$31,0,10*ROW('Sanitation Data'!D39))="","",OFFSET('Sanitation Data'!$D$31,0,10*ROW('Sanitation Data'!D39)))</f>
        <v/>
      </c>
      <c r="CO45" s="270" t="str">
        <f ca="true">+IF(OFFSET('Sanitation Data'!$D$32,0,10*ROW('Sanitation Data'!D39))="","",OFFSET('Sanitation Data'!$D$32,0,10*ROW('Sanitation Data'!D39)))</f>
        <v/>
      </c>
      <c r="CP45" s="270" t="str">
        <f ca="true">+IF(OFFSET('Sanitation Data'!$E$28,0,10*ROW('Sanitation Data'!E39))="","",OFFSET('Sanitation Data'!$E$28,0,10*ROW('Sanitation Data'!E39)))</f>
        <v/>
      </c>
      <c r="CQ45" s="270" t="str">
        <f ca="true">+IF(OFFSET('Sanitation Data'!$E$29,0,10*ROW('Sanitation Data'!E39))="","",OFFSET('Sanitation Data'!$E$29,0,10*ROW('Sanitation Data'!E39)))</f>
        <v/>
      </c>
      <c r="CR45" s="270" t="str">
        <f ca="true">+IF(OFFSET('Sanitation Data'!$E$30,0,10*ROW('Sanitation Data'!E39))="","",OFFSET('Sanitation Data'!$E$30,0,10*ROW('Sanitation Data'!E39)))</f>
        <v/>
      </c>
      <c r="CS45" s="270" t="str">
        <f ca="true">+IF(OFFSET('Sanitation Data'!$E$31,0,10*ROW('Sanitation Data'!E39))="","",OFFSET('Sanitation Data'!$E$31,0,10*ROW('Sanitation Data'!E39)))</f>
        <v/>
      </c>
      <c r="CT45" s="270" t="str">
        <f ca="true">+IF(OFFSET('Sanitation Data'!$E$32,0,10*ROW('Sanitation Data'!E39))="","",OFFSET('Sanitation Data'!$E$32,0,10*ROW('Sanitation Data'!E39)))</f>
        <v/>
      </c>
      <c r="CU45" s="270" t="str">
        <f ca="true">+IF(OFFSET('Sanitation Data'!$F$28,0,10*ROW('Sanitation Data'!F39))="","",OFFSET('Sanitation Data'!$F$28,0,10*ROW('Sanitation Data'!F39)))</f>
        <v/>
      </c>
      <c r="CV45" s="270" t="str">
        <f ca="true">+IF(OFFSET('Sanitation Data'!$F$29,0,10*ROW('Sanitation Data'!F39))="","",OFFSET('Sanitation Data'!$F$29,0,10*ROW('Sanitation Data'!F39)))</f>
        <v/>
      </c>
      <c r="CW45" s="270" t="str">
        <f ca="true">+IF(OFFSET('Sanitation Data'!$F$30,0,10*ROW('Sanitation Data'!F39))="","",OFFSET('Sanitation Data'!$F$30,0,10*ROW('Sanitation Data'!F39)))</f>
        <v/>
      </c>
      <c r="CX45" s="270" t="str">
        <f ca="true">+IF(OFFSET('Sanitation Data'!$F$31,0,10*ROW('Sanitation Data'!F39))="","",OFFSET('Sanitation Data'!$F$31,0,10*ROW('Sanitation Data'!F39)))</f>
        <v/>
      </c>
      <c r="CY45" s="270" t="str">
        <f ca="true">+IF(OFFSET('Sanitation Data'!$F$32,0,10*ROW('Sanitation Data'!F39))="","",OFFSET('Sanitation Data'!$F$32,0,10*ROW('Sanitation Data'!F39)))</f>
        <v/>
      </c>
      <c r="CZ45" s="270" t="str">
        <f ca="true">+IF(OFFSET('Sanitation Data'!$G$28,0,10*ROW('Sanitation Data'!G39))="","",OFFSET('Sanitation Data'!$G$28,0,10*ROW('Sanitation Data'!G39)))</f>
        <v/>
      </c>
      <c r="DA45" s="270" t="str">
        <f ca="true">+IF(OFFSET('Sanitation Data'!$G$29,0,10*ROW('Sanitation Data'!G39))="","",OFFSET('Sanitation Data'!$G$29,0,10*ROW('Sanitation Data'!G39)))</f>
        <v/>
      </c>
      <c r="DB45" s="270" t="str">
        <f ca="true">+IF(OFFSET('Sanitation Data'!$G$30,0,10*ROW('Sanitation Data'!G39))="","",OFFSET('Sanitation Data'!$G$30,0,10*ROW('Sanitation Data'!G39)))</f>
        <v/>
      </c>
      <c r="DC45" s="270" t="str">
        <f ca="true">+IF(OFFSET('Sanitation Data'!$G$31,0,10*ROW('Sanitation Data'!G39))="","",OFFSET('Sanitation Data'!$G$31,0,10*ROW('Sanitation Data'!G39)))</f>
        <v/>
      </c>
      <c r="DD45" s="270" t="str">
        <f ca="true">+IF(OFFSET('Sanitation Data'!$G$32,0,10*ROW('Sanitation Data'!G39))="","",OFFSET('Sanitation Data'!$G$32,0,10*ROW('Sanitation Data'!G39)))</f>
        <v/>
      </c>
      <c r="DE45" s="270" t="str">
        <f ca="true">+IF(OFFSET('Sanitation Data'!$H$28,0,10*ROW('Sanitation Data'!H39))="","",OFFSET('Sanitation Data'!$H$28,0,10*ROW('Sanitation Data'!H39)))</f>
        <v/>
      </c>
      <c r="DF45" s="270" t="str">
        <f ca="true">+IF(OFFSET('Sanitation Data'!$H$29,0,10*ROW('Sanitation Data'!H39))="","",OFFSET('Sanitation Data'!$H$29,0,10*ROW('Sanitation Data'!H39)))</f>
        <v/>
      </c>
      <c r="DG45" s="270" t="str">
        <f ca="true">+IF(OFFSET('Sanitation Data'!$H$30,0,10*ROW('Sanitation Data'!H39))="","",OFFSET('Sanitation Data'!$H$30,0,10*ROW('Sanitation Data'!H39)))</f>
        <v/>
      </c>
      <c r="DH45" s="270" t="str">
        <f ca="true">+IF(OFFSET('Sanitation Data'!$H$31,0,10*ROW('Sanitation Data'!H39))="","",OFFSET('Sanitation Data'!$H$31,0,10*ROW('Sanitation Data'!H39)))</f>
        <v/>
      </c>
      <c r="DI45" s="270" t="str">
        <f ca="true">+IF(OFFSET('Sanitation Data'!$H$32,0,10*ROW('Sanitation Data'!H39))="","",OFFSET('Sanitation Data'!$H$32,0,10*ROW('Sanitation Data'!H39)))</f>
        <v/>
      </c>
      <c r="DJ45" s="270" t="str">
        <f ca="true">+IF(OFFSET('Sanitation Data'!$I$28,0,10*ROW('Sanitation Data'!I39))="","",OFFSET('Sanitation Data'!$I$28,0,10*ROW('Sanitation Data'!I39)))</f>
        <v/>
      </c>
      <c r="DK45" s="270" t="str">
        <f ca="true">+IF(OFFSET('Sanitation Data'!$I$29,0,10*ROW('Sanitation Data'!I39))="","",OFFSET('Sanitation Data'!$I$29,0,10*ROW('Sanitation Data'!I39)))</f>
        <v/>
      </c>
      <c r="DL45" s="270" t="str">
        <f ca="true">+IF(OFFSET('Sanitation Data'!$I$30,0,10*ROW('Sanitation Data'!I39))="","",OFFSET('Sanitation Data'!$I$30,0,10*ROW('Sanitation Data'!I39)))</f>
        <v/>
      </c>
      <c r="DM45" s="270" t="str">
        <f ca="true">+IF(OFFSET('Sanitation Data'!$I$31,0,10*ROW('Sanitation Data'!I39))="","",OFFSET('Sanitation Data'!$I$31,0,10*ROW('Sanitation Data'!I39)))</f>
        <v/>
      </c>
      <c r="DN45" s="270" t="str">
        <f ca="true">+IF(OFFSET('Sanitation Data'!$I$32,0,10*ROW('Sanitation Data'!I39))="","",OFFSET('Sanitation Data'!$I$32,0,10*ROW('Sanitation Data'!I39)))</f>
        <v/>
      </c>
      <c r="DO45" s="270" t="str">
        <f ca="true">+IF(OFFSET('Hygiene Data'!$D$11,0,10*ROW('Hygiene Data'!D39))="","",OFFSET('Hygiene Data'!$D$11,0,10*ROW('Hygiene Data'!D39)))</f>
        <v/>
      </c>
      <c r="DP45" s="270" t="str">
        <f ca="true">+IF(OFFSET('Hygiene Data'!$D$12,0,10*ROW('Hygiene Data'!D39))="","",OFFSET('Hygiene Data'!$D$12,0,10*ROW('Hygiene Data'!D39)))</f>
        <v/>
      </c>
      <c r="DQ45" s="270" t="str">
        <f ca="true">+IF(OFFSET('Hygiene Data'!$D$13,0,10*ROW('Hygiene Data'!D39))="","",OFFSET('Hygiene Data'!$D$13,0,10*ROW('Hygiene Data'!D39)))</f>
        <v/>
      </c>
      <c r="DR45" s="270" t="str">
        <f ca="true">+IF(OFFSET('Hygiene Data'!$E$11,0,10*ROW('Hygiene Data'!E39))="","",OFFSET('Hygiene Data'!$E$11,0,10*ROW('Hygiene Data'!E39)))</f>
        <v/>
      </c>
      <c r="DS45" s="270" t="str">
        <f ca="true">+IF(OFFSET('Hygiene Data'!$E$12,0,10*ROW('Hygiene Data'!E39))="","",OFFSET('Hygiene Data'!$E$12,0,10*ROW('Hygiene Data'!E39)))</f>
        <v/>
      </c>
      <c r="DT45" s="270" t="str">
        <f ca="true">+IF(OFFSET('Hygiene Data'!$E$13,0,10*ROW('Hygiene Data'!E39))="","",OFFSET('Hygiene Data'!$E$13,0,10*ROW('Hygiene Data'!E39)))</f>
        <v/>
      </c>
      <c r="DU45" s="270" t="str">
        <f ca="true">+IF(OFFSET('Hygiene Data'!$F$11,0,10*ROW('Hygiene Data'!F39))="","",OFFSET('Hygiene Data'!$F$11,0,10*ROW('Hygiene Data'!F39)))</f>
        <v/>
      </c>
      <c r="DV45" s="270" t="str">
        <f ca="true">+IF(OFFSET('Hygiene Data'!$F$12,0,10*ROW('Hygiene Data'!F39))="","",OFFSET('Hygiene Data'!$F$12,0,10*ROW('Hygiene Data'!F39)))</f>
        <v/>
      </c>
      <c r="DW45" s="270" t="str">
        <f ca="true">+IF(OFFSET('Hygiene Data'!$F$13,0,10*ROW('Hygiene Data'!F39))="","",OFFSET('Hygiene Data'!$F$13,0,10*ROW('Hygiene Data'!F39)))</f>
        <v/>
      </c>
      <c r="DX45" s="270" t="str">
        <f ca="true">+IF(OFFSET('Hygiene Data'!$G$11,0,10*ROW('Hygiene Data'!G39))="","",OFFSET('Hygiene Data'!$G$11,0,10*ROW('Hygiene Data'!G39)))</f>
        <v/>
      </c>
      <c r="DY45" s="270" t="str">
        <f ca="true">+IF(OFFSET('Hygiene Data'!$G$12,0,10*ROW('Hygiene Data'!G39))="","",OFFSET('Hygiene Data'!$G$12,0,10*ROW('Hygiene Data'!G39)))</f>
        <v/>
      </c>
      <c r="DZ45" s="270" t="str">
        <f ca="true">+IF(OFFSET('Hygiene Data'!$G$13,0,10*ROW('Hygiene Data'!G39))="","",OFFSET('Hygiene Data'!$G$13,0,10*ROW('Hygiene Data'!G39)))</f>
        <v/>
      </c>
      <c r="EA45" s="270" t="str">
        <f ca="true">+IF(OFFSET('Hygiene Data'!$H$11,0,10*ROW('Hygiene Data'!H39))="","",OFFSET('Hygiene Data'!$H$11,0,10*ROW('Hygiene Data'!H39)))</f>
        <v/>
      </c>
      <c r="EB45" s="270" t="str">
        <f ca="true">+IF(OFFSET('Hygiene Data'!$H$12,0,10*ROW('Hygiene Data'!H39))="","",OFFSET('Hygiene Data'!$H$12,0,10*ROW('Hygiene Data'!H39)))</f>
        <v/>
      </c>
      <c r="EC45" s="270" t="str">
        <f ca="true">+IF(OFFSET('Hygiene Data'!$H$13,0,10*ROW('Hygiene Data'!H39))="","",OFFSET('Hygiene Data'!$H$13,0,10*ROW('Hygiene Data'!H39)))</f>
        <v/>
      </c>
      <c r="ED45" s="270" t="str">
        <f ca="true">+IF(OFFSET('Hygiene Data'!$I$11,0,10*ROW('Hygiene Data'!I39))="","",OFFSET('Hygiene Data'!$I$11,0,10*ROW('Hygiene Data'!I39)))</f>
        <v/>
      </c>
      <c r="EE45" s="270" t="str">
        <f ca="true">+IF(OFFSET('Hygiene Data'!$I$12,0,10*ROW('Hygiene Data'!I39))="","",OFFSET('Hygiene Data'!$I$12,0,10*ROW('Hygiene Data'!I39)))</f>
        <v/>
      </c>
      <c r="EF45" s="270"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6"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0"/>
      <c r="BS46" s="270" t="str">
        <f ca="true">+IF(OFFSET('Water Data'!$D$27,0,10*ROW('Water Data'!D40))="","",OFFSET('Water Data'!$D$27,0,10*ROW('Water Data'!D40)))</f>
        <v/>
      </c>
      <c r="BT46" s="270" t="str">
        <f ca="true">+IF(OFFSET('Water Data'!$D$28,0,10*ROW('Water Data'!D40))="","",OFFSET('Water Data'!$D$28,0,10*ROW('Water Data'!D40)))</f>
        <v/>
      </c>
      <c r="BU46" s="270" t="str">
        <f ca="true">+IF(OFFSET('Water Data'!$D$29,0,10*ROW('Water Data'!D40))="","",OFFSET('Water Data'!$D$29,0,10*ROW('Water Data'!D40)))</f>
        <v/>
      </c>
      <c r="BV46" s="270" t="str">
        <f ca="true">+IF(OFFSET('Water Data'!$E$27,0,10*ROW('Water Data'!E40))="","",OFFSET('Water Data'!$E$27,0,10*ROW('Water Data'!E40)))</f>
        <v/>
      </c>
      <c r="BW46" s="270" t="str">
        <f ca="true">+IF(OFFSET('Water Data'!$E$28,0,10*ROW('Water Data'!E40))="","",OFFSET('Water Data'!$E$28,0,10*ROW('Water Data'!E40)))</f>
        <v/>
      </c>
      <c r="BX46" s="270" t="str">
        <f ca="true">+IF(OFFSET('Water Data'!$E$29,0,10*ROW('Water Data'!E40))="","",OFFSET('Water Data'!$E$29,0,10*ROW('Water Data'!E40)))</f>
        <v/>
      </c>
      <c r="BY46" s="270" t="str">
        <f ca="true">+IF(OFFSET('Water Data'!$F$27,0,10*ROW('Water Data'!F40))="","",OFFSET('Water Data'!$F$27,0,10*ROW('Water Data'!F40)))</f>
        <v/>
      </c>
      <c r="BZ46" s="270" t="str">
        <f ca="true">+IF(OFFSET('Water Data'!$F$28,0,10*ROW('Water Data'!F40))="","",OFFSET('Water Data'!$F$28,0,10*ROW('Water Data'!F40)))</f>
        <v/>
      </c>
      <c r="CA46" s="270" t="str">
        <f ca="true">+IF(OFFSET('Water Data'!$F$29,0,10*ROW('Water Data'!F40))="","",OFFSET('Water Data'!$F$29,0,10*ROW('Water Data'!F40)))</f>
        <v/>
      </c>
      <c r="CB46" s="270" t="str">
        <f ca="true">+IF(OFFSET('Water Data'!$G$27,0,10*ROW('Water Data'!G40))="","",OFFSET('Water Data'!$G$27,0,10*ROW('Water Data'!G40)))</f>
        <v/>
      </c>
      <c r="CC46" s="270" t="str">
        <f ca="true">+IF(OFFSET('Water Data'!$G$28,0,10*ROW('Water Data'!G40))="","",OFFSET('Water Data'!$G$28,0,10*ROW('Water Data'!G40)))</f>
        <v/>
      </c>
      <c r="CD46" s="270" t="str">
        <f ca="true">+IF(OFFSET('Water Data'!$G$29,0,10*ROW('Water Data'!G40))="","",OFFSET('Water Data'!$G$29,0,10*ROW('Water Data'!G40)))</f>
        <v/>
      </c>
      <c r="CE46" s="270" t="str">
        <f ca="true">+IF(OFFSET('Water Data'!$H$27,0,10*ROW('Water Data'!H40))="","",OFFSET('Water Data'!$H$27,0,10*ROW('Water Data'!H40)))</f>
        <v/>
      </c>
      <c r="CF46" s="270" t="str">
        <f ca="true">+IF(OFFSET('Water Data'!$H$28,0,10*ROW('Water Data'!H40))="","",OFFSET('Water Data'!$H$28,0,10*ROW('Water Data'!H40)))</f>
        <v/>
      </c>
      <c r="CG46" s="270" t="str">
        <f ca="true">+IF(OFFSET('Water Data'!$H$29,0,10*ROW('Water Data'!H40))="","",OFFSET('Water Data'!$H$29,0,10*ROW('Water Data'!H40)))</f>
        <v/>
      </c>
      <c r="CH46" s="270" t="str">
        <f ca="true">+IF(OFFSET('Water Data'!$I$27,0,10*ROW('Water Data'!I40))="","",OFFSET('Water Data'!$I$27,0,10*ROW('Water Data'!I40)))</f>
        <v/>
      </c>
      <c r="CI46" s="270" t="str">
        <f ca="true">+IF(OFFSET('Water Data'!$I$28,0,10*ROW('Water Data'!I40))="","",OFFSET('Water Data'!$I$28,0,10*ROW('Water Data'!I40)))</f>
        <v/>
      </c>
      <c r="CJ46" s="270" t="str">
        <f ca="true">+IF(OFFSET('Water Data'!$I$29,0,10*ROW('Water Data'!I40))="","",OFFSET('Water Data'!$I$29,0,10*ROW('Water Data'!I40)))</f>
        <v/>
      </c>
      <c r="CK46" s="270" t="str">
        <f ca="true">+IF(OFFSET('Sanitation Data'!$D$28,0,10*ROW('Sanitation Data'!D40))="","",OFFSET('Sanitation Data'!$D$28,0,10*ROW('Sanitation Data'!D40)))</f>
        <v/>
      </c>
      <c r="CL46" s="270" t="str">
        <f ca="true">+IF(OFFSET('Sanitation Data'!$D$29,0,10*ROW('Sanitation Data'!D40))="","",OFFSET('Sanitation Data'!$D$29,0,10*ROW('Sanitation Data'!D40)))</f>
        <v/>
      </c>
      <c r="CM46" s="270" t="str">
        <f ca="true">+IF(OFFSET('Sanitation Data'!$D$30,0,10*ROW('Sanitation Data'!D40))="","",OFFSET('Sanitation Data'!$D$30,0,10*ROW('Sanitation Data'!D40)))</f>
        <v/>
      </c>
      <c r="CN46" s="270" t="str">
        <f ca="true">+IF(OFFSET('Sanitation Data'!$D$31,0,10*ROW('Sanitation Data'!D40))="","",OFFSET('Sanitation Data'!$D$31,0,10*ROW('Sanitation Data'!D40)))</f>
        <v/>
      </c>
      <c r="CO46" s="270" t="str">
        <f ca="true">+IF(OFFSET('Sanitation Data'!$D$32,0,10*ROW('Sanitation Data'!D40))="","",OFFSET('Sanitation Data'!$D$32,0,10*ROW('Sanitation Data'!D40)))</f>
        <v/>
      </c>
      <c r="CP46" s="270" t="str">
        <f ca="true">+IF(OFFSET('Sanitation Data'!$E$28,0,10*ROW('Sanitation Data'!E40))="","",OFFSET('Sanitation Data'!$E$28,0,10*ROW('Sanitation Data'!E40)))</f>
        <v/>
      </c>
      <c r="CQ46" s="270" t="str">
        <f ca="true">+IF(OFFSET('Sanitation Data'!$E$29,0,10*ROW('Sanitation Data'!E40))="","",OFFSET('Sanitation Data'!$E$29,0,10*ROW('Sanitation Data'!E40)))</f>
        <v/>
      </c>
      <c r="CR46" s="270" t="str">
        <f ca="true">+IF(OFFSET('Sanitation Data'!$E$30,0,10*ROW('Sanitation Data'!E40))="","",OFFSET('Sanitation Data'!$E$30,0,10*ROW('Sanitation Data'!E40)))</f>
        <v/>
      </c>
      <c r="CS46" s="270" t="str">
        <f ca="true">+IF(OFFSET('Sanitation Data'!$E$31,0,10*ROW('Sanitation Data'!E40))="","",OFFSET('Sanitation Data'!$E$31,0,10*ROW('Sanitation Data'!E40)))</f>
        <v/>
      </c>
      <c r="CT46" s="270" t="str">
        <f ca="true">+IF(OFFSET('Sanitation Data'!$E$32,0,10*ROW('Sanitation Data'!E40))="","",OFFSET('Sanitation Data'!$E$32,0,10*ROW('Sanitation Data'!E40)))</f>
        <v/>
      </c>
      <c r="CU46" s="270" t="str">
        <f ca="true">+IF(OFFSET('Sanitation Data'!$F$28,0,10*ROW('Sanitation Data'!F40))="","",OFFSET('Sanitation Data'!$F$28,0,10*ROW('Sanitation Data'!F40)))</f>
        <v/>
      </c>
      <c r="CV46" s="270" t="str">
        <f ca="true">+IF(OFFSET('Sanitation Data'!$F$29,0,10*ROW('Sanitation Data'!F40))="","",OFFSET('Sanitation Data'!$F$29,0,10*ROW('Sanitation Data'!F40)))</f>
        <v/>
      </c>
      <c r="CW46" s="270" t="str">
        <f ca="true">+IF(OFFSET('Sanitation Data'!$F$30,0,10*ROW('Sanitation Data'!F40))="","",OFFSET('Sanitation Data'!$F$30,0,10*ROW('Sanitation Data'!F40)))</f>
        <v/>
      </c>
      <c r="CX46" s="270" t="str">
        <f ca="true">+IF(OFFSET('Sanitation Data'!$F$31,0,10*ROW('Sanitation Data'!F40))="","",OFFSET('Sanitation Data'!$F$31,0,10*ROW('Sanitation Data'!F40)))</f>
        <v/>
      </c>
      <c r="CY46" s="270" t="str">
        <f ca="true">+IF(OFFSET('Sanitation Data'!$F$32,0,10*ROW('Sanitation Data'!F40))="","",OFFSET('Sanitation Data'!$F$32,0,10*ROW('Sanitation Data'!F40)))</f>
        <v/>
      </c>
      <c r="CZ46" s="270" t="str">
        <f ca="true">+IF(OFFSET('Sanitation Data'!$G$28,0,10*ROW('Sanitation Data'!G40))="","",OFFSET('Sanitation Data'!$G$28,0,10*ROW('Sanitation Data'!G40)))</f>
        <v/>
      </c>
      <c r="DA46" s="270" t="str">
        <f ca="true">+IF(OFFSET('Sanitation Data'!$G$29,0,10*ROW('Sanitation Data'!G40))="","",OFFSET('Sanitation Data'!$G$29,0,10*ROW('Sanitation Data'!G40)))</f>
        <v/>
      </c>
      <c r="DB46" s="270" t="str">
        <f ca="true">+IF(OFFSET('Sanitation Data'!$G$30,0,10*ROW('Sanitation Data'!G40))="","",OFFSET('Sanitation Data'!$G$30,0,10*ROW('Sanitation Data'!G40)))</f>
        <v/>
      </c>
      <c r="DC46" s="270" t="str">
        <f ca="true">+IF(OFFSET('Sanitation Data'!$G$31,0,10*ROW('Sanitation Data'!G40))="","",OFFSET('Sanitation Data'!$G$31,0,10*ROW('Sanitation Data'!G40)))</f>
        <v/>
      </c>
      <c r="DD46" s="270" t="str">
        <f ca="true">+IF(OFFSET('Sanitation Data'!$G$32,0,10*ROW('Sanitation Data'!G40))="","",OFFSET('Sanitation Data'!$G$32,0,10*ROW('Sanitation Data'!G40)))</f>
        <v/>
      </c>
      <c r="DE46" s="270" t="str">
        <f ca="true">+IF(OFFSET('Sanitation Data'!$H$28,0,10*ROW('Sanitation Data'!H40))="","",OFFSET('Sanitation Data'!$H$28,0,10*ROW('Sanitation Data'!H40)))</f>
        <v/>
      </c>
      <c r="DF46" s="270" t="str">
        <f ca="true">+IF(OFFSET('Sanitation Data'!$H$29,0,10*ROW('Sanitation Data'!H40))="","",OFFSET('Sanitation Data'!$H$29,0,10*ROW('Sanitation Data'!H40)))</f>
        <v/>
      </c>
      <c r="DG46" s="270" t="str">
        <f ca="true">+IF(OFFSET('Sanitation Data'!$H$30,0,10*ROW('Sanitation Data'!H40))="","",OFFSET('Sanitation Data'!$H$30,0,10*ROW('Sanitation Data'!H40)))</f>
        <v/>
      </c>
      <c r="DH46" s="270" t="str">
        <f ca="true">+IF(OFFSET('Sanitation Data'!$H$31,0,10*ROW('Sanitation Data'!H40))="","",OFFSET('Sanitation Data'!$H$31,0,10*ROW('Sanitation Data'!H40)))</f>
        <v/>
      </c>
      <c r="DI46" s="270" t="str">
        <f ca="true">+IF(OFFSET('Sanitation Data'!$H$32,0,10*ROW('Sanitation Data'!H40))="","",OFFSET('Sanitation Data'!$H$32,0,10*ROW('Sanitation Data'!H40)))</f>
        <v/>
      </c>
      <c r="DJ46" s="270" t="str">
        <f ca="true">+IF(OFFSET('Sanitation Data'!$I$28,0,10*ROW('Sanitation Data'!I40))="","",OFFSET('Sanitation Data'!$I$28,0,10*ROW('Sanitation Data'!I40)))</f>
        <v/>
      </c>
      <c r="DK46" s="270" t="str">
        <f ca="true">+IF(OFFSET('Sanitation Data'!$I$29,0,10*ROW('Sanitation Data'!I40))="","",OFFSET('Sanitation Data'!$I$29,0,10*ROW('Sanitation Data'!I40)))</f>
        <v/>
      </c>
      <c r="DL46" s="270" t="str">
        <f ca="true">+IF(OFFSET('Sanitation Data'!$I$30,0,10*ROW('Sanitation Data'!I40))="","",OFFSET('Sanitation Data'!$I$30,0,10*ROW('Sanitation Data'!I40)))</f>
        <v/>
      </c>
      <c r="DM46" s="270" t="str">
        <f ca="true">+IF(OFFSET('Sanitation Data'!$I$31,0,10*ROW('Sanitation Data'!I40))="","",OFFSET('Sanitation Data'!$I$31,0,10*ROW('Sanitation Data'!I40)))</f>
        <v/>
      </c>
      <c r="DN46" s="270" t="str">
        <f ca="true">+IF(OFFSET('Sanitation Data'!$I$32,0,10*ROW('Sanitation Data'!I40))="","",OFFSET('Sanitation Data'!$I$32,0,10*ROW('Sanitation Data'!I40)))</f>
        <v/>
      </c>
      <c r="DO46" s="270" t="str">
        <f ca="true">+IF(OFFSET('Hygiene Data'!$D$11,0,10*ROW('Hygiene Data'!D40))="","",OFFSET('Hygiene Data'!$D$11,0,10*ROW('Hygiene Data'!D40)))</f>
        <v/>
      </c>
      <c r="DP46" s="270" t="str">
        <f ca="true">+IF(OFFSET('Hygiene Data'!$D$12,0,10*ROW('Hygiene Data'!D40))="","",OFFSET('Hygiene Data'!$D$12,0,10*ROW('Hygiene Data'!D40)))</f>
        <v/>
      </c>
      <c r="DQ46" s="270" t="str">
        <f ca="true">+IF(OFFSET('Hygiene Data'!$D$13,0,10*ROW('Hygiene Data'!D40))="","",OFFSET('Hygiene Data'!$D$13,0,10*ROW('Hygiene Data'!D40)))</f>
        <v/>
      </c>
      <c r="DR46" s="270" t="str">
        <f ca="true">+IF(OFFSET('Hygiene Data'!$E$11,0,10*ROW('Hygiene Data'!E40))="","",OFFSET('Hygiene Data'!$E$11,0,10*ROW('Hygiene Data'!E40)))</f>
        <v/>
      </c>
      <c r="DS46" s="270" t="str">
        <f ca="true">+IF(OFFSET('Hygiene Data'!$E$12,0,10*ROW('Hygiene Data'!E40))="","",OFFSET('Hygiene Data'!$E$12,0,10*ROW('Hygiene Data'!E40)))</f>
        <v/>
      </c>
      <c r="DT46" s="270" t="str">
        <f ca="true">+IF(OFFSET('Hygiene Data'!$E$13,0,10*ROW('Hygiene Data'!E40))="","",OFFSET('Hygiene Data'!$E$13,0,10*ROW('Hygiene Data'!E40)))</f>
        <v/>
      </c>
      <c r="DU46" s="270" t="str">
        <f ca="true">+IF(OFFSET('Hygiene Data'!$F$11,0,10*ROW('Hygiene Data'!F40))="","",OFFSET('Hygiene Data'!$F$11,0,10*ROW('Hygiene Data'!F40)))</f>
        <v/>
      </c>
      <c r="DV46" s="270" t="str">
        <f ca="true">+IF(OFFSET('Hygiene Data'!$F$12,0,10*ROW('Hygiene Data'!F40))="","",OFFSET('Hygiene Data'!$F$12,0,10*ROW('Hygiene Data'!F40)))</f>
        <v/>
      </c>
      <c r="DW46" s="270" t="str">
        <f ca="true">+IF(OFFSET('Hygiene Data'!$F$13,0,10*ROW('Hygiene Data'!F40))="","",OFFSET('Hygiene Data'!$F$13,0,10*ROW('Hygiene Data'!F40)))</f>
        <v/>
      </c>
      <c r="DX46" s="270" t="str">
        <f ca="true">+IF(OFFSET('Hygiene Data'!$G$11,0,10*ROW('Hygiene Data'!G40))="","",OFFSET('Hygiene Data'!$G$11,0,10*ROW('Hygiene Data'!G40)))</f>
        <v/>
      </c>
      <c r="DY46" s="270" t="str">
        <f ca="true">+IF(OFFSET('Hygiene Data'!$G$12,0,10*ROW('Hygiene Data'!G40))="","",OFFSET('Hygiene Data'!$G$12,0,10*ROW('Hygiene Data'!G40)))</f>
        <v/>
      </c>
      <c r="DZ46" s="270" t="str">
        <f ca="true">+IF(OFFSET('Hygiene Data'!$G$13,0,10*ROW('Hygiene Data'!G40))="","",OFFSET('Hygiene Data'!$G$13,0,10*ROW('Hygiene Data'!G40)))</f>
        <v/>
      </c>
      <c r="EA46" s="270" t="str">
        <f ca="true">+IF(OFFSET('Hygiene Data'!$H$11,0,10*ROW('Hygiene Data'!H40))="","",OFFSET('Hygiene Data'!$H$11,0,10*ROW('Hygiene Data'!H40)))</f>
        <v/>
      </c>
      <c r="EB46" s="270" t="str">
        <f ca="true">+IF(OFFSET('Hygiene Data'!$H$12,0,10*ROW('Hygiene Data'!H40))="","",OFFSET('Hygiene Data'!$H$12,0,10*ROW('Hygiene Data'!H40)))</f>
        <v/>
      </c>
      <c r="EC46" s="270" t="str">
        <f ca="true">+IF(OFFSET('Hygiene Data'!$H$13,0,10*ROW('Hygiene Data'!H40))="","",OFFSET('Hygiene Data'!$H$13,0,10*ROW('Hygiene Data'!H40)))</f>
        <v/>
      </c>
      <c r="ED46" s="270" t="str">
        <f ca="true">+IF(OFFSET('Hygiene Data'!$I$11,0,10*ROW('Hygiene Data'!I40))="","",OFFSET('Hygiene Data'!$I$11,0,10*ROW('Hygiene Data'!I40)))</f>
        <v/>
      </c>
      <c r="EE46" s="270" t="str">
        <f ca="true">+IF(OFFSET('Hygiene Data'!$I$12,0,10*ROW('Hygiene Data'!I40))="","",OFFSET('Hygiene Data'!$I$12,0,10*ROW('Hygiene Data'!I40)))</f>
        <v/>
      </c>
      <c r="EF46" s="270"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6"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0"/>
      <c r="BS47" s="270" t="str">
        <f ca="true">+IF(OFFSET('Water Data'!$D$27,0,10*ROW('Water Data'!D41))="","",OFFSET('Water Data'!$D$27,0,10*ROW('Water Data'!D41)))</f>
        <v/>
      </c>
      <c r="BT47" s="270" t="str">
        <f ca="true">+IF(OFFSET('Water Data'!$D$28,0,10*ROW('Water Data'!D41))="","",OFFSET('Water Data'!$D$28,0,10*ROW('Water Data'!D41)))</f>
        <v/>
      </c>
      <c r="BU47" s="270" t="str">
        <f ca="true">+IF(OFFSET('Water Data'!$D$29,0,10*ROW('Water Data'!D41))="","",OFFSET('Water Data'!$D$29,0,10*ROW('Water Data'!D41)))</f>
        <v/>
      </c>
      <c r="BV47" s="270" t="str">
        <f ca="true">+IF(OFFSET('Water Data'!$E$27,0,10*ROW('Water Data'!E41))="","",OFFSET('Water Data'!$E$27,0,10*ROW('Water Data'!E41)))</f>
        <v/>
      </c>
      <c r="BW47" s="270" t="str">
        <f ca="true">+IF(OFFSET('Water Data'!$E$28,0,10*ROW('Water Data'!E41))="","",OFFSET('Water Data'!$E$28,0,10*ROW('Water Data'!E41)))</f>
        <v/>
      </c>
      <c r="BX47" s="270" t="str">
        <f ca="true">+IF(OFFSET('Water Data'!$E$29,0,10*ROW('Water Data'!E41))="","",OFFSET('Water Data'!$E$29,0,10*ROW('Water Data'!E41)))</f>
        <v/>
      </c>
      <c r="BY47" s="270" t="str">
        <f ca="true">+IF(OFFSET('Water Data'!$F$27,0,10*ROW('Water Data'!F41))="","",OFFSET('Water Data'!$F$27,0,10*ROW('Water Data'!F41)))</f>
        <v/>
      </c>
      <c r="BZ47" s="270" t="str">
        <f ca="true">+IF(OFFSET('Water Data'!$F$28,0,10*ROW('Water Data'!F41))="","",OFFSET('Water Data'!$F$28,0,10*ROW('Water Data'!F41)))</f>
        <v/>
      </c>
      <c r="CA47" s="270" t="str">
        <f ca="true">+IF(OFFSET('Water Data'!$F$29,0,10*ROW('Water Data'!F41))="","",OFFSET('Water Data'!$F$29,0,10*ROW('Water Data'!F41)))</f>
        <v/>
      </c>
      <c r="CB47" s="270" t="str">
        <f ca="true">+IF(OFFSET('Water Data'!$G$27,0,10*ROW('Water Data'!G41))="","",OFFSET('Water Data'!$G$27,0,10*ROW('Water Data'!G41)))</f>
        <v/>
      </c>
      <c r="CC47" s="270" t="str">
        <f ca="true">+IF(OFFSET('Water Data'!$G$28,0,10*ROW('Water Data'!G41))="","",OFFSET('Water Data'!$G$28,0,10*ROW('Water Data'!G41)))</f>
        <v/>
      </c>
      <c r="CD47" s="270" t="str">
        <f ca="true">+IF(OFFSET('Water Data'!$G$29,0,10*ROW('Water Data'!G41))="","",OFFSET('Water Data'!$G$29,0,10*ROW('Water Data'!G41)))</f>
        <v/>
      </c>
      <c r="CE47" s="270" t="str">
        <f ca="true">+IF(OFFSET('Water Data'!$H$27,0,10*ROW('Water Data'!H41))="","",OFFSET('Water Data'!$H$27,0,10*ROW('Water Data'!H41)))</f>
        <v/>
      </c>
      <c r="CF47" s="270" t="str">
        <f ca="true">+IF(OFFSET('Water Data'!$H$28,0,10*ROW('Water Data'!H41))="","",OFFSET('Water Data'!$H$28,0,10*ROW('Water Data'!H41)))</f>
        <v/>
      </c>
      <c r="CG47" s="270" t="str">
        <f ca="true">+IF(OFFSET('Water Data'!$H$29,0,10*ROW('Water Data'!H41))="","",OFFSET('Water Data'!$H$29,0,10*ROW('Water Data'!H41)))</f>
        <v/>
      </c>
      <c r="CH47" s="270" t="str">
        <f ca="true">+IF(OFFSET('Water Data'!$I$27,0,10*ROW('Water Data'!I41))="","",OFFSET('Water Data'!$I$27,0,10*ROW('Water Data'!I41)))</f>
        <v/>
      </c>
      <c r="CI47" s="270" t="str">
        <f ca="true">+IF(OFFSET('Water Data'!$I$28,0,10*ROW('Water Data'!I41))="","",OFFSET('Water Data'!$I$28,0,10*ROW('Water Data'!I41)))</f>
        <v/>
      </c>
      <c r="CJ47" s="270" t="str">
        <f ca="true">+IF(OFFSET('Water Data'!$I$29,0,10*ROW('Water Data'!I41))="","",OFFSET('Water Data'!$I$29,0,10*ROW('Water Data'!I41)))</f>
        <v/>
      </c>
      <c r="CK47" s="270" t="str">
        <f ca="true">+IF(OFFSET('Sanitation Data'!$D$28,0,10*ROW('Sanitation Data'!D41))="","",OFFSET('Sanitation Data'!$D$28,0,10*ROW('Sanitation Data'!D41)))</f>
        <v/>
      </c>
      <c r="CL47" s="270" t="str">
        <f ca="true">+IF(OFFSET('Sanitation Data'!$D$29,0,10*ROW('Sanitation Data'!D41))="","",OFFSET('Sanitation Data'!$D$29,0,10*ROW('Sanitation Data'!D41)))</f>
        <v/>
      </c>
      <c r="CM47" s="270" t="str">
        <f ca="true">+IF(OFFSET('Sanitation Data'!$D$30,0,10*ROW('Sanitation Data'!D41))="","",OFFSET('Sanitation Data'!$D$30,0,10*ROW('Sanitation Data'!D41)))</f>
        <v/>
      </c>
      <c r="CN47" s="270" t="str">
        <f ca="true">+IF(OFFSET('Sanitation Data'!$D$31,0,10*ROW('Sanitation Data'!D41))="","",OFFSET('Sanitation Data'!$D$31,0,10*ROW('Sanitation Data'!D41)))</f>
        <v/>
      </c>
      <c r="CO47" s="270" t="str">
        <f ca="true">+IF(OFFSET('Sanitation Data'!$D$32,0,10*ROW('Sanitation Data'!D41))="","",OFFSET('Sanitation Data'!$D$32,0,10*ROW('Sanitation Data'!D41)))</f>
        <v/>
      </c>
      <c r="CP47" s="270" t="str">
        <f ca="true">+IF(OFFSET('Sanitation Data'!$E$28,0,10*ROW('Sanitation Data'!E41))="","",OFFSET('Sanitation Data'!$E$28,0,10*ROW('Sanitation Data'!E41)))</f>
        <v/>
      </c>
      <c r="CQ47" s="270" t="str">
        <f ca="true">+IF(OFFSET('Sanitation Data'!$E$29,0,10*ROW('Sanitation Data'!E41))="","",OFFSET('Sanitation Data'!$E$29,0,10*ROW('Sanitation Data'!E41)))</f>
        <v/>
      </c>
      <c r="CR47" s="270" t="str">
        <f ca="true">+IF(OFFSET('Sanitation Data'!$E$30,0,10*ROW('Sanitation Data'!E41))="","",OFFSET('Sanitation Data'!$E$30,0,10*ROW('Sanitation Data'!E41)))</f>
        <v/>
      </c>
      <c r="CS47" s="270" t="str">
        <f ca="true">+IF(OFFSET('Sanitation Data'!$E$31,0,10*ROW('Sanitation Data'!E41))="","",OFFSET('Sanitation Data'!$E$31,0,10*ROW('Sanitation Data'!E41)))</f>
        <v/>
      </c>
      <c r="CT47" s="270" t="str">
        <f ca="true">+IF(OFFSET('Sanitation Data'!$E$32,0,10*ROW('Sanitation Data'!E41))="","",OFFSET('Sanitation Data'!$E$32,0,10*ROW('Sanitation Data'!E41)))</f>
        <v/>
      </c>
      <c r="CU47" s="270" t="str">
        <f ca="true">+IF(OFFSET('Sanitation Data'!$F$28,0,10*ROW('Sanitation Data'!F41))="","",OFFSET('Sanitation Data'!$F$28,0,10*ROW('Sanitation Data'!F41)))</f>
        <v/>
      </c>
      <c r="CV47" s="270" t="str">
        <f ca="true">+IF(OFFSET('Sanitation Data'!$F$29,0,10*ROW('Sanitation Data'!F41))="","",OFFSET('Sanitation Data'!$F$29,0,10*ROW('Sanitation Data'!F41)))</f>
        <v/>
      </c>
      <c r="CW47" s="270" t="str">
        <f ca="true">+IF(OFFSET('Sanitation Data'!$F$30,0,10*ROW('Sanitation Data'!F41))="","",OFFSET('Sanitation Data'!$F$30,0,10*ROW('Sanitation Data'!F41)))</f>
        <v/>
      </c>
      <c r="CX47" s="270" t="str">
        <f ca="true">+IF(OFFSET('Sanitation Data'!$F$31,0,10*ROW('Sanitation Data'!F41))="","",OFFSET('Sanitation Data'!$F$31,0,10*ROW('Sanitation Data'!F41)))</f>
        <v/>
      </c>
      <c r="CY47" s="270" t="str">
        <f ca="true">+IF(OFFSET('Sanitation Data'!$F$32,0,10*ROW('Sanitation Data'!F41))="","",OFFSET('Sanitation Data'!$F$32,0,10*ROW('Sanitation Data'!F41)))</f>
        <v/>
      </c>
      <c r="CZ47" s="270" t="str">
        <f ca="true">+IF(OFFSET('Sanitation Data'!$G$28,0,10*ROW('Sanitation Data'!G41))="","",OFFSET('Sanitation Data'!$G$28,0,10*ROW('Sanitation Data'!G41)))</f>
        <v/>
      </c>
      <c r="DA47" s="270" t="str">
        <f ca="true">+IF(OFFSET('Sanitation Data'!$G$29,0,10*ROW('Sanitation Data'!G41))="","",OFFSET('Sanitation Data'!$G$29,0,10*ROW('Sanitation Data'!G41)))</f>
        <v/>
      </c>
      <c r="DB47" s="270" t="str">
        <f ca="true">+IF(OFFSET('Sanitation Data'!$G$30,0,10*ROW('Sanitation Data'!G41))="","",OFFSET('Sanitation Data'!$G$30,0,10*ROW('Sanitation Data'!G41)))</f>
        <v/>
      </c>
      <c r="DC47" s="270" t="str">
        <f ca="true">+IF(OFFSET('Sanitation Data'!$G$31,0,10*ROW('Sanitation Data'!G41))="","",OFFSET('Sanitation Data'!$G$31,0,10*ROW('Sanitation Data'!G41)))</f>
        <v/>
      </c>
      <c r="DD47" s="270" t="str">
        <f ca="true">+IF(OFFSET('Sanitation Data'!$G$32,0,10*ROW('Sanitation Data'!G41))="","",OFFSET('Sanitation Data'!$G$32,0,10*ROW('Sanitation Data'!G41)))</f>
        <v/>
      </c>
      <c r="DE47" s="270" t="str">
        <f ca="true">+IF(OFFSET('Sanitation Data'!$H$28,0,10*ROW('Sanitation Data'!H41))="","",OFFSET('Sanitation Data'!$H$28,0,10*ROW('Sanitation Data'!H41)))</f>
        <v/>
      </c>
      <c r="DF47" s="270" t="str">
        <f ca="true">+IF(OFFSET('Sanitation Data'!$H$29,0,10*ROW('Sanitation Data'!H41))="","",OFFSET('Sanitation Data'!$H$29,0,10*ROW('Sanitation Data'!H41)))</f>
        <v/>
      </c>
      <c r="DG47" s="270" t="str">
        <f ca="true">+IF(OFFSET('Sanitation Data'!$H$30,0,10*ROW('Sanitation Data'!H41))="","",OFFSET('Sanitation Data'!$H$30,0,10*ROW('Sanitation Data'!H41)))</f>
        <v/>
      </c>
      <c r="DH47" s="270" t="str">
        <f ca="true">+IF(OFFSET('Sanitation Data'!$H$31,0,10*ROW('Sanitation Data'!H41))="","",OFFSET('Sanitation Data'!$H$31,0,10*ROW('Sanitation Data'!H41)))</f>
        <v/>
      </c>
      <c r="DI47" s="270" t="str">
        <f ca="true">+IF(OFFSET('Sanitation Data'!$H$32,0,10*ROW('Sanitation Data'!H41))="","",OFFSET('Sanitation Data'!$H$32,0,10*ROW('Sanitation Data'!H41)))</f>
        <v/>
      </c>
      <c r="DJ47" s="270" t="str">
        <f ca="true">+IF(OFFSET('Sanitation Data'!$I$28,0,10*ROW('Sanitation Data'!I41))="","",OFFSET('Sanitation Data'!$I$28,0,10*ROW('Sanitation Data'!I41)))</f>
        <v/>
      </c>
      <c r="DK47" s="270" t="str">
        <f ca="true">+IF(OFFSET('Sanitation Data'!$I$29,0,10*ROW('Sanitation Data'!I41))="","",OFFSET('Sanitation Data'!$I$29,0,10*ROW('Sanitation Data'!I41)))</f>
        <v/>
      </c>
      <c r="DL47" s="270" t="str">
        <f ca="true">+IF(OFFSET('Sanitation Data'!$I$30,0,10*ROW('Sanitation Data'!I41))="","",OFFSET('Sanitation Data'!$I$30,0,10*ROW('Sanitation Data'!I41)))</f>
        <v/>
      </c>
      <c r="DM47" s="270" t="str">
        <f ca="true">+IF(OFFSET('Sanitation Data'!$I$31,0,10*ROW('Sanitation Data'!I41))="","",OFFSET('Sanitation Data'!$I$31,0,10*ROW('Sanitation Data'!I41)))</f>
        <v/>
      </c>
      <c r="DN47" s="270" t="str">
        <f ca="true">+IF(OFFSET('Sanitation Data'!$I$32,0,10*ROW('Sanitation Data'!I41))="","",OFFSET('Sanitation Data'!$I$32,0,10*ROW('Sanitation Data'!I41)))</f>
        <v/>
      </c>
      <c r="DO47" s="270" t="str">
        <f ca="true">+IF(OFFSET('Hygiene Data'!$D$11,0,10*ROW('Hygiene Data'!D41))="","",OFFSET('Hygiene Data'!$D$11,0,10*ROW('Hygiene Data'!D41)))</f>
        <v/>
      </c>
      <c r="DP47" s="270" t="str">
        <f ca="true">+IF(OFFSET('Hygiene Data'!$D$12,0,10*ROW('Hygiene Data'!D41))="","",OFFSET('Hygiene Data'!$D$12,0,10*ROW('Hygiene Data'!D41)))</f>
        <v/>
      </c>
      <c r="DQ47" s="270" t="str">
        <f ca="true">+IF(OFFSET('Hygiene Data'!$D$13,0,10*ROW('Hygiene Data'!D41))="","",OFFSET('Hygiene Data'!$D$13,0,10*ROW('Hygiene Data'!D41)))</f>
        <v/>
      </c>
      <c r="DR47" s="270" t="str">
        <f ca="true">+IF(OFFSET('Hygiene Data'!$E$11,0,10*ROW('Hygiene Data'!E41))="","",OFFSET('Hygiene Data'!$E$11,0,10*ROW('Hygiene Data'!E41)))</f>
        <v/>
      </c>
      <c r="DS47" s="270" t="str">
        <f ca="true">+IF(OFFSET('Hygiene Data'!$E$12,0,10*ROW('Hygiene Data'!E41))="","",OFFSET('Hygiene Data'!$E$12,0,10*ROW('Hygiene Data'!E41)))</f>
        <v/>
      </c>
      <c r="DT47" s="270" t="str">
        <f ca="true">+IF(OFFSET('Hygiene Data'!$E$13,0,10*ROW('Hygiene Data'!E41))="","",OFFSET('Hygiene Data'!$E$13,0,10*ROW('Hygiene Data'!E41)))</f>
        <v/>
      </c>
      <c r="DU47" s="270" t="str">
        <f ca="true">+IF(OFFSET('Hygiene Data'!$F$11,0,10*ROW('Hygiene Data'!F41))="","",OFFSET('Hygiene Data'!$F$11,0,10*ROW('Hygiene Data'!F41)))</f>
        <v/>
      </c>
      <c r="DV47" s="270" t="str">
        <f ca="true">+IF(OFFSET('Hygiene Data'!$F$12,0,10*ROW('Hygiene Data'!F41))="","",OFFSET('Hygiene Data'!$F$12,0,10*ROW('Hygiene Data'!F41)))</f>
        <v/>
      </c>
      <c r="DW47" s="270" t="str">
        <f ca="true">+IF(OFFSET('Hygiene Data'!$F$13,0,10*ROW('Hygiene Data'!F41))="","",OFFSET('Hygiene Data'!$F$13,0,10*ROW('Hygiene Data'!F41)))</f>
        <v/>
      </c>
      <c r="DX47" s="270" t="str">
        <f ca="true">+IF(OFFSET('Hygiene Data'!$G$11,0,10*ROW('Hygiene Data'!G41))="","",OFFSET('Hygiene Data'!$G$11,0,10*ROW('Hygiene Data'!G41)))</f>
        <v/>
      </c>
      <c r="DY47" s="270" t="str">
        <f ca="true">+IF(OFFSET('Hygiene Data'!$G$12,0,10*ROW('Hygiene Data'!G41))="","",OFFSET('Hygiene Data'!$G$12,0,10*ROW('Hygiene Data'!G41)))</f>
        <v/>
      </c>
      <c r="DZ47" s="270" t="str">
        <f ca="true">+IF(OFFSET('Hygiene Data'!$G$13,0,10*ROW('Hygiene Data'!G41))="","",OFFSET('Hygiene Data'!$G$13,0,10*ROW('Hygiene Data'!G41)))</f>
        <v/>
      </c>
      <c r="EA47" s="270" t="str">
        <f ca="true">+IF(OFFSET('Hygiene Data'!$H$11,0,10*ROW('Hygiene Data'!H41))="","",OFFSET('Hygiene Data'!$H$11,0,10*ROW('Hygiene Data'!H41)))</f>
        <v/>
      </c>
      <c r="EB47" s="270" t="str">
        <f ca="true">+IF(OFFSET('Hygiene Data'!$H$12,0,10*ROW('Hygiene Data'!H41))="","",OFFSET('Hygiene Data'!$H$12,0,10*ROW('Hygiene Data'!H41)))</f>
        <v/>
      </c>
      <c r="EC47" s="270" t="str">
        <f ca="true">+IF(OFFSET('Hygiene Data'!$H$13,0,10*ROW('Hygiene Data'!H41))="","",OFFSET('Hygiene Data'!$H$13,0,10*ROW('Hygiene Data'!H41)))</f>
        <v/>
      </c>
      <c r="ED47" s="270" t="str">
        <f ca="true">+IF(OFFSET('Hygiene Data'!$I$11,0,10*ROW('Hygiene Data'!I41))="","",OFFSET('Hygiene Data'!$I$11,0,10*ROW('Hygiene Data'!I41)))</f>
        <v/>
      </c>
      <c r="EE47" s="270" t="str">
        <f ca="true">+IF(OFFSET('Hygiene Data'!$I$12,0,10*ROW('Hygiene Data'!I41))="","",OFFSET('Hygiene Data'!$I$12,0,10*ROW('Hygiene Data'!I41)))</f>
        <v/>
      </c>
      <c r="EF47" s="270"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6"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0"/>
      <c r="BS48" s="270" t="str">
        <f ca="true">+IF(OFFSET('Water Data'!$D$27,0,10*ROW('Water Data'!D42))="","",OFFSET('Water Data'!$D$27,0,10*ROW('Water Data'!D42)))</f>
        <v/>
      </c>
      <c r="BT48" s="270" t="str">
        <f ca="true">+IF(OFFSET('Water Data'!$D$28,0,10*ROW('Water Data'!D42))="","",OFFSET('Water Data'!$D$28,0,10*ROW('Water Data'!D42)))</f>
        <v/>
      </c>
      <c r="BU48" s="270" t="str">
        <f ca="true">+IF(OFFSET('Water Data'!$D$29,0,10*ROW('Water Data'!D42))="","",OFFSET('Water Data'!$D$29,0,10*ROW('Water Data'!D42)))</f>
        <v/>
      </c>
      <c r="BV48" s="270" t="str">
        <f ca="true">+IF(OFFSET('Water Data'!$E$27,0,10*ROW('Water Data'!E42))="","",OFFSET('Water Data'!$E$27,0,10*ROW('Water Data'!E42)))</f>
        <v/>
      </c>
      <c r="BW48" s="270" t="str">
        <f ca="true">+IF(OFFSET('Water Data'!$E$28,0,10*ROW('Water Data'!E42))="","",OFFSET('Water Data'!$E$28,0,10*ROW('Water Data'!E42)))</f>
        <v/>
      </c>
      <c r="BX48" s="270" t="str">
        <f ca="true">+IF(OFFSET('Water Data'!$E$29,0,10*ROW('Water Data'!E42))="","",OFFSET('Water Data'!$E$29,0,10*ROW('Water Data'!E42)))</f>
        <v/>
      </c>
      <c r="BY48" s="270" t="str">
        <f ca="true">+IF(OFFSET('Water Data'!$F$27,0,10*ROW('Water Data'!F42))="","",OFFSET('Water Data'!$F$27,0,10*ROW('Water Data'!F42)))</f>
        <v/>
      </c>
      <c r="BZ48" s="270" t="str">
        <f ca="true">+IF(OFFSET('Water Data'!$F$28,0,10*ROW('Water Data'!F42))="","",OFFSET('Water Data'!$F$28,0,10*ROW('Water Data'!F42)))</f>
        <v/>
      </c>
      <c r="CA48" s="270" t="str">
        <f ca="true">+IF(OFFSET('Water Data'!$F$29,0,10*ROW('Water Data'!F42))="","",OFFSET('Water Data'!$F$29,0,10*ROW('Water Data'!F42)))</f>
        <v/>
      </c>
      <c r="CB48" s="270" t="str">
        <f ca="true">+IF(OFFSET('Water Data'!$G$27,0,10*ROW('Water Data'!G42))="","",OFFSET('Water Data'!$G$27,0,10*ROW('Water Data'!G42)))</f>
        <v/>
      </c>
      <c r="CC48" s="270" t="str">
        <f ca="true">+IF(OFFSET('Water Data'!$G$28,0,10*ROW('Water Data'!G42))="","",OFFSET('Water Data'!$G$28,0,10*ROW('Water Data'!G42)))</f>
        <v/>
      </c>
      <c r="CD48" s="270" t="str">
        <f ca="true">+IF(OFFSET('Water Data'!$G$29,0,10*ROW('Water Data'!G42))="","",OFFSET('Water Data'!$G$29,0,10*ROW('Water Data'!G42)))</f>
        <v/>
      </c>
      <c r="CE48" s="270" t="str">
        <f ca="true">+IF(OFFSET('Water Data'!$H$27,0,10*ROW('Water Data'!H42))="","",OFFSET('Water Data'!$H$27,0,10*ROW('Water Data'!H42)))</f>
        <v/>
      </c>
      <c r="CF48" s="270" t="str">
        <f ca="true">+IF(OFFSET('Water Data'!$H$28,0,10*ROW('Water Data'!H42))="","",OFFSET('Water Data'!$H$28,0,10*ROW('Water Data'!H42)))</f>
        <v/>
      </c>
      <c r="CG48" s="270" t="str">
        <f ca="true">+IF(OFFSET('Water Data'!$H$29,0,10*ROW('Water Data'!H42))="","",OFFSET('Water Data'!$H$29,0,10*ROW('Water Data'!H42)))</f>
        <v/>
      </c>
      <c r="CH48" s="270" t="str">
        <f ca="true">+IF(OFFSET('Water Data'!$I$27,0,10*ROW('Water Data'!I42))="","",OFFSET('Water Data'!$I$27,0,10*ROW('Water Data'!I42)))</f>
        <v/>
      </c>
      <c r="CI48" s="270" t="str">
        <f ca="true">+IF(OFFSET('Water Data'!$I$28,0,10*ROW('Water Data'!I42))="","",OFFSET('Water Data'!$I$28,0,10*ROW('Water Data'!I42)))</f>
        <v/>
      </c>
      <c r="CJ48" s="270" t="str">
        <f ca="true">+IF(OFFSET('Water Data'!$I$29,0,10*ROW('Water Data'!I42))="","",OFFSET('Water Data'!$I$29,0,10*ROW('Water Data'!I42)))</f>
        <v/>
      </c>
      <c r="CK48" s="270" t="str">
        <f ca="true">+IF(OFFSET('Sanitation Data'!$D$28,0,10*ROW('Sanitation Data'!D42))="","",OFFSET('Sanitation Data'!$D$28,0,10*ROW('Sanitation Data'!D42)))</f>
        <v/>
      </c>
      <c r="CL48" s="270" t="str">
        <f ca="true">+IF(OFFSET('Sanitation Data'!$D$29,0,10*ROW('Sanitation Data'!D42))="","",OFFSET('Sanitation Data'!$D$29,0,10*ROW('Sanitation Data'!D42)))</f>
        <v/>
      </c>
      <c r="CM48" s="270" t="str">
        <f ca="true">+IF(OFFSET('Sanitation Data'!$D$30,0,10*ROW('Sanitation Data'!D42))="","",OFFSET('Sanitation Data'!$D$30,0,10*ROW('Sanitation Data'!D42)))</f>
        <v/>
      </c>
      <c r="CN48" s="270" t="str">
        <f ca="true">+IF(OFFSET('Sanitation Data'!$D$31,0,10*ROW('Sanitation Data'!D42))="","",OFFSET('Sanitation Data'!$D$31,0,10*ROW('Sanitation Data'!D42)))</f>
        <v/>
      </c>
      <c r="CO48" s="270" t="str">
        <f ca="true">+IF(OFFSET('Sanitation Data'!$D$32,0,10*ROW('Sanitation Data'!D42))="","",OFFSET('Sanitation Data'!$D$32,0,10*ROW('Sanitation Data'!D42)))</f>
        <v/>
      </c>
      <c r="CP48" s="270" t="str">
        <f ca="true">+IF(OFFSET('Sanitation Data'!$E$28,0,10*ROW('Sanitation Data'!E42))="","",OFFSET('Sanitation Data'!$E$28,0,10*ROW('Sanitation Data'!E42)))</f>
        <v/>
      </c>
      <c r="CQ48" s="270" t="str">
        <f ca="true">+IF(OFFSET('Sanitation Data'!$E$29,0,10*ROW('Sanitation Data'!E42))="","",OFFSET('Sanitation Data'!$E$29,0,10*ROW('Sanitation Data'!E42)))</f>
        <v/>
      </c>
      <c r="CR48" s="270" t="str">
        <f ca="true">+IF(OFFSET('Sanitation Data'!$E$30,0,10*ROW('Sanitation Data'!E42))="","",OFFSET('Sanitation Data'!$E$30,0,10*ROW('Sanitation Data'!E42)))</f>
        <v/>
      </c>
      <c r="CS48" s="270" t="str">
        <f ca="true">+IF(OFFSET('Sanitation Data'!$E$31,0,10*ROW('Sanitation Data'!E42))="","",OFFSET('Sanitation Data'!$E$31,0,10*ROW('Sanitation Data'!E42)))</f>
        <v/>
      </c>
      <c r="CT48" s="270" t="str">
        <f ca="true">+IF(OFFSET('Sanitation Data'!$E$32,0,10*ROW('Sanitation Data'!E42))="","",OFFSET('Sanitation Data'!$E$32,0,10*ROW('Sanitation Data'!E42)))</f>
        <v/>
      </c>
      <c r="CU48" s="270" t="str">
        <f ca="true">+IF(OFFSET('Sanitation Data'!$F$28,0,10*ROW('Sanitation Data'!F42))="","",OFFSET('Sanitation Data'!$F$28,0,10*ROW('Sanitation Data'!F42)))</f>
        <v/>
      </c>
      <c r="CV48" s="270" t="str">
        <f ca="true">+IF(OFFSET('Sanitation Data'!$F$29,0,10*ROW('Sanitation Data'!F42))="","",OFFSET('Sanitation Data'!$F$29,0,10*ROW('Sanitation Data'!F42)))</f>
        <v/>
      </c>
      <c r="CW48" s="270" t="str">
        <f ca="true">+IF(OFFSET('Sanitation Data'!$F$30,0,10*ROW('Sanitation Data'!F42))="","",OFFSET('Sanitation Data'!$F$30,0,10*ROW('Sanitation Data'!F42)))</f>
        <v/>
      </c>
      <c r="CX48" s="270" t="str">
        <f ca="true">+IF(OFFSET('Sanitation Data'!$F$31,0,10*ROW('Sanitation Data'!F42))="","",OFFSET('Sanitation Data'!$F$31,0,10*ROW('Sanitation Data'!F42)))</f>
        <v/>
      </c>
      <c r="CY48" s="270" t="str">
        <f ca="true">+IF(OFFSET('Sanitation Data'!$F$32,0,10*ROW('Sanitation Data'!F42))="","",OFFSET('Sanitation Data'!$F$32,0,10*ROW('Sanitation Data'!F42)))</f>
        <v/>
      </c>
      <c r="CZ48" s="270" t="str">
        <f ca="true">+IF(OFFSET('Sanitation Data'!$G$28,0,10*ROW('Sanitation Data'!G42))="","",OFFSET('Sanitation Data'!$G$28,0,10*ROW('Sanitation Data'!G42)))</f>
        <v/>
      </c>
      <c r="DA48" s="270" t="str">
        <f ca="true">+IF(OFFSET('Sanitation Data'!$G$29,0,10*ROW('Sanitation Data'!G42))="","",OFFSET('Sanitation Data'!$G$29,0,10*ROW('Sanitation Data'!G42)))</f>
        <v/>
      </c>
      <c r="DB48" s="270" t="str">
        <f ca="true">+IF(OFFSET('Sanitation Data'!$G$30,0,10*ROW('Sanitation Data'!G42))="","",OFFSET('Sanitation Data'!$G$30,0,10*ROW('Sanitation Data'!G42)))</f>
        <v/>
      </c>
      <c r="DC48" s="270" t="str">
        <f ca="true">+IF(OFFSET('Sanitation Data'!$G$31,0,10*ROW('Sanitation Data'!G42))="","",OFFSET('Sanitation Data'!$G$31,0,10*ROW('Sanitation Data'!G42)))</f>
        <v/>
      </c>
      <c r="DD48" s="270" t="str">
        <f ca="true">+IF(OFFSET('Sanitation Data'!$G$32,0,10*ROW('Sanitation Data'!G42))="","",OFFSET('Sanitation Data'!$G$32,0,10*ROW('Sanitation Data'!G42)))</f>
        <v/>
      </c>
      <c r="DE48" s="270" t="str">
        <f ca="true">+IF(OFFSET('Sanitation Data'!$H$28,0,10*ROW('Sanitation Data'!H42))="","",OFFSET('Sanitation Data'!$H$28,0,10*ROW('Sanitation Data'!H42)))</f>
        <v/>
      </c>
      <c r="DF48" s="270" t="str">
        <f ca="true">+IF(OFFSET('Sanitation Data'!$H$29,0,10*ROW('Sanitation Data'!H42))="","",OFFSET('Sanitation Data'!$H$29,0,10*ROW('Sanitation Data'!H42)))</f>
        <v/>
      </c>
      <c r="DG48" s="270" t="str">
        <f ca="true">+IF(OFFSET('Sanitation Data'!$H$30,0,10*ROW('Sanitation Data'!H42))="","",OFFSET('Sanitation Data'!$H$30,0,10*ROW('Sanitation Data'!H42)))</f>
        <v/>
      </c>
      <c r="DH48" s="270" t="str">
        <f ca="true">+IF(OFFSET('Sanitation Data'!$H$31,0,10*ROW('Sanitation Data'!H42))="","",OFFSET('Sanitation Data'!$H$31,0,10*ROW('Sanitation Data'!H42)))</f>
        <v/>
      </c>
      <c r="DI48" s="270" t="str">
        <f ca="true">+IF(OFFSET('Sanitation Data'!$H$32,0,10*ROW('Sanitation Data'!H42))="","",OFFSET('Sanitation Data'!$H$32,0,10*ROW('Sanitation Data'!H42)))</f>
        <v/>
      </c>
      <c r="DJ48" s="270" t="str">
        <f ca="true">+IF(OFFSET('Sanitation Data'!$I$28,0,10*ROW('Sanitation Data'!I42))="","",OFFSET('Sanitation Data'!$I$28,0,10*ROW('Sanitation Data'!I42)))</f>
        <v/>
      </c>
      <c r="DK48" s="270" t="str">
        <f ca="true">+IF(OFFSET('Sanitation Data'!$I$29,0,10*ROW('Sanitation Data'!I42))="","",OFFSET('Sanitation Data'!$I$29,0,10*ROW('Sanitation Data'!I42)))</f>
        <v/>
      </c>
      <c r="DL48" s="270" t="str">
        <f ca="true">+IF(OFFSET('Sanitation Data'!$I$30,0,10*ROW('Sanitation Data'!I42))="","",OFFSET('Sanitation Data'!$I$30,0,10*ROW('Sanitation Data'!I42)))</f>
        <v/>
      </c>
      <c r="DM48" s="270" t="str">
        <f ca="true">+IF(OFFSET('Sanitation Data'!$I$31,0,10*ROW('Sanitation Data'!I42))="","",OFFSET('Sanitation Data'!$I$31,0,10*ROW('Sanitation Data'!I42)))</f>
        <v/>
      </c>
      <c r="DN48" s="270" t="str">
        <f ca="true">+IF(OFFSET('Sanitation Data'!$I$32,0,10*ROW('Sanitation Data'!I42))="","",OFFSET('Sanitation Data'!$I$32,0,10*ROW('Sanitation Data'!I42)))</f>
        <v/>
      </c>
      <c r="DO48" s="270" t="str">
        <f ca="true">+IF(OFFSET('Hygiene Data'!$D$11,0,10*ROW('Hygiene Data'!D42))="","",OFFSET('Hygiene Data'!$D$11,0,10*ROW('Hygiene Data'!D42)))</f>
        <v/>
      </c>
      <c r="DP48" s="270" t="str">
        <f ca="true">+IF(OFFSET('Hygiene Data'!$D$12,0,10*ROW('Hygiene Data'!D42))="","",OFFSET('Hygiene Data'!$D$12,0,10*ROW('Hygiene Data'!D42)))</f>
        <v/>
      </c>
      <c r="DQ48" s="270" t="str">
        <f ca="true">+IF(OFFSET('Hygiene Data'!$D$13,0,10*ROW('Hygiene Data'!D42))="","",OFFSET('Hygiene Data'!$D$13,0,10*ROW('Hygiene Data'!D42)))</f>
        <v/>
      </c>
      <c r="DR48" s="270" t="str">
        <f ca="true">+IF(OFFSET('Hygiene Data'!$E$11,0,10*ROW('Hygiene Data'!E42))="","",OFFSET('Hygiene Data'!$E$11,0,10*ROW('Hygiene Data'!E42)))</f>
        <v/>
      </c>
      <c r="DS48" s="270" t="str">
        <f ca="true">+IF(OFFSET('Hygiene Data'!$E$12,0,10*ROW('Hygiene Data'!E42))="","",OFFSET('Hygiene Data'!$E$12,0,10*ROW('Hygiene Data'!E42)))</f>
        <v/>
      </c>
      <c r="DT48" s="270" t="str">
        <f ca="true">+IF(OFFSET('Hygiene Data'!$E$13,0,10*ROW('Hygiene Data'!E42))="","",OFFSET('Hygiene Data'!$E$13,0,10*ROW('Hygiene Data'!E42)))</f>
        <v/>
      </c>
      <c r="DU48" s="270" t="str">
        <f ca="true">+IF(OFFSET('Hygiene Data'!$F$11,0,10*ROW('Hygiene Data'!F42))="","",OFFSET('Hygiene Data'!$F$11,0,10*ROW('Hygiene Data'!F42)))</f>
        <v/>
      </c>
      <c r="DV48" s="270" t="str">
        <f ca="true">+IF(OFFSET('Hygiene Data'!$F$12,0,10*ROW('Hygiene Data'!F42))="","",OFFSET('Hygiene Data'!$F$12,0,10*ROW('Hygiene Data'!F42)))</f>
        <v/>
      </c>
      <c r="DW48" s="270" t="str">
        <f ca="true">+IF(OFFSET('Hygiene Data'!$F$13,0,10*ROW('Hygiene Data'!F42))="","",OFFSET('Hygiene Data'!$F$13,0,10*ROW('Hygiene Data'!F42)))</f>
        <v/>
      </c>
      <c r="DX48" s="270" t="str">
        <f ca="true">+IF(OFFSET('Hygiene Data'!$G$11,0,10*ROW('Hygiene Data'!G42))="","",OFFSET('Hygiene Data'!$G$11,0,10*ROW('Hygiene Data'!G42)))</f>
        <v/>
      </c>
      <c r="DY48" s="270" t="str">
        <f ca="true">+IF(OFFSET('Hygiene Data'!$G$12,0,10*ROW('Hygiene Data'!G42))="","",OFFSET('Hygiene Data'!$G$12,0,10*ROW('Hygiene Data'!G42)))</f>
        <v/>
      </c>
      <c r="DZ48" s="270" t="str">
        <f ca="true">+IF(OFFSET('Hygiene Data'!$G$13,0,10*ROW('Hygiene Data'!G42))="","",OFFSET('Hygiene Data'!$G$13,0,10*ROW('Hygiene Data'!G42)))</f>
        <v/>
      </c>
      <c r="EA48" s="270" t="str">
        <f ca="true">+IF(OFFSET('Hygiene Data'!$H$11,0,10*ROW('Hygiene Data'!H42))="","",OFFSET('Hygiene Data'!$H$11,0,10*ROW('Hygiene Data'!H42)))</f>
        <v/>
      </c>
      <c r="EB48" s="270" t="str">
        <f ca="true">+IF(OFFSET('Hygiene Data'!$H$12,0,10*ROW('Hygiene Data'!H42))="","",OFFSET('Hygiene Data'!$H$12,0,10*ROW('Hygiene Data'!H42)))</f>
        <v/>
      </c>
      <c r="EC48" s="270" t="str">
        <f ca="true">+IF(OFFSET('Hygiene Data'!$H$13,0,10*ROW('Hygiene Data'!H42))="","",OFFSET('Hygiene Data'!$H$13,0,10*ROW('Hygiene Data'!H42)))</f>
        <v/>
      </c>
      <c r="ED48" s="270" t="str">
        <f ca="true">+IF(OFFSET('Hygiene Data'!$I$11,0,10*ROW('Hygiene Data'!I42))="","",OFFSET('Hygiene Data'!$I$11,0,10*ROW('Hygiene Data'!I42)))</f>
        <v/>
      </c>
      <c r="EE48" s="270" t="str">
        <f ca="true">+IF(OFFSET('Hygiene Data'!$I$12,0,10*ROW('Hygiene Data'!I42))="","",OFFSET('Hygiene Data'!$I$12,0,10*ROW('Hygiene Data'!I42)))</f>
        <v/>
      </c>
      <c r="EF48" s="270"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6"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0"/>
      <c r="BS49" s="270" t="str">
        <f ca="true">+IF(OFFSET('Water Data'!$D$27,0,10*ROW('Water Data'!D43))="","",OFFSET('Water Data'!$D$27,0,10*ROW('Water Data'!D43)))</f>
        <v/>
      </c>
      <c r="BT49" s="270" t="str">
        <f ca="true">+IF(OFFSET('Water Data'!$D$28,0,10*ROW('Water Data'!D43))="","",OFFSET('Water Data'!$D$28,0,10*ROW('Water Data'!D43)))</f>
        <v/>
      </c>
      <c r="BU49" s="270" t="str">
        <f ca="true">+IF(OFFSET('Water Data'!$D$29,0,10*ROW('Water Data'!D43))="","",OFFSET('Water Data'!$D$29,0,10*ROW('Water Data'!D43)))</f>
        <v/>
      </c>
      <c r="BV49" s="270" t="str">
        <f ca="true">+IF(OFFSET('Water Data'!$E$27,0,10*ROW('Water Data'!E43))="","",OFFSET('Water Data'!$E$27,0,10*ROW('Water Data'!E43)))</f>
        <v/>
      </c>
      <c r="BW49" s="270" t="str">
        <f ca="true">+IF(OFFSET('Water Data'!$E$28,0,10*ROW('Water Data'!E43))="","",OFFSET('Water Data'!$E$28,0,10*ROW('Water Data'!E43)))</f>
        <v/>
      </c>
      <c r="BX49" s="270" t="str">
        <f ca="true">+IF(OFFSET('Water Data'!$E$29,0,10*ROW('Water Data'!E43))="","",OFFSET('Water Data'!$E$29,0,10*ROW('Water Data'!E43)))</f>
        <v/>
      </c>
      <c r="BY49" s="270" t="str">
        <f ca="true">+IF(OFFSET('Water Data'!$F$27,0,10*ROW('Water Data'!F43))="","",OFFSET('Water Data'!$F$27,0,10*ROW('Water Data'!F43)))</f>
        <v/>
      </c>
      <c r="BZ49" s="270" t="str">
        <f ca="true">+IF(OFFSET('Water Data'!$F$28,0,10*ROW('Water Data'!F43))="","",OFFSET('Water Data'!$F$28,0,10*ROW('Water Data'!F43)))</f>
        <v/>
      </c>
      <c r="CA49" s="270" t="str">
        <f ca="true">+IF(OFFSET('Water Data'!$F$29,0,10*ROW('Water Data'!F43))="","",OFFSET('Water Data'!$F$29,0,10*ROW('Water Data'!F43)))</f>
        <v/>
      </c>
      <c r="CB49" s="270" t="str">
        <f ca="true">+IF(OFFSET('Water Data'!$G$27,0,10*ROW('Water Data'!G43))="","",OFFSET('Water Data'!$G$27,0,10*ROW('Water Data'!G43)))</f>
        <v/>
      </c>
      <c r="CC49" s="270" t="str">
        <f ca="true">+IF(OFFSET('Water Data'!$G$28,0,10*ROW('Water Data'!G43))="","",OFFSET('Water Data'!$G$28,0,10*ROW('Water Data'!G43)))</f>
        <v/>
      </c>
      <c r="CD49" s="270" t="str">
        <f ca="true">+IF(OFFSET('Water Data'!$G$29,0,10*ROW('Water Data'!G43))="","",OFFSET('Water Data'!$G$29,0,10*ROW('Water Data'!G43)))</f>
        <v/>
      </c>
      <c r="CE49" s="270" t="str">
        <f ca="true">+IF(OFFSET('Water Data'!$H$27,0,10*ROW('Water Data'!H43))="","",OFFSET('Water Data'!$H$27,0,10*ROW('Water Data'!H43)))</f>
        <v/>
      </c>
      <c r="CF49" s="270" t="str">
        <f ca="true">+IF(OFFSET('Water Data'!$H$28,0,10*ROW('Water Data'!H43))="","",OFFSET('Water Data'!$H$28,0,10*ROW('Water Data'!H43)))</f>
        <v/>
      </c>
      <c r="CG49" s="270" t="str">
        <f ca="true">+IF(OFFSET('Water Data'!$H$29,0,10*ROW('Water Data'!H43))="","",OFFSET('Water Data'!$H$29,0,10*ROW('Water Data'!H43)))</f>
        <v/>
      </c>
      <c r="CH49" s="270" t="str">
        <f ca="true">+IF(OFFSET('Water Data'!$I$27,0,10*ROW('Water Data'!I43))="","",OFFSET('Water Data'!$I$27,0,10*ROW('Water Data'!I43)))</f>
        <v/>
      </c>
      <c r="CI49" s="270" t="str">
        <f ca="true">+IF(OFFSET('Water Data'!$I$28,0,10*ROW('Water Data'!I43))="","",OFFSET('Water Data'!$I$28,0,10*ROW('Water Data'!I43)))</f>
        <v/>
      </c>
      <c r="CJ49" s="270" t="str">
        <f ca="true">+IF(OFFSET('Water Data'!$I$29,0,10*ROW('Water Data'!I43))="","",OFFSET('Water Data'!$I$29,0,10*ROW('Water Data'!I43)))</f>
        <v/>
      </c>
      <c r="CK49" s="270" t="str">
        <f ca="true">+IF(OFFSET('Sanitation Data'!$D$28,0,10*ROW('Sanitation Data'!D43))="","",OFFSET('Sanitation Data'!$D$28,0,10*ROW('Sanitation Data'!D43)))</f>
        <v/>
      </c>
      <c r="CL49" s="270" t="str">
        <f ca="true">+IF(OFFSET('Sanitation Data'!$D$29,0,10*ROW('Sanitation Data'!D43))="","",OFFSET('Sanitation Data'!$D$29,0,10*ROW('Sanitation Data'!D43)))</f>
        <v/>
      </c>
      <c r="CM49" s="270" t="str">
        <f ca="true">+IF(OFFSET('Sanitation Data'!$D$30,0,10*ROW('Sanitation Data'!D43))="","",OFFSET('Sanitation Data'!$D$30,0,10*ROW('Sanitation Data'!D43)))</f>
        <v/>
      </c>
      <c r="CN49" s="270" t="str">
        <f ca="true">+IF(OFFSET('Sanitation Data'!$D$31,0,10*ROW('Sanitation Data'!D43))="","",OFFSET('Sanitation Data'!$D$31,0,10*ROW('Sanitation Data'!D43)))</f>
        <v/>
      </c>
      <c r="CO49" s="270" t="str">
        <f ca="true">+IF(OFFSET('Sanitation Data'!$D$32,0,10*ROW('Sanitation Data'!D43))="","",OFFSET('Sanitation Data'!$D$32,0,10*ROW('Sanitation Data'!D43)))</f>
        <v/>
      </c>
      <c r="CP49" s="270" t="str">
        <f ca="true">+IF(OFFSET('Sanitation Data'!$E$28,0,10*ROW('Sanitation Data'!E43))="","",OFFSET('Sanitation Data'!$E$28,0,10*ROW('Sanitation Data'!E43)))</f>
        <v/>
      </c>
      <c r="CQ49" s="270" t="str">
        <f ca="true">+IF(OFFSET('Sanitation Data'!$E$29,0,10*ROW('Sanitation Data'!E43))="","",OFFSET('Sanitation Data'!$E$29,0,10*ROW('Sanitation Data'!E43)))</f>
        <v/>
      </c>
      <c r="CR49" s="270" t="str">
        <f ca="true">+IF(OFFSET('Sanitation Data'!$E$30,0,10*ROW('Sanitation Data'!E43))="","",OFFSET('Sanitation Data'!$E$30,0,10*ROW('Sanitation Data'!E43)))</f>
        <v/>
      </c>
      <c r="CS49" s="270" t="str">
        <f ca="true">+IF(OFFSET('Sanitation Data'!$E$31,0,10*ROW('Sanitation Data'!E43))="","",OFFSET('Sanitation Data'!$E$31,0,10*ROW('Sanitation Data'!E43)))</f>
        <v/>
      </c>
      <c r="CT49" s="270" t="str">
        <f ca="true">+IF(OFFSET('Sanitation Data'!$E$32,0,10*ROW('Sanitation Data'!E43))="","",OFFSET('Sanitation Data'!$E$32,0,10*ROW('Sanitation Data'!E43)))</f>
        <v/>
      </c>
      <c r="CU49" s="270" t="str">
        <f ca="true">+IF(OFFSET('Sanitation Data'!$F$28,0,10*ROW('Sanitation Data'!F43))="","",OFFSET('Sanitation Data'!$F$28,0,10*ROW('Sanitation Data'!F43)))</f>
        <v/>
      </c>
      <c r="CV49" s="270" t="str">
        <f ca="true">+IF(OFFSET('Sanitation Data'!$F$29,0,10*ROW('Sanitation Data'!F43))="","",OFFSET('Sanitation Data'!$F$29,0,10*ROW('Sanitation Data'!F43)))</f>
        <v/>
      </c>
      <c r="CW49" s="270" t="str">
        <f ca="true">+IF(OFFSET('Sanitation Data'!$F$30,0,10*ROW('Sanitation Data'!F43))="","",OFFSET('Sanitation Data'!$F$30,0,10*ROW('Sanitation Data'!F43)))</f>
        <v/>
      </c>
      <c r="CX49" s="270" t="str">
        <f ca="true">+IF(OFFSET('Sanitation Data'!$F$31,0,10*ROW('Sanitation Data'!F43))="","",OFFSET('Sanitation Data'!$F$31,0,10*ROW('Sanitation Data'!F43)))</f>
        <v/>
      </c>
      <c r="CY49" s="270" t="str">
        <f ca="true">+IF(OFFSET('Sanitation Data'!$F$32,0,10*ROW('Sanitation Data'!F43))="","",OFFSET('Sanitation Data'!$F$32,0,10*ROW('Sanitation Data'!F43)))</f>
        <v/>
      </c>
      <c r="CZ49" s="270" t="str">
        <f ca="true">+IF(OFFSET('Sanitation Data'!$G$28,0,10*ROW('Sanitation Data'!G43))="","",OFFSET('Sanitation Data'!$G$28,0,10*ROW('Sanitation Data'!G43)))</f>
        <v/>
      </c>
      <c r="DA49" s="270" t="str">
        <f ca="true">+IF(OFFSET('Sanitation Data'!$G$29,0,10*ROW('Sanitation Data'!G43))="","",OFFSET('Sanitation Data'!$G$29,0,10*ROW('Sanitation Data'!G43)))</f>
        <v/>
      </c>
      <c r="DB49" s="270" t="str">
        <f ca="true">+IF(OFFSET('Sanitation Data'!$G$30,0,10*ROW('Sanitation Data'!G43))="","",OFFSET('Sanitation Data'!$G$30,0,10*ROW('Sanitation Data'!G43)))</f>
        <v/>
      </c>
      <c r="DC49" s="270" t="str">
        <f ca="true">+IF(OFFSET('Sanitation Data'!$G$31,0,10*ROW('Sanitation Data'!G43))="","",OFFSET('Sanitation Data'!$G$31,0,10*ROW('Sanitation Data'!G43)))</f>
        <v/>
      </c>
      <c r="DD49" s="270" t="str">
        <f ca="true">+IF(OFFSET('Sanitation Data'!$G$32,0,10*ROW('Sanitation Data'!G43))="","",OFFSET('Sanitation Data'!$G$32,0,10*ROW('Sanitation Data'!G43)))</f>
        <v/>
      </c>
      <c r="DE49" s="270" t="str">
        <f ca="true">+IF(OFFSET('Sanitation Data'!$H$28,0,10*ROW('Sanitation Data'!H43))="","",OFFSET('Sanitation Data'!$H$28,0,10*ROW('Sanitation Data'!H43)))</f>
        <v/>
      </c>
      <c r="DF49" s="270" t="str">
        <f ca="true">+IF(OFFSET('Sanitation Data'!$H$29,0,10*ROW('Sanitation Data'!H43))="","",OFFSET('Sanitation Data'!$H$29,0,10*ROW('Sanitation Data'!H43)))</f>
        <v/>
      </c>
      <c r="DG49" s="270" t="str">
        <f ca="true">+IF(OFFSET('Sanitation Data'!$H$30,0,10*ROW('Sanitation Data'!H43))="","",OFFSET('Sanitation Data'!$H$30,0,10*ROW('Sanitation Data'!H43)))</f>
        <v/>
      </c>
      <c r="DH49" s="270" t="str">
        <f ca="true">+IF(OFFSET('Sanitation Data'!$H$31,0,10*ROW('Sanitation Data'!H43))="","",OFFSET('Sanitation Data'!$H$31,0,10*ROW('Sanitation Data'!H43)))</f>
        <v/>
      </c>
      <c r="DI49" s="270" t="str">
        <f ca="true">+IF(OFFSET('Sanitation Data'!$H$32,0,10*ROW('Sanitation Data'!H43))="","",OFFSET('Sanitation Data'!$H$32,0,10*ROW('Sanitation Data'!H43)))</f>
        <v/>
      </c>
      <c r="DJ49" s="270" t="str">
        <f ca="true">+IF(OFFSET('Sanitation Data'!$I$28,0,10*ROW('Sanitation Data'!I43))="","",OFFSET('Sanitation Data'!$I$28,0,10*ROW('Sanitation Data'!I43)))</f>
        <v/>
      </c>
      <c r="DK49" s="270" t="str">
        <f ca="true">+IF(OFFSET('Sanitation Data'!$I$29,0,10*ROW('Sanitation Data'!I43))="","",OFFSET('Sanitation Data'!$I$29,0,10*ROW('Sanitation Data'!I43)))</f>
        <v/>
      </c>
      <c r="DL49" s="270" t="str">
        <f ca="true">+IF(OFFSET('Sanitation Data'!$I$30,0,10*ROW('Sanitation Data'!I43))="","",OFFSET('Sanitation Data'!$I$30,0,10*ROW('Sanitation Data'!I43)))</f>
        <v/>
      </c>
      <c r="DM49" s="270" t="str">
        <f ca="true">+IF(OFFSET('Sanitation Data'!$I$31,0,10*ROW('Sanitation Data'!I43))="","",OFFSET('Sanitation Data'!$I$31,0,10*ROW('Sanitation Data'!I43)))</f>
        <v/>
      </c>
      <c r="DN49" s="270" t="str">
        <f ca="true">+IF(OFFSET('Sanitation Data'!$I$32,0,10*ROW('Sanitation Data'!I43))="","",OFFSET('Sanitation Data'!$I$32,0,10*ROW('Sanitation Data'!I43)))</f>
        <v/>
      </c>
      <c r="DO49" s="270" t="str">
        <f ca="true">+IF(OFFSET('Hygiene Data'!$D$11,0,10*ROW('Hygiene Data'!D43))="","",OFFSET('Hygiene Data'!$D$11,0,10*ROW('Hygiene Data'!D43)))</f>
        <v/>
      </c>
      <c r="DP49" s="270" t="str">
        <f ca="true">+IF(OFFSET('Hygiene Data'!$D$12,0,10*ROW('Hygiene Data'!D43))="","",OFFSET('Hygiene Data'!$D$12,0,10*ROW('Hygiene Data'!D43)))</f>
        <v/>
      </c>
      <c r="DQ49" s="270" t="str">
        <f ca="true">+IF(OFFSET('Hygiene Data'!$D$13,0,10*ROW('Hygiene Data'!D43))="","",OFFSET('Hygiene Data'!$D$13,0,10*ROW('Hygiene Data'!D43)))</f>
        <v/>
      </c>
      <c r="DR49" s="270" t="str">
        <f ca="true">+IF(OFFSET('Hygiene Data'!$E$11,0,10*ROW('Hygiene Data'!E43))="","",OFFSET('Hygiene Data'!$E$11,0,10*ROW('Hygiene Data'!E43)))</f>
        <v/>
      </c>
      <c r="DS49" s="270" t="str">
        <f ca="true">+IF(OFFSET('Hygiene Data'!$E$12,0,10*ROW('Hygiene Data'!E43))="","",OFFSET('Hygiene Data'!$E$12,0,10*ROW('Hygiene Data'!E43)))</f>
        <v/>
      </c>
      <c r="DT49" s="270" t="str">
        <f ca="true">+IF(OFFSET('Hygiene Data'!$E$13,0,10*ROW('Hygiene Data'!E43))="","",OFFSET('Hygiene Data'!$E$13,0,10*ROW('Hygiene Data'!E43)))</f>
        <v/>
      </c>
      <c r="DU49" s="270" t="str">
        <f ca="true">+IF(OFFSET('Hygiene Data'!$F$11,0,10*ROW('Hygiene Data'!F43))="","",OFFSET('Hygiene Data'!$F$11,0,10*ROW('Hygiene Data'!F43)))</f>
        <v/>
      </c>
      <c r="DV49" s="270" t="str">
        <f ca="true">+IF(OFFSET('Hygiene Data'!$F$12,0,10*ROW('Hygiene Data'!F43))="","",OFFSET('Hygiene Data'!$F$12,0,10*ROW('Hygiene Data'!F43)))</f>
        <v/>
      </c>
      <c r="DW49" s="270" t="str">
        <f ca="true">+IF(OFFSET('Hygiene Data'!$F$13,0,10*ROW('Hygiene Data'!F43))="","",OFFSET('Hygiene Data'!$F$13,0,10*ROW('Hygiene Data'!F43)))</f>
        <v/>
      </c>
      <c r="DX49" s="270" t="str">
        <f ca="true">+IF(OFFSET('Hygiene Data'!$G$11,0,10*ROW('Hygiene Data'!G43))="","",OFFSET('Hygiene Data'!$G$11,0,10*ROW('Hygiene Data'!G43)))</f>
        <v/>
      </c>
      <c r="DY49" s="270" t="str">
        <f ca="true">+IF(OFFSET('Hygiene Data'!$G$12,0,10*ROW('Hygiene Data'!G43))="","",OFFSET('Hygiene Data'!$G$12,0,10*ROW('Hygiene Data'!G43)))</f>
        <v/>
      </c>
      <c r="DZ49" s="270" t="str">
        <f ca="true">+IF(OFFSET('Hygiene Data'!$G$13,0,10*ROW('Hygiene Data'!G43))="","",OFFSET('Hygiene Data'!$G$13,0,10*ROW('Hygiene Data'!G43)))</f>
        <v/>
      </c>
      <c r="EA49" s="270" t="str">
        <f ca="true">+IF(OFFSET('Hygiene Data'!$H$11,0,10*ROW('Hygiene Data'!H43))="","",OFFSET('Hygiene Data'!$H$11,0,10*ROW('Hygiene Data'!H43)))</f>
        <v/>
      </c>
      <c r="EB49" s="270" t="str">
        <f ca="true">+IF(OFFSET('Hygiene Data'!$H$12,0,10*ROW('Hygiene Data'!H43))="","",OFFSET('Hygiene Data'!$H$12,0,10*ROW('Hygiene Data'!H43)))</f>
        <v/>
      </c>
      <c r="EC49" s="270" t="str">
        <f ca="true">+IF(OFFSET('Hygiene Data'!$H$13,0,10*ROW('Hygiene Data'!H43))="","",OFFSET('Hygiene Data'!$H$13,0,10*ROW('Hygiene Data'!H43)))</f>
        <v/>
      </c>
      <c r="ED49" s="270" t="str">
        <f ca="true">+IF(OFFSET('Hygiene Data'!$I$11,0,10*ROW('Hygiene Data'!I43))="","",OFFSET('Hygiene Data'!$I$11,0,10*ROW('Hygiene Data'!I43)))</f>
        <v/>
      </c>
      <c r="EE49" s="270" t="str">
        <f ca="true">+IF(OFFSET('Hygiene Data'!$I$12,0,10*ROW('Hygiene Data'!I43))="","",OFFSET('Hygiene Data'!$I$12,0,10*ROW('Hygiene Data'!I43)))</f>
        <v/>
      </c>
      <c r="EF49" s="270"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6"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0"/>
      <c r="BS50" s="270" t="str">
        <f ca="true">+IF(OFFSET('Water Data'!$D$27,0,10*ROW('Water Data'!D44))="","",OFFSET('Water Data'!$D$27,0,10*ROW('Water Data'!D44)))</f>
        <v/>
      </c>
      <c r="BT50" s="270" t="str">
        <f ca="true">+IF(OFFSET('Water Data'!$D$28,0,10*ROW('Water Data'!D44))="","",OFFSET('Water Data'!$D$28,0,10*ROW('Water Data'!D44)))</f>
        <v/>
      </c>
      <c r="BU50" s="270" t="str">
        <f ca="true">+IF(OFFSET('Water Data'!$D$29,0,10*ROW('Water Data'!D44))="","",OFFSET('Water Data'!$D$29,0,10*ROW('Water Data'!D44)))</f>
        <v/>
      </c>
      <c r="BV50" s="270" t="str">
        <f ca="true">+IF(OFFSET('Water Data'!$E$27,0,10*ROW('Water Data'!E44))="","",OFFSET('Water Data'!$E$27,0,10*ROW('Water Data'!E44)))</f>
        <v/>
      </c>
      <c r="BW50" s="270" t="str">
        <f ca="true">+IF(OFFSET('Water Data'!$E$28,0,10*ROW('Water Data'!E44))="","",OFFSET('Water Data'!$E$28,0,10*ROW('Water Data'!E44)))</f>
        <v/>
      </c>
      <c r="BX50" s="270" t="str">
        <f ca="true">+IF(OFFSET('Water Data'!$E$29,0,10*ROW('Water Data'!E44))="","",OFFSET('Water Data'!$E$29,0,10*ROW('Water Data'!E44)))</f>
        <v/>
      </c>
      <c r="BY50" s="270" t="str">
        <f ca="true">+IF(OFFSET('Water Data'!$F$27,0,10*ROW('Water Data'!F44))="","",OFFSET('Water Data'!$F$27,0,10*ROW('Water Data'!F44)))</f>
        <v/>
      </c>
      <c r="BZ50" s="270" t="str">
        <f ca="true">+IF(OFFSET('Water Data'!$F$28,0,10*ROW('Water Data'!F44))="","",OFFSET('Water Data'!$F$28,0,10*ROW('Water Data'!F44)))</f>
        <v/>
      </c>
      <c r="CA50" s="270" t="str">
        <f ca="true">+IF(OFFSET('Water Data'!$F$29,0,10*ROW('Water Data'!F44))="","",OFFSET('Water Data'!$F$29,0,10*ROW('Water Data'!F44)))</f>
        <v/>
      </c>
      <c r="CB50" s="270" t="str">
        <f ca="true">+IF(OFFSET('Water Data'!$G$27,0,10*ROW('Water Data'!G44))="","",OFFSET('Water Data'!$G$27,0,10*ROW('Water Data'!G44)))</f>
        <v/>
      </c>
      <c r="CC50" s="270" t="str">
        <f ca="true">+IF(OFFSET('Water Data'!$G$28,0,10*ROW('Water Data'!G44))="","",OFFSET('Water Data'!$G$28,0,10*ROW('Water Data'!G44)))</f>
        <v/>
      </c>
      <c r="CD50" s="270" t="str">
        <f ca="true">+IF(OFFSET('Water Data'!$G$29,0,10*ROW('Water Data'!G44))="","",OFFSET('Water Data'!$G$29,0,10*ROW('Water Data'!G44)))</f>
        <v/>
      </c>
      <c r="CE50" s="270" t="str">
        <f ca="true">+IF(OFFSET('Water Data'!$H$27,0,10*ROW('Water Data'!H44))="","",OFFSET('Water Data'!$H$27,0,10*ROW('Water Data'!H44)))</f>
        <v/>
      </c>
      <c r="CF50" s="270" t="str">
        <f ca="true">+IF(OFFSET('Water Data'!$H$28,0,10*ROW('Water Data'!H44))="","",OFFSET('Water Data'!$H$28,0,10*ROW('Water Data'!H44)))</f>
        <v/>
      </c>
      <c r="CG50" s="270" t="str">
        <f ca="true">+IF(OFFSET('Water Data'!$H$29,0,10*ROW('Water Data'!H44))="","",OFFSET('Water Data'!$H$29,0,10*ROW('Water Data'!H44)))</f>
        <v/>
      </c>
      <c r="CH50" s="270" t="str">
        <f ca="true">+IF(OFFSET('Water Data'!$I$27,0,10*ROW('Water Data'!I44))="","",OFFSET('Water Data'!$I$27,0,10*ROW('Water Data'!I44)))</f>
        <v/>
      </c>
      <c r="CI50" s="270" t="str">
        <f ca="true">+IF(OFFSET('Water Data'!$I$28,0,10*ROW('Water Data'!I44))="","",OFFSET('Water Data'!$I$28,0,10*ROW('Water Data'!I44)))</f>
        <v/>
      </c>
      <c r="CJ50" s="270" t="str">
        <f ca="true">+IF(OFFSET('Water Data'!$I$29,0,10*ROW('Water Data'!I44))="","",OFFSET('Water Data'!$I$29,0,10*ROW('Water Data'!I44)))</f>
        <v/>
      </c>
      <c r="CK50" s="270" t="str">
        <f ca="true">+IF(OFFSET('Sanitation Data'!$D$28,0,10*ROW('Sanitation Data'!D44))="","",OFFSET('Sanitation Data'!$D$28,0,10*ROW('Sanitation Data'!D44)))</f>
        <v/>
      </c>
      <c r="CL50" s="270" t="str">
        <f ca="true">+IF(OFFSET('Sanitation Data'!$D$29,0,10*ROW('Sanitation Data'!D44))="","",OFFSET('Sanitation Data'!$D$29,0,10*ROW('Sanitation Data'!D44)))</f>
        <v/>
      </c>
      <c r="CM50" s="270" t="str">
        <f ca="true">+IF(OFFSET('Sanitation Data'!$D$30,0,10*ROW('Sanitation Data'!D44))="","",OFFSET('Sanitation Data'!$D$30,0,10*ROW('Sanitation Data'!D44)))</f>
        <v/>
      </c>
      <c r="CN50" s="270" t="str">
        <f ca="true">+IF(OFFSET('Sanitation Data'!$D$31,0,10*ROW('Sanitation Data'!D44))="","",OFFSET('Sanitation Data'!$D$31,0,10*ROW('Sanitation Data'!D44)))</f>
        <v/>
      </c>
      <c r="CO50" s="270" t="str">
        <f ca="true">+IF(OFFSET('Sanitation Data'!$D$32,0,10*ROW('Sanitation Data'!D44))="","",OFFSET('Sanitation Data'!$D$32,0,10*ROW('Sanitation Data'!D44)))</f>
        <v/>
      </c>
      <c r="CP50" s="270" t="str">
        <f ca="true">+IF(OFFSET('Sanitation Data'!$E$28,0,10*ROW('Sanitation Data'!E44))="","",OFFSET('Sanitation Data'!$E$28,0,10*ROW('Sanitation Data'!E44)))</f>
        <v/>
      </c>
      <c r="CQ50" s="270" t="str">
        <f ca="true">+IF(OFFSET('Sanitation Data'!$E$29,0,10*ROW('Sanitation Data'!E44))="","",OFFSET('Sanitation Data'!$E$29,0,10*ROW('Sanitation Data'!E44)))</f>
        <v/>
      </c>
      <c r="CR50" s="270" t="str">
        <f ca="true">+IF(OFFSET('Sanitation Data'!$E$30,0,10*ROW('Sanitation Data'!E44))="","",OFFSET('Sanitation Data'!$E$30,0,10*ROW('Sanitation Data'!E44)))</f>
        <v/>
      </c>
      <c r="CS50" s="270" t="str">
        <f ca="true">+IF(OFFSET('Sanitation Data'!$E$31,0,10*ROW('Sanitation Data'!E44))="","",OFFSET('Sanitation Data'!$E$31,0,10*ROW('Sanitation Data'!E44)))</f>
        <v/>
      </c>
      <c r="CT50" s="270" t="str">
        <f ca="true">+IF(OFFSET('Sanitation Data'!$E$32,0,10*ROW('Sanitation Data'!E44))="","",OFFSET('Sanitation Data'!$E$32,0,10*ROW('Sanitation Data'!E44)))</f>
        <v/>
      </c>
      <c r="CU50" s="270" t="str">
        <f ca="true">+IF(OFFSET('Sanitation Data'!$F$28,0,10*ROW('Sanitation Data'!F44))="","",OFFSET('Sanitation Data'!$F$28,0,10*ROW('Sanitation Data'!F44)))</f>
        <v/>
      </c>
      <c r="CV50" s="270" t="str">
        <f ca="true">+IF(OFFSET('Sanitation Data'!$F$29,0,10*ROW('Sanitation Data'!F44))="","",OFFSET('Sanitation Data'!$F$29,0,10*ROW('Sanitation Data'!F44)))</f>
        <v/>
      </c>
      <c r="CW50" s="270" t="str">
        <f ca="true">+IF(OFFSET('Sanitation Data'!$F$30,0,10*ROW('Sanitation Data'!F44))="","",OFFSET('Sanitation Data'!$F$30,0,10*ROW('Sanitation Data'!F44)))</f>
        <v/>
      </c>
      <c r="CX50" s="270" t="str">
        <f ca="true">+IF(OFFSET('Sanitation Data'!$F$31,0,10*ROW('Sanitation Data'!F44))="","",OFFSET('Sanitation Data'!$F$31,0,10*ROW('Sanitation Data'!F44)))</f>
        <v/>
      </c>
      <c r="CY50" s="270" t="str">
        <f ca="true">+IF(OFFSET('Sanitation Data'!$F$32,0,10*ROW('Sanitation Data'!F44))="","",OFFSET('Sanitation Data'!$F$32,0,10*ROW('Sanitation Data'!F44)))</f>
        <v/>
      </c>
      <c r="CZ50" s="270" t="str">
        <f ca="true">+IF(OFFSET('Sanitation Data'!$G$28,0,10*ROW('Sanitation Data'!G44))="","",OFFSET('Sanitation Data'!$G$28,0,10*ROW('Sanitation Data'!G44)))</f>
        <v/>
      </c>
      <c r="DA50" s="270" t="str">
        <f ca="true">+IF(OFFSET('Sanitation Data'!$G$29,0,10*ROW('Sanitation Data'!G44))="","",OFFSET('Sanitation Data'!$G$29,0,10*ROW('Sanitation Data'!G44)))</f>
        <v/>
      </c>
      <c r="DB50" s="270" t="str">
        <f ca="true">+IF(OFFSET('Sanitation Data'!$G$30,0,10*ROW('Sanitation Data'!G44))="","",OFFSET('Sanitation Data'!$G$30,0,10*ROW('Sanitation Data'!G44)))</f>
        <v/>
      </c>
      <c r="DC50" s="270" t="str">
        <f ca="true">+IF(OFFSET('Sanitation Data'!$G$31,0,10*ROW('Sanitation Data'!G44))="","",OFFSET('Sanitation Data'!$G$31,0,10*ROW('Sanitation Data'!G44)))</f>
        <v/>
      </c>
      <c r="DD50" s="270" t="str">
        <f ca="true">+IF(OFFSET('Sanitation Data'!$G$32,0,10*ROW('Sanitation Data'!G44))="","",OFFSET('Sanitation Data'!$G$32,0,10*ROW('Sanitation Data'!G44)))</f>
        <v/>
      </c>
      <c r="DE50" s="270" t="str">
        <f ca="true">+IF(OFFSET('Sanitation Data'!$H$28,0,10*ROW('Sanitation Data'!H44))="","",OFFSET('Sanitation Data'!$H$28,0,10*ROW('Sanitation Data'!H44)))</f>
        <v/>
      </c>
      <c r="DF50" s="270" t="str">
        <f ca="true">+IF(OFFSET('Sanitation Data'!$H$29,0,10*ROW('Sanitation Data'!H44))="","",OFFSET('Sanitation Data'!$H$29,0,10*ROW('Sanitation Data'!H44)))</f>
        <v/>
      </c>
      <c r="DG50" s="270" t="str">
        <f ca="true">+IF(OFFSET('Sanitation Data'!$H$30,0,10*ROW('Sanitation Data'!H44))="","",OFFSET('Sanitation Data'!$H$30,0,10*ROW('Sanitation Data'!H44)))</f>
        <v/>
      </c>
      <c r="DH50" s="270" t="str">
        <f ca="true">+IF(OFFSET('Sanitation Data'!$H$31,0,10*ROW('Sanitation Data'!H44))="","",OFFSET('Sanitation Data'!$H$31,0,10*ROW('Sanitation Data'!H44)))</f>
        <v/>
      </c>
      <c r="DI50" s="270" t="str">
        <f ca="true">+IF(OFFSET('Sanitation Data'!$H$32,0,10*ROW('Sanitation Data'!H44))="","",OFFSET('Sanitation Data'!$H$32,0,10*ROW('Sanitation Data'!H44)))</f>
        <v/>
      </c>
      <c r="DJ50" s="270" t="str">
        <f ca="true">+IF(OFFSET('Sanitation Data'!$I$28,0,10*ROW('Sanitation Data'!I44))="","",OFFSET('Sanitation Data'!$I$28,0,10*ROW('Sanitation Data'!I44)))</f>
        <v/>
      </c>
      <c r="DK50" s="270" t="str">
        <f ca="true">+IF(OFFSET('Sanitation Data'!$I$29,0,10*ROW('Sanitation Data'!I44))="","",OFFSET('Sanitation Data'!$I$29,0,10*ROW('Sanitation Data'!I44)))</f>
        <v/>
      </c>
      <c r="DL50" s="270" t="str">
        <f ca="true">+IF(OFFSET('Sanitation Data'!$I$30,0,10*ROW('Sanitation Data'!I44))="","",OFFSET('Sanitation Data'!$I$30,0,10*ROW('Sanitation Data'!I44)))</f>
        <v/>
      </c>
      <c r="DM50" s="270" t="str">
        <f ca="true">+IF(OFFSET('Sanitation Data'!$I$31,0,10*ROW('Sanitation Data'!I44))="","",OFFSET('Sanitation Data'!$I$31,0,10*ROW('Sanitation Data'!I44)))</f>
        <v/>
      </c>
      <c r="DN50" s="270" t="str">
        <f ca="true">+IF(OFFSET('Sanitation Data'!$I$32,0,10*ROW('Sanitation Data'!I44))="","",OFFSET('Sanitation Data'!$I$32,0,10*ROW('Sanitation Data'!I44)))</f>
        <v/>
      </c>
      <c r="DO50" s="270" t="str">
        <f ca="true">+IF(OFFSET('Hygiene Data'!$D$11,0,10*ROW('Hygiene Data'!D44))="","",OFFSET('Hygiene Data'!$D$11,0,10*ROW('Hygiene Data'!D44)))</f>
        <v/>
      </c>
      <c r="DP50" s="270" t="str">
        <f ca="true">+IF(OFFSET('Hygiene Data'!$D$12,0,10*ROW('Hygiene Data'!D44))="","",OFFSET('Hygiene Data'!$D$12,0,10*ROW('Hygiene Data'!D44)))</f>
        <v/>
      </c>
      <c r="DQ50" s="270" t="str">
        <f ca="true">+IF(OFFSET('Hygiene Data'!$D$13,0,10*ROW('Hygiene Data'!D44))="","",OFFSET('Hygiene Data'!$D$13,0,10*ROW('Hygiene Data'!D44)))</f>
        <v/>
      </c>
      <c r="DR50" s="270" t="str">
        <f ca="true">+IF(OFFSET('Hygiene Data'!$E$11,0,10*ROW('Hygiene Data'!E44))="","",OFFSET('Hygiene Data'!$E$11,0,10*ROW('Hygiene Data'!E44)))</f>
        <v/>
      </c>
      <c r="DS50" s="270" t="str">
        <f ca="true">+IF(OFFSET('Hygiene Data'!$E$12,0,10*ROW('Hygiene Data'!E44))="","",OFFSET('Hygiene Data'!$E$12,0,10*ROW('Hygiene Data'!E44)))</f>
        <v/>
      </c>
      <c r="DT50" s="270" t="str">
        <f ca="true">+IF(OFFSET('Hygiene Data'!$E$13,0,10*ROW('Hygiene Data'!E44))="","",OFFSET('Hygiene Data'!$E$13,0,10*ROW('Hygiene Data'!E44)))</f>
        <v/>
      </c>
      <c r="DU50" s="270" t="str">
        <f ca="true">+IF(OFFSET('Hygiene Data'!$F$11,0,10*ROW('Hygiene Data'!F44))="","",OFFSET('Hygiene Data'!$F$11,0,10*ROW('Hygiene Data'!F44)))</f>
        <v/>
      </c>
      <c r="DV50" s="270" t="str">
        <f ca="true">+IF(OFFSET('Hygiene Data'!$F$12,0,10*ROW('Hygiene Data'!F44))="","",OFFSET('Hygiene Data'!$F$12,0,10*ROW('Hygiene Data'!F44)))</f>
        <v/>
      </c>
      <c r="DW50" s="270" t="str">
        <f ca="true">+IF(OFFSET('Hygiene Data'!$F$13,0,10*ROW('Hygiene Data'!F44))="","",OFFSET('Hygiene Data'!$F$13,0,10*ROW('Hygiene Data'!F44)))</f>
        <v/>
      </c>
      <c r="DX50" s="270" t="str">
        <f ca="true">+IF(OFFSET('Hygiene Data'!$G$11,0,10*ROW('Hygiene Data'!G44))="","",OFFSET('Hygiene Data'!$G$11,0,10*ROW('Hygiene Data'!G44)))</f>
        <v/>
      </c>
      <c r="DY50" s="270" t="str">
        <f ca="true">+IF(OFFSET('Hygiene Data'!$G$12,0,10*ROW('Hygiene Data'!G44))="","",OFFSET('Hygiene Data'!$G$12,0,10*ROW('Hygiene Data'!G44)))</f>
        <v/>
      </c>
      <c r="DZ50" s="270" t="str">
        <f ca="true">+IF(OFFSET('Hygiene Data'!$G$13,0,10*ROW('Hygiene Data'!G44))="","",OFFSET('Hygiene Data'!$G$13,0,10*ROW('Hygiene Data'!G44)))</f>
        <v/>
      </c>
      <c r="EA50" s="270" t="str">
        <f ca="true">+IF(OFFSET('Hygiene Data'!$H$11,0,10*ROW('Hygiene Data'!H44))="","",OFFSET('Hygiene Data'!$H$11,0,10*ROW('Hygiene Data'!H44)))</f>
        <v/>
      </c>
      <c r="EB50" s="270" t="str">
        <f ca="true">+IF(OFFSET('Hygiene Data'!$H$12,0,10*ROW('Hygiene Data'!H44))="","",OFFSET('Hygiene Data'!$H$12,0,10*ROW('Hygiene Data'!H44)))</f>
        <v/>
      </c>
      <c r="EC50" s="270" t="str">
        <f ca="true">+IF(OFFSET('Hygiene Data'!$H$13,0,10*ROW('Hygiene Data'!H44))="","",OFFSET('Hygiene Data'!$H$13,0,10*ROW('Hygiene Data'!H44)))</f>
        <v/>
      </c>
      <c r="ED50" s="270" t="str">
        <f ca="true">+IF(OFFSET('Hygiene Data'!$I$11,0,10*ROW('Hygiene Data'!I44))="","",OFFSET('Hygiene Data'!$I$11,0,10*ROW('Hygiene Data'!I44)))</f>
        <v/>
      </c>
      <c r="EE50" s="270" t="str">
        <f ca="true">+IF(OFFSET('Hygiene Data'!$I$12,0,10*ROW('Hygiene Data'!I44))="","",OFFSET('Hygiene Data'!$I$12,0,10*ROW('Hygiene Data'!I44)))</f>
        <v/>
      </c>
      <c r="EF50" s="270"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6"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0"/>
      <c r="BS51" s="270" t="str">
        <f ca="true">+IF(OFFSET('Water Data'!$D$27,0,10*ROW('Water Data'!D45))="","",OFFSET('Water Data'!$D$27,0,10*ROW('Water Data'!D45)))</f>
        <v/>
      </c>
      <c r="BT51" s="270" t="str">
        <f ca="true">+IF(OFFSET('Water Data'!$D$28,0,10*ROW('Water Data'!D45))="","",OFFSET('Water Data'!$D$28,0,10*ROW('Water Data'!D45)))</f>
        <v/>
      </c>
      <c r="BU51" s="270" t="str">
        <f ca="true">+IF(OFFSET('Water Data'!$D$29,0,10*ROW('Water Data'!D45))="","",OFFSET('Water Data'!$D$29,0,10*ROW('Water Data'!D45)))</f>
        <v/>
      </c>
      <c r="BV51" s="270" t="str">
        <f ca="true">+IF(OFFSET('Water Data'!$E$27,0,10*ROW('Water Data'!E45))="","",OFFSET('Water Data'!$E$27,0,10*ROW('Water Data'!E45)))</f>
        <v/>
      </c>
      <c r="BW51" s="270" t="str">
        <f ca="true">+IF(OFFSET('Water Data'!$E$28,0,10*ROW('Water Data'!E45))="","",OFFSET('Water Data'!$E$28,0,10*ROW('Water Data'!E45)))</f>
        <v/>
      </c>
      <c r="BX51" s="270" t="str">
        <f ca="true">+IF(OFFSET('Water Data'!$E$29,0,10*ROW('Water Data'!E45))="","",OFFSET('Water Data'!$E$29,0,10*ROW('Water Data'!E45)))</f>
        <v/>
      </c>
      <c r="BY51" s="270" t="str">
        <f ca="true">+IF(OFFSET('Water Data'!$F$27,0,10*ROW('Water Data'!F45))="","",OFFSET('Water Data'!$F$27,0,10*ROW('Water Data'!F45)))</f>
        <v/>
      </c>
      <c r="BZ51" s="270" t="str">
        <f ca="true">+IF(OFFSET('Water Data'!$F$28,0,10*ROW('Water Data'!F45))="","",OFFSET('Water Data'!$F$28,0,10*ROW('Water Data'!F45)))</f>
        <v/>
      </c>
      <c r="CA51" s="270" t="str">
        <f ca="true">+IF(OFFSET('Water Data'!$F$29,0,10*ROW('Water Data'!F45))="","",OFFSET('Water Data'!$F$29,0,10*ROW('Water Data'!F45)))</f>
        <v/>
      </c>
      <c r="CB51" s="270" t="str">
        <f ca="true">+IF(OFFSET('Water Data'!$G$27,0,10*ROW('Water Data'!G45))="","",OFFSET('Water Data'!$G$27,0,10*ROW('Water Data'!G45)))</f>
        <v/>
      </c>
      <c r="CC51" s="270" t="str">
        <f ca="true">+IF(OFFSET('Water Data'!$G$28,0,10*ROW('Water Data'!G45))="","",OFFSET('Water Data'!$G$28,0,10*ROW('Water Data'!G45)))</f>
        <v/>
      </c>
      <c r="CD51" s="270" t="str">
        <f ca="true">+IF(OFFSET('Water Data'!$G$29,0,10*ROW('Water Data'!G45))="","",OFFSET('Water Data'!$G$29,0,10*ROW('Water Data'!G45)))</f>
        <v/>
      </c>
      <c r="CE51" s="270" t="str">
        <f ca="true">+IF(OFFSET('Water Data'!$H$27,0,10*ROW('Water Data'!H45))="","",OFFSET('Water Data'!$H$27,0,10*ROW('Water Data'!H45)))</f>
        <v/>
      </c>
      <c r="CF51" s="270" t="str">
        <f ca="true">+IF(OFFSET('Water Data'!$H$28,0,10*ROW('Water Data'!H45))="","",OFFSET('Water Data'!$H$28,0,10*ROW('Water Data'!H45)))</f>
        <v/>
      </c>
      <c r="CG51" s="270" t="str">
        <f ca="true">+IF(OFFSET('Water Data'!$H$29,0,10*ROW('Water Data'!H45))="","",OFFSET('Water Data'!$H$29,0,10*ROW('Water Data'!H45)))</f>
        <v/>
      </c>
      <c r="CH51" s="270" t="str">
        <f ca="true">+IF(OFFSET('Water Data'!$I$27,0,10*ROW('Water Data'!I45))="","",OFFSET('Water Data'!$I$27,0,10*ROW('Water Data'!I45)))</f>
        <v/>
      </c>
      <c r="CI51" s="270" t="str">
        <f ca="true">+IF(OFFSET('Water Data'!$I$28,0,10*ROW('Water Data'!I45))="","",OFFSET('Water Data'!$I$28,0,10*ROW('Water Data'!I45)))</f>
        <v/>
      </c>
      <c r="CJ51" s="270" t="str">
        <f ca="true">+IF(OFFSET('Water Data'!$I$29,0,10*ROW('Water Data'!I45))="","",OFFSET('Water Data'!$I$29,0,10*ROW('Water Data'!I45)))</f>
        <v/>
      </c>
      <c r="CK51" s="270" t="str">
        <f ca="true">+IF(OFFSET('Sanitation Data'!$D$28,0,10*ROW('Sanitation Data'!D45))="","",OFFSET('Sanitation Data'!$D$28,0,10*ROW('Sanitation Data'!D45)))</f>
        <v/>
      </c>
      <c r="CL51" s="270" t="str">
        <f ca="true">+IF(OFFSET('Sanitation Data'!$D$29,0,10*ROW('Sanitation Data'!D45))="","",OFFSET('Sanitation Data'!$D$29,0,10*ROW('Sanitation Data'!D45)))</f>
        <v/>
      </c>
      <c r="CM51" s="270" t="str">
        <f ca="true">+IF(OFFSET('Sanitation Data'!$D$30,0,10*ROW('Sanitation Data'!D45))="","",OFFSET('Sanitation Data'!$D$30,0,10*ROW('Sanitation Data'!D45)))</f>
        <v/>
      </c>
      <c r="CN51" s="270" t="str">
        <f ca="true">+IF(OFFSET('Sanitation Data'!$D$31,0,10*ROW('Sanitation Data'!D45))="","",OFFSET('Sanitation Data'!$D$31,0,10*ROW('Sanitation Data'!D45)))</f>
        <v/>
      </c>
      <c r="CO51" s="270" t="str">
        <f ca="true">+IF(OFFSET('Sanitation Data'!$D$32,0,10*ROW('Sanitation Data'!D45))="","",OFFSET('Sanitation Data'!$D$32,0,10*ROW('Sanitation Data'!D45)))</f>
        <v/>
      </c>
      <c r="CP51" s="270" t="str">
        <f ca="true">+IF(OFFSET('Sanitation Data'!$E$28,0,10*ROW('Sanitation Data'!E45))="","",OFFSET('Sanitation Data'!$E$28,0,10*ROW('Sanitation Data'!E45)))</f>
        <v/>
      </c>
      <c r="CQ51" s="270" t="str">
        <f ca="true">+IF(OFFSET('Sanitation Data'!$E$29,0,10*ROW('Sanitation Data'!E45))="","",OFFSET('Sanitation Data'!$E$29,0,10*ROW('Sanitation Data'!E45)))</f>
        <v/>
      </c>
      <c r="CR51" s="270" t="str">
        <f ca="true">+IF(OFFSET('Sanitation Data'!$E$30,0,10*ROW('Sanitation Data'!E45))="","",OFFSET('Sanitation Data'!$E$30,0,10*ROW('Sanitation Data'!E45)))</f>
        <v/>
      </c>
      <c r="CS51" s="270" t="str">
        <f ca="true">+IF(OFFSET('Sanitation Data'!$E$31,0,10*ROW('Sanitation Data'!E45))="","",OFFSET('Sanitation Data'!$E$31,0,10*ROW('Sanitation Data'!E45)))</f>
        <v/>
      </c>
      <c r="CT51" s="270" t="str">
        <f ca="true">+IF(OFFSET('Sanitation Data'!$E$32,0,10*ROW('Sanitation Data'!E45))="","",OFFSET('Sanitation Data'!$E$32,0,10*ROW('Sanitation Data'!E45)))</f>
        <v/>
      </c>
      <c r="CU51" s="270" t="str">
        <f ca="true">+IF(OFFSET('Sanitation Data'!$F$28,0,10*ROW('Sanitation Data'!F45))="","",OFFSET('Sanitation Data'!$F$28,0,10*ROW('Sanitation Data'!F45)))</f>
        <v/>
      </c>
      <c r="CV51" s="270" t="str">
        <f ca="true">+IF(OFFSET('Sanitation Data'!$F$29,0,10*ROW('Sanitation Data'!F45))="","",OFFSET('Sanitation Data'!$F$29,0,10*ROW('Sanitation Data'!F45)))</f>
        <v/>
      </c>
      <c r="CW51" s="270" t="str">
        <f ca="true">+IF(OFFSET('Sanitation Data'!$F$30,0,10*ROW('Sanitation Data'!F45))="","",OFFSET('Sanitation Data'!$F$30,0,10*ROW('Sanitation Data'!F45)))</f>
        <v/>
      </c>
      <c r="CX51" s="270" t="str">
        <f ca="true">+IF(OFFSET('Sanitation Data'!$F$31,0,10*ROW('Sanitation Data'!F45))="","",OFFSET('Sanitation Data'!$F$31,0,10*ROW('Sanitation Data'!F45)))</f>
        <v/>
      </c>
      <c r="CY51" s="270" t="str">
        <f ca="true">+IF(OFFSET('Sanitation Data'!$F$32,0,10*ROW('Sanitation Data'!F45))="","",OFFSET('Sanitation Data'!$F$32,0,10*ROW('Sanitation Data'!F45)))</f>
        <v/>
      </c>
      <c r="CZ51" s="270" t="str">
        <f ca="true">+IF(OFFSET('Sanitation Data'!$G$28,0,10*ROW('Sanitation Data'!G45))="","",OFFSET('Sanitation Data'!$G$28,0,10*ROW('Sanitation Data'!G45)))</f>
        <v/>
      </c>
      <c r="DA51" s="270" t="str">
        <f ca="true">+IF(OFFSET('Sanitation Data'!$G$29,0,10*ROW('Sanitation Data'!G45))="","",OFFSET('Sanitation Data'!$G$29,0,10*ROW('Sanitation Data'!G45)))</f>
        <v/>
      </c>
      <c r="DB51" s="270" t="str">
        <f ca="true">+IF(OFFSET('Sanitation Data'!$G$30,0,10*ROW('Sanitation Data'!G45))="","",OFFSET('Sanitation Data'!$G$30,0,10*ROW('Sanitation Data'!G45)))</f>
        <v/>
      </c>
      <c r="DC51" s="270" t="str">
        <f ca="true">+IF(OFFSET('Sanitation Data'!$G$31,0,10*ROW('Sanitation Data'!G45))="","",OFFSET('Sanitation Data'!$G$31,0,10*ROW('Sanitation Data'!G45)))</f>
        <v/>
      </c>
      <c r="DD51" s="270" t="str">
        <f ca="true">+IF(OFFSET('Sanitation Data'!$G$32,0,10*ROW('Sanitation Data'!G45))="","",OFFSET('Sanitation Data'!$G$32,0,10*ROW('Sanitation Data'!G45)))</f>
        <v/>
      </c>
      <c r="DE51" s="270" t="str">
        <f ca="true">+IF(OFFSET('Sanitation Data'!$H$28,0,10*ROW('Sanitation Data'!H45))="","",OFFSET('Sanitation Data'!$H$28,0,10*ROW('Sanitation Data'!H45)))</f>
        <v/>
      </c>
      <c r="DF51" s="270" t="str">
        <f ca="true">+IF(OFFSET('Sanitation Data'!$H$29,0,10*ROW('Sanitation Data'!H45))="","",OFFSET('Sanitation Data'!$H$29,0,10*ROW('Sanitation Data'!H45)))</f>
        <v/>
      </c>
      <c r="DG51" s="270" t="str">
        <f ca="true">+IF(OFFSET('Sanitation Data'!$H$30,0,10*ROW('Sanitation Data'!H45))="","",OFFSET('Sanitation Data'!$H$30,0,10*ROW('Sanitation Data'!H45)))</f>
        <v/>
      </c>
      <c r="DH51" s="270" t="str">
        <f ca="true">+IF(OFFSET('Sanitation Data'!$H$31,0,10*ROW('Sanitation Data'!H45))="","",OFFSET('Sanitation Data'!$H$31,0,10*ROW('Sanitation Data'!H45)))</f>
        <v/>
      </c>
      <c r="DI51" s="270" t="str">
        <f ca="true">+IF(OFFSET('Sanitation Data'!$H$32,0,10*ROW('Sanitation Data'!H45))="","",OFFSET('Sanitation Data'!$H$32,0,10*ROW('Sanitation Data'!H45)))</f>
        <v/>
      </c>
      <c r="DJ51" s="270" t="str">
        <f ca="true">+IF(OFFSET('Sanitation Data'!$I$28,0,10*ROW('Sanitation Data'!I45))="","",OFFSET('Sanitation Data'!$I$28,0,10*ROW('Sanitation Data'!I45)))</f>
        <v/>
      </c>
      <c r="DK51" s="270" t="str">
        <f ca="true">+IF(OFFSET('Sanitation Data'!$I$29,0,10*ROW('Sanitation Data'!I45))="","",OFFSET('Sanitation Data'!$I$29,0,10*ROW('Sanitation Data'!I45)))</f>
        <v/>
      </c>
      <c r="DL51" s="270" t="str">
        <f ca="true">+IF(OFFSET('Sanitation Data'!$I$30,0,10*ROW('Sanitation Data'!I45))="","",OFFSET('Sanitation Data'!$I$30,0,10*ROW('Sanitation Data'!I45)))</f>
        <v/>
      </c>
      <c r="DM51" s="270" t="str">
        <f ca="true">+IF(OFFSET('Sanitation Data'!$I$31,0,10*ROW('Sanitation Data'!I45))="","",OFFSET('Sanitation Data'!$I$31,0,10*ROW('Sanitation Data'!I45)))</f>
        <v/>
      </c>
      <c r="DN51" s="270" t="str">
        <f ca="true">+IF(OFFSET('Sanitation Data'!$I$32,0,10*ROW('Sanitation Data'!I45))="","",OFFSET('Sanitation Data'!$I$32,0,10*ROW('Sanitation Data'!I45)))</f>
        <v/>
      </c>
      <c r="DO51" s="270" t="str">
        <f ca="true">+IF(OFFSET('Hygiene Data'!$D$11,0,10*ROW('Hygiene Data'!D45))="","",OFFSET('Hygiene Data'!$D$11,0,10*ROW('Hygiene Data'!D45)))</f>
        <v/>
      </c>
      <c r="DP51" s="270" t="str">
        <f ca="true">+IF(OFFSET('Hygiene Data'!$D$12,0,10*ROW('Hygiene Data'!D45))="","",OFFSET('Hygiene Data'!$D$12,0,10*ROW('Hygiene Data'!D45)))</f>
        <v/>
      </c>
      <c r="DQ51" s="270" t="str">
        <f ca="true">+IF(OFFSET('Hygiene Data'!$D$13,0,10*ROW('Hygiene Data'!D45))="","",OFFSET('Hygiene Data'!$D$13,0,10*ROW('Hygiene Data'!D45)))</f>
        <v/>
      </c>
      <c r="DR51" s="270" t="str">
        <f ca="true">+IF(OFFSET('Hygiene Data'!$E$11,0,10*ROW('Hygiene Data'!E45))="","",OFFSET('Hygiene Data'!$E$11,0,10*ROW('Hygiene Data'!E45)))</f>
        <v/>
      </c>
      <c r="DS51" s="270" t="str">
        <f ca="true">+IF(OFFSET('Hygiene Data'!$E$12,0,10*ROW('Hygiene Data'!E45))="","",OFFSET('Hygiene Data'!$E$12,0,10*ROW('Hygiene Data'!E45)))</f>
        <v/>
      </c>
      <c r="DT51" s="270" t="str">
        <f ca="true">+IF(OFFSET('Hygiene Data'!$E$13,0,10*ROW('Hygiene Data'!E45))="","",OFFSET('Hygiene Data'!$E$13,0,10*ROW('Hygiene Data'!E45)))</f>
        <v/>
      </c>
      <c r="DU51" s="270" t="str">
        <f ca="true">+IF(OFFSET('Hygiene Data'!$F$11,0,10*ROW('Hygiene Data'!F45))="","",OFFSET('Hygiene Data'!$F$11,0,10*ROW('Hygiene Data'!F45)))</f>
        <v/>
      </c>
      <c r="DV51" s="270" t="str">
        <f ca="true">+IF(OFFSET('Hygiene Data'!$F$12,0,10*ROW('Hygiene Data'!F45))="","",OFFSET('Hygiene Data'!$F$12,0,10*ROW('Hygiene Data'!F45)))</f>
        <v/>
      </c>
      <c r="DW51" s="270" t="str">
        <f ca="true">+IF(OFFSET('Hygiene Data'!$F$13,0,10*ROW('Hygiene Data'!F45))="","",OFFSET('Hygiene Data'!$F$13,0,10*ROW('Hygiene Data'!F45)))</f>
        <v/>
      </c>
      <c r="DX51" s="270" t="str">
        <f ca="true">+IF(OFFSET('Hygiene Data'!$G$11,0,10*ROW('Hygiene Data'!G45))="","",OFFSET('Hygiene Data'!$G$11,0,10*ROW('Hygiene Data'!G45)))</f>
        <v/>
      </c>
      <c r="DY51" s="270" t="str">
        <f ca="true">+IF(OFFSET('Hygiene Data'!$G$12,0,10*ROW('Hygiene Data'!G45))="","",OFFSET('Hygiene Data'!$G$12,0,10*ROW('Hygiene Data'!G45)))</f>
        <v/>
      </c>
      <c r="DZ51" s="270" t="str">
        <f ca="true">+IF(OFFSET('Hygiene Data'!$G$13,0,10*ROW('Hygiene Data'!G45))="","",OFFSET('Hygiene Data'!$G$13,0,10*ROW('Hygiene Data'!G45)))</f>
        <v/>
      </c>
      <c r="EA51" s="270" t="str">
        <f ca="true">+IF(OFFSET('Hygiene Data'!$H$11,0,10*ROW('Hygiene Data'!H45))="","",OFFSET('Hygiene Data'!$H$11,0,10*ROW('Hygiene Data'!H45)))</f>
        <v/>
      </c>
      <c r="EB51" s="270" t="str">
        <f ca="true">+IF(OFFSET('Hygiene Data'!$H$12,0,10*ROW('Hygiene Data'!H45))="","",OFFSET('Hygiene Data'!$H$12,0,10*ROW('Hygiene Data'!H45)))</f>
        <v/>
      </c>
      <c r="EC51" s="270" t="str">
        <f ca="true">+IF(OFFSET('Hygiene Data'!$H$13,0,10*ROW('Hygiene Data'!H45))="","",OFFSET('Hygiene Data'!$H$13,0,10*ROW('Hygiene Data'!H45)))</f>
        <v/>
      </c>
      <c r="ED51" s="270" t="str">
        <f ca="true">+IF(OFFSET('Hygiene Data'!$I$11,0,10*ROW('Hygiene Data'!I45))="","",OFFSET('Hygiene Data'!$I$11,0,10*ROW('Hygiene Data'!I45)))</f>
        <v/>
      </c>
      <c r="EE51" s="270" t="str">
        <f ca="true">+IF(OFFSET('Hygiene Data'!$I$12,0,10*ROW('Hygiene Data'!I45))="","",OFFSET('Hygiene Data'!$I$12,0,10*ROW('Hygiene Data'!I45)))</f>
        <v/>
      </c>
      <c r="EF51" s="270"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6"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0"/>
      <c r="BS52" s="270" t="str">
        <f ca="true">+IF(OFFSET('Water Data'!$D$27,0,10*ROW('Water Data'!D46))="","",OFFSET('Water Data'!$D$27,0,10*ROW('Water Data'!D46)))</f>
        <v/>
      </c>
      <c r="BT52" s="270" t="str">
        <f ca="true">+IF(OFFSET('Water Data'!$D$28,0,10*ROW('Water Data'!D46))="","",OFFSET('Water Data'!$D$28,0,10*ROW('Water Data'!D46)))</f>
        <v/>
      </c>
      <c r="BU52" s="270" t="str">
        <f ca="true">+IF(OFFSET('Water Data'!$D$29,0,10*ROW('Water Data'!D46))="","",OFFSET('Water Data'!$D$29,0,10*ROW('Water Data'!D46)))</f>
        <v/>
      </c>
      <c r="BV52" s="270" t="str">
        <f ca="true">+IF(OFFSET('Water Data'!$E$27,0,10*ROW('Water Data'!E46))="","",OFFSET('Water Data'!$E$27,0,10*ROW('Water Data'!E46)))</f>
        <v/>
      </c>
      <c r="BW52" s="270" t="str">
        <f ca="true">+IF(OFFSET('Water Data'!$E$28,0,10*ROW('Water Data'!E46))="","",OFFSET('Water Data'!$E$28,0,10*ROW('Water Data'!E46)))</f>
        <v/>
      </c>
      <c r="BX52" s="270" t="str">
        <f ca="true">+IF(OFFSET('Water Data'!$E$29,0,10*ROW('Water Data'!E46))="","",OFFSET('Water Data'!$E$29,0,10*ROW('Water Data'!E46)))</f>
        <v/>
      </c>
      <c r="BY52" s="270" t="str">
        <f ca="true">+IF(OFFSET('Water Data'!$F$27,0,10*ROW('Water Data'!F46))="","",OFFSET('Water Data'!$F$27,0,10*ROW('Water Data'!F46)))</f>
        <v/>
      </c>
      <c r="BZ52" s="270" t="str">
        <f ca="true">+IF(OFFSET('Water Data'!$F$28,0,10*ROW('Water Data'!F46))="","",OFFSET('Water Data'!$F$28,0,10*ROW('Water Data'!F46)))</f>
        <v/>
      </c>
      <c r="CA52" s="270" t="str">
        <f ca="true">+IF(OFFSET('Water Data'!$F$29,0,10*ROW('Water Data'!F46))="","",OFFSET('Water Data'!$F$29,0,10*ROW('Water Data'!F46)))</f>
        <v/>
      </c>
      <c r="CB52" s="270" t="str">
        <f ca="true">+IF(OFFSET('Water Data'!$G$27,0,10*ROW('Water Data'!G46))="","",OFFSET('Water Data'!$G$27,0,10*ROW('Water Data'!G46)))</f>
        <v/>
      </c>
      <c r="CC52" s="270" t="str">
        <f ca="true">+IF(OFFSET('Water Data'!$G$28,0,10*ROW('Water Data'!G46))="","",OFFSET('Water Data'!$G$28,0,10*ROW('Water Data'!G46)))</f>
        <v/>
      </c>
      <c r="CD52" s="270" t="str">
        <f ca="true">+IF(OFFSET('Water Data'!$G$29,0,10*ROW('Water Data'!G46))="","",OFFSET('Water Data'!$G$29,0,10*ROW('Water Data'!G46)))</f>
        <v/>
      </c>
      <c r="CE52" s="270" t="str">
        <f ca="true">+IF(OFFSET('Water Data'!$H$27,0,10*ROW('Water Data'!H46))="","",OFFSET('Water Data'!$H$27,0,10*ROW('Water Data'!H46)))</f>
        <v/>
      </c>
      <c r="CF52" s="270" t="str">
        <f ca="true">+IF(OFFSET('Water Data'!$H$28,0,10*ROW('Water Data'!H46))="","",OFFSET('Water Data'!$H$28,0,10*ROW('Water Data'!H46)))</f>
        <v/>
      </c>
      <c r="CG52" s="270" t="str">
        <f ca="true">+IF(OFFSET('Water Data'!$H$29,0,10*ROW('Water Data'!H46))="","",OFFSET('Water Data'!$H$29,0,10*ROW('Water Data'!H46)))</f>
        <v/>
      </c>
      <c r="CH52" s="270" t="str">
        <f ca="true">+IF(OFFSET('Water Data'!$I$27,0,10*ROW('Water Data'!I46))="","",OFFSET('Water Data'!$I$27,0,10*ROW('Water Data'!I46)))</f>
        <v/>
      </c>
      <c r="CI52" s="270" t="str">
        <f ca="true">+IF(OFFSET('Water Data'!$I$28,0,10*ROW('Water Data'!I46))="","",OFFSET('Water Data'!$I$28,0,10*ROW('Water Data'!I46)))</f>
        <v/>
      </c>
      <c r="CJ52" s="270" t="str">
        <f ca="true">+IF(OFFSET('Water Data'!$I$29,0,10*ROW('Water Data'!I46))="","",OFFSET('Water Data'!$I$29,0,10*ROW('Water Data'!I46)))</f>
        <v/>
      </c>
      <c r="CK52" s="270" t="str">
        <f ca="true">+IF(OFFSET('Sanitation Data'!$D$28,0,10*ROW('Sanitation Data'!D46))="","",OFFSET('Sanitation Data'!$D$28,0,10*ROW('Sanitation Data'!D46)))</f>
        <v/>
      </c>
      <c r="CL52" s="270" t="str">
        <f ca="true">+IF(OFFSET('Sanitation Data'!$D$29,0,10*ROW('Sanitation Data'!D46))="","",OFFSET('Sanitation Data'!$D$29,0,10*ROW('Sanitation Data'!D46)))</f>
        <v/>
      </c>
      <c r="CM52" s="270" t="str">
        <f ca="true">+IF(OFFSET('Sanitation Data'!$D$30,0,10*ROW('Sanitation Data'!D46))="","",OFFSET('Sanitation Data'!$D$30,0,10*ROW('Sanitation Data'!D46)))</f>
        <v/>
      </c>
      <c r="CN52" s="270" t="str">
        <f ca="true">+IF(OFFSET('Sanitation Data'!$D$31,0,10*ROW('Sanitation Data'!D46))="","",OFFSET('Sanitation Data'!$D$31,0,10*ROW('Sanitation Data'!D46)))</f>
        <v/>
      </c>
      <c r="CO52" s="270" t="str">
        <f ca="true">+IF(OFFSET('Sanitation Data'!$D$32,0,10*ROW('Sanitation Data'!D46))="","",OFFSET('Sanitation Data'!$D$32,0,10*ROW('Sanitation Data'!D46)))</f>
        <v/>
      </c>
      <c r="CP52" s="270" t="str">
        <f ca="true">+IF(OFFSET('Sanitation Data'!$E$28,0,10*ROW('Sanitation Data'!E46))="","",OFFSET('Sanitation Data'!$E$28,0,10*ROW('Sanitation Data'!E46)))</f>
        <v/>
      </c>
      <c r="CQ52" s="270" t="str">
        <f ca="true">+IF(OFFSET('Sanitation Data'!$E$29,0,10*ROW('Sanitation Data'!E46))="","",OFFSET('Sanitation Data'!$E$29,0,10*ROW('Sanitation Data'!E46)))</f>
        <v/>
      </c>
      <c r="CR52" s="270" t="str">
        <f ca="true">+IF(OFFSET('Sanitation Data'!$E$30,0,10*ROW('Sanitation Data'!E46))="","",OFFSET('Sanitation Data'!$E$30,0,10*ROW('Sanitation Data'!E46)))</f>
        <v/>
      </c>
      <c r="CS52" s="270" t="str">
        <f ca="true">+IF(OFFSET('Sanitation Data'!$E$31,0,10*ROW('Sanitation Data'!E46))="","",OFFSET('Sanitation Data'!$E$31,0,10*ROW('Sanitation Data'!E46)))</f>
        <v/>
      </c>
      <c r="CT52" s="270" t="str">
        <f ca="true">+IF(OFFSET('Sanitation Data'!$E$32,0,10*ROW('Sanitation Data'!E46))="","",OFFSET('Sanitation Data'!$E$32,0,10*ROW('Sanitation Data'!E46)))</f>
        <v/>
      </c>
      <c r="CU52" s="270" t="str">
        <f ca="true">+IF(OFFSET('Sanitation Data'!$F$28,0,10*ROW('Sanitation Data'!F46))="","",OFFSET('Sanitation Data'!$F$28,0,10*ROW('Sanitation Data'!F46)))</f>
        <v/>
      </c>
      <c r="CV52" s="270" t="str">
        <f ca="true">+IF(OFFSET('Sanitation Data'!$F$29,0,10*ROW('Sanitation Data'!F46))="","",OFFSET('Sanitation Data'!$F$29,0,10*ROW('Sanitation Data'!F46)))</f>
        <v/>
      </c>
      <c r="CW52" s="270" t="str">
        <f ca="true">+IF(OFFSET('Sanitation Data'!$F$30,0,10*ROW('Sanitation Data'!F46))="","",OFFSET('Sanitation Data'!$F$30,0,10*ROW('Sanitation Data'!F46)))</f>
        <v/>
      </c>
      <c r="CX52" s="270" t="str">
        <f ca="true">+IF(OFFSET('Sanitation Data'!$F$31,0,10*ROW('Sanitation Data'!F46))="","",OFFSET('Sanitation Data'!$F$31,0,10*ROW('Sanitation Data'!F46)))</f>
        <v/>
      </c>
      <c r="CY52" s="270" t="str">
        <f ca="true">+IF(OFFSET('Sanitation Data'!$F$32,0,10*ROW('Sanitation Data'!F46))="","",OFFSET('Sanitation Data'!$F$32,0,10*ROW('Sanitation Data'!F46)))</f>
        <v/>
      </c>
      <c r="CZ52" s="270" t="str">
        <f ca="true">+IF(OFFSET('Sanitation Data'!$G$28,0,10*ROW('Sanitation Data'!G46))="","",OFFSET('Sanitation Data'!$G$28,0,10*ROW('Sanitation Data'!G46)))</f>
        <v/>
      </c>
      <c r="DA52" s="270" t="str">
        <f ca="true">+IF(OFFSET('Sanitation Data'!$G$29,0,10*ROW('Sanitation Data'!G46))="","",OFFSET('Sanitation Data'!$G$29,0,10*ROW('Sanitation Data'!G46)))</f>
        <v/>
      </c>
      <c r="DB52" s="270" t="str">
        <f ca="true">+IF(OFFSET('Sanitation Data'!$G$30,0,10*ROW('Sanitation Data'!G46))="","",OFFSET('Sanitation Data'!$G$30,0,10*ROW('Sanitation Data'!G46)))</f>
        <v/>
      </c>
      <c r="DC52" s="270" t="str">
        <f ca="true">+IF(OFFSET('Sanitation Data'!$G$31,0,10*ROW('Sanitation Data'!G46))="","",OFFSET('Sanitation Data'!$G$31,0,10*ROW('Sanitation Data'!G46)))</f>
        <v/>
      </c>
      <c r="DD52" s="270" t="str">
        <f ca="true">+IF(OFFSET('Sanitation Data'!$G$32,0,10*ROW('Sanitation Data'!G46))="","",OFFSET('Sanitation Data'!$G$32,0,10*ROW('Sanitation Data'!G46)))</f>
        <v/>
      </c>
      <c r="DE52" s="270" t="str">
        <f ca="true">+IF(OFFSET('Sanitation Data'!$H$28,0,10*ROW('Sanitation Data'!H46))="","",OFFSET('Sanitation Data'!$H$28,0,10*ROW('Sanitation Data'!H46)))</f>
        <v/>
      </c>
      <c r="DF52" s="270" t="str">
        <f ca="true">+IF(OFFSET('Sanitation Data'!$H$29,0,10*ROW('Sanitation Data'!H46))="","",OFFSET('Sanitation Data'!$H$29,0,10*ROW('Sanitation Data'!H46)))</f>
        <v/>
      </c>
      <c r="DG52" s="270" t="str">
        <f ca="true">+IF(OFFSET('Sanitation Data'!$H$30,0,10*ROW('Sanitation Data'!H46))="","",OFFSET('Sanitation Data'!$H$30,0,10*ROW('Sanitation Data'!H46)))</f>
        <v/>
      </c>
      <c r="DH52" s="270" t="str">
        <f ca="true">+IF(OFFSET('Sanitation Data'!$H$31,0,10*ROW('Sanitation Data'!H46))="","",OFFSET('Sanitation Data'!$H$31,0,10*ROW('Sanitation Data'!H46)))</f>
        <v/>
      </c>
      <c r="DI52" s="270" t="str">
        <f ca="true">+IF(OFFSET('Sanitation Data'!$H$32,0,10*ROW('Sanitation Data'!H46))="","",OFFSET('Sanitation Data'!$H$32,0,10*ROW('Sanitation Data'!H46)))</f>
        <v/>
      </c>
      <c r="DJ52" s="270" t="str">
        <f ca="true">+IF(OFFSET('Sanitation Data'!$I$28,0,10*ROW('Sanitation Data'!I46))="","",OFFSET('Sanitation Data'!$I$28,0,10*ROW('Sanitation Data'!I46)))</f>
        <v/>
      </c>
      <c r="DK52" s="270" t="str">
        <f ca="true">+IF(OFFSET('Sanitation Data'!$I$29,0,10*ROW('Sanitation Data'!I46))="","",OFFSET('Sanitation Data'!$I$29,0,10*ROW('Sanitation Data'!I46)))</f>
        <v/>
      </c>
      <c r="DL52" s="270" t="str">
        <f ca="true">+IF(OFFSET('Sanitation Data'!$I$30,0,10*ROW('Sanitation Data'!I46))="","",OFFSET('Sanitation Data'!$I$30,0,10*ROW('Sanitation Data'!I46)))</f>
        <v/>
      </c>
      <c r="DM52" s="270" t="str">
        <f ca="true">+IF(OFFSET('Sanitation Data'!$I$31,0,10*ROW('Sanitation Data'!I46))="","",OFFSET('Sanitation Data'!$I$31,0,10*ROW('Sanitation Data'!I46)))</f>
        <v/>
      </c>
      <c r="DN52" s="270" t="str">
        <f ca="true">+IF(OFFSET('Sanitation Data'!$I$32,0,10*ROW('Sanitation Data'!I46))="","",OFFSET('Sanitation Data'!$I$32,0,10*ROW('Sanitation Data'!I46)))</f>
        <v/>
      </c>
      <c r="DO52" s="270" t="str">
        <f ca="true">+IF(OFFSET('Hygiene Data'!$D$11,0,10*ROW('Hygiene Data'!D46))="","",OFFSET('Hygiene Data'!$D$11,0,10*ROW('Hygiene Data'!D46)))</f>
        <v/>
      </c>
      <c r="DP52" s="270" t="str">
        <f ca="true">+IF(OFFSET('Hygiene Data'!$D$12,0,10*ROW('Hygiene Data'!D46))="","",OFFSET('Hygiene Data'!$D$12,0,10*ROW('Hygiene Data'!D46)))</f>
        <v/>
      </c>
      <c r="DQ52" s="270" t="str">
        <f ca="true">+IF(OFFSET('Hygiene Data'!$D$13,0,10*ROW('Hygiene Data'!D46))="","",OFFSET('Hygiene Data'!$D$13,0,10*ROW('Hygiene Data'!D46)))</f>
        <v/>
      </c>
      <c r="DR52" s="270" t="str">
        <f ca="true">+IF(OFFSET('Hygiene Data'!$E$11,0,10*ROW('Hygiene Data'!E46))="","",OFFSET('Hygiene Data'!$E$11,0,10*ROW('Hygiene Data'!E46)))</f>
        <v/>
      </c>
      <c r="DS52" s="270" t="str">
        <f ca="true">+IF(OFFSET('Hygiene Data'!$E$12,0,10*ROW('Hygiene Data'!E46))="","",OFFSET('Hygiene Data'!$E$12,0,10*ROW('Hygiene Data'!E46)))</f>
        <v/>
      </c>
      <c r="DT52" s="270" t="str">
        <f ca="true">+IF(OFFSET('Hygiene Data'!$E$13,0,10*ROW('Hygiene Data'!E46))="","",OFFSET('Hygiene Data'!$E$13,0,10*ROW('Hygiene Data'!E46)))</f>
        <v/>
      </c>
      <c r="DU52" s="270" t="str">
        <f ca="true">+IF(OFFSET('Hygiene Data'!$F$11,0,10*ROW('Hygiene Data'!F46))="","",OFFSET('Hygiene Data'!$F$11,0,10*ROW('Hygiene Data'!F46)))</f>
        <v/>
      </c>
      <c r="DV52" s="270" t="str">
        <f ca="true">+IF(OFFSET('Hygiene Data'!$F$12,0,10*ROW('Hygiene Data'!F46))="","",OFFSET('Hygiene Data'!$F$12,0,10*ROW('Hygiene Data'!F46)))</f>
        <v/>
      </c>
      <c r="DW52" s="270" t="str">
        <f ca="true">+IF(OFFSET('Hygiene Data'!$F$13,0,10*ROW('Hygiene Data'!F46))="","",OFFSET('Hygiene Data'!$F$13,0,10*ROW('Hygiene Data'!F46)))</f>
        <v/>
      </c>
      <c r="DX52" s="270" t="str">
        <f ca="true">+IF(OFFSET('Hygiene Data'!$G$11,0,10*ROW('Hygiene Data'!G46))="","",OFFSET('Hygiene Data'!$G$11,0,10*ROW('Hygiene Data'!G46)))</f>
        <v/>
      </c>
      <c r="DY52" s="270" t="str">
        <f ca="true">+IF(OFFSET('Hygiene Data'!$G$12,0,10*ROW('Hygiene Data'!G46))="","",OFFSET('Hygiene Data'!$G$12,0,10*ROW('Hygiene Data'!G46)))</f>
        <v/>
      </c>
      <c r="DZ52" s="270" t="str">
        <f ca="true">+IF(OFFSET('Hygiene Data'!$G$13,0,10*ROW('Hygiene Data'!G46))="","",OFFSET('Hygiene Data'!$G$13,0,10*ROW('Hygiene Data'!G46)))</f>
        <v/>
      </c>
      <c r="EA52" s="270" t="str">
        <f ca="true">+IF(OFFSET('Hygiene Data'!$H$11,0,10*ROW('Hygiene Data'!H46))="","",OFFSET('Hygiene Data'!$H$11,0,10*ROW('Hygiene Data'!H46)))</f>
        <v/>
      </c>
      <c r="EB52" s="270" t="str">
        <f ca="true">+IF(OFFSET('Hygiene Data'!$H$12,0,10*ROW('Hygiene Data'!H46))="","",OFFSET('Hygiene Data'!$H$12,0,10*ROW('Hygiene Data'!H46)))</f>
        <v/>
      </c>
      <c r="EC52" s="270" t="str">
        <f ca="true">+IF(OFFSET('Hygiene Data'!$H$13,0,10*ROW('Hygiene Data'!H46))="","",OFFSET('Hygiene Data'!$H$13,0,10*ROW('Hygiene Data'!H46)))</f>
        <v/>
      </c>
      <c r="ED52" s="270" t="str">
        <f ca="true">+IF(OFFSET('Hygiene Data'!$I$11,0,10*ROW('Hygiene Data'!I46))="","",OFFSET('Hygiene Data'!$I$11,0,10*ROW('Hygiene Data'!I46)))</f>
        <v/>
      </c>
      <c r="EE52" s="270" t="str">
        <f ca="true">+IF(OFFSET('Hygiene Data'!$I$12,0,10*ROW('Hygiene Data'!I46))="","",OFFSET('Hygiene Data'!$I$12,0,10*ROW('Hygiene Data'!I46)))</f>
        <v/>
      </c>
      <c r="EF52" s="270"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6"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0"/>
      <c r="BS53" s="270" t="str">
        <f ca="true">+IF(OFFSET('Water Data'!$D$27,0,10*ROW('Water Data'!D47))="","",OFFSET('Water Data'!$D$27,0,10*ROW('Water Data'!D47)))</f>
        <v/>
      </c>
      <c r="BT53" s="270" t="str">
        <f ca="true">+IF(OFFSET('Water Data'!$D$28,0,10*ROW('Water Data'!D47))="","",OFFSET('Water Data'!$D$28,0,10*ROW('Water Data'!D47)))</f>
        <v/>
      </c>
      <c r="BU53" s="270" t="str">
        <f ca="true">+IF(OFFSET('Water Data'!$D$29,0,10*ROW('Water Data'!D47))="","",OFFSET('Water Data'!$D$29,0,10*ROW('Water Data'!D47)))</f>
        <v/>
      </c>
      <c r="BV53" s="270" t="str">
        <f ca="true">+IF(OFFSET('Water Data'!$E$27,0,10*ROW('Water Data'!E47))="","",OFFSET('Water Data'!$E$27,0,10*ROW('Water Data'!E47)))</f>
        <v/>
      </c>
      <c r="BW53" s="270" t="str">
        <f ca="true">+IF(OFFSET('Water Data'!$E$28,0,10*ROW('Water Data'!E47))="","",OFFSET('Water Data'!$E$28,0,10*ROW('Water Data'!E47)))</f>
        <v/>
      </c>
      <c r="BX53" s="270" t="str">
        <f ca="true">+IF(OFFSET('Water Data'!$E$29,0,10*ROW('Water Data'!E47))="","",OFFSET('Water Data'!$E$29,0,10*ROW('Water Data'!E47)))</f>
        <v/>
      </c>
      <c r="BY53" s="270" t="str">
        <f ca="true">+IF(OFFSET('Water Data'!$F$27,0,10*ROW('Water Data'!F47))="","",OFFSET('Water Data'!$F$27,0,10*ROW('Water Data'!F47)))</f>
        <v/>
      </c>
      <c r="BZ53" s="270" t="str">
        <f ca="true">+IF(OFFSET('Water Data'!$F$28,0,10*ROW('Water Data'!F47))="","",OFFSET('Water Data'!$F$28,0,10*ROW('Water Data'!F47)))</f>
        <v/>
      </c>
      <c r="CA53" s="270" t="str">
        <f ca="true">+IF(OFFSET('Water Data'!$F$29,0,10*ROW('Water Data'!F47))="","",OFFSET('Water Data'!$F$29,0,10*ROW('Water Data'!F47)))</f>
        <v/>
      </c>
      <c r="CB53" s="270" t="str">
        <f ca="true">+IF(OFFSET('Water Data'!$G$27,0,10*ROW('Water Data'!G47))="","",OFFSET('Water Data'!$G$27,0,10*ROW('Water Data'!G47)))</f>
        <v/>
      </c>
      <c r="CC53" s="270" t="str">
        <f ca="true">+IF(OFFSET('Water Data'!$G$28,0,10*ROW('Water Data'!G47))="","",OFFSET('Water Data'!$G$28,0,10*ROW('Water Data'!G47)))</f>
        <v/>
      </c>
      <c r="CD53" s="270" t="str">
        <f ca="true">+IF(OFFSET('Water Data'!$G$29,0,10*ROW('Water Data'!G47))="","",OFFSET('Water Data'!$G$29,0,10*ROW('Water Data'!G47)))</f>
        <v/>
      </c>
      <c r="CE53" s="270" t="str">
        <f ca="true">+IF(OFFSET('Water Data'!$H$27,0,10*ROW('Water Data'!H47))="","",OFFSET('Water Data'!$H$27,0,10*ROW('Water Data'!H47)))</f>
        <v/>
      </c>
      <c r="CF53" s="270" t="str">
        <f ca="true">+IF(OFFSET('Water Data'!$H$28,0,10*ROW('Water Data'!H47))="","",OFFSET('Water Data'!$H$28,0,10*ROW('Water Data'!H47)))</f>
        <v/>
      </c>
      <c r="CG53" s="270" t="str">
        <f ca="true">+IF(OFFSET('Water Data'!$H$29,0,10*ROW('Water Data'!H47))="","",OFFSET('Water Data'!$H$29,0,10*ROW('Water Data'!H47)))</f>
        <v/>
      </c>
      <c r="CH53" s="270" t="str">
        <f ca="true">+IF(OFFSET('Water Data'!$I$27,0,10*ROW('Water Data'!I47))="","",OFFSET('Water Data'!$I$27,0,10*ROW('Water Data'!I47)))</f>
        <v/>
      </c>
      <c r="CI53" s="270" t="str">
        <f ca="true">+IF(OFFSET('Water Data'!$I$28,0,10*ROW('Water Data'!I47))="","",OFFSET('Water Data'!$I$28,0,10*ROW('Water Data'!I47)))</f>
        <v/>
      </c>
      <c r="CJ53" s="270" t="str">
        <f ca="true">+IF(OFFSET('Water Data'!$I$29,0,10*ROW('Water Data'!I47))="","",OFFSET('Water Data'!$I$29,0,10*ROW('Water Data'!I47)))</f>
        <v/>
      </c>
      <c r="CK53" s="270" t="str">
        <f ca="true">+IF(OFFSET('Sanitation Data'!$D$28,0,10*ROW('Sanitation Data'!D47))="","",OFFSET('Sanitation Data'!$D$28,0,10*ROW('Sanitation Data'!D47)))</f>
        <v/>
      </c>
      <c r="CL53" s="270" t="str">
        <f ca="true">+IF(OFFSET('Sanitation Data'!$D$29,0,10*ROW('Sanitation Data'!D47))="","",OFFSET('Sanitation Data'!$D$29,0,10*ROW('Sanitation Data'!D47)))</f>
        <v/>
      </c>
      <c r="CM53" s="270" t="str">
        <f ca="true">+IF(OFFSET('Sanitation Data'!$D$30,0,10*ROW('Sanitation Data'!D47))="","",OFFSET('Sanitation Data'!$D$30,0,10*ROW('Sanitation Data'!D47)))</f>
        <v/>
      </c>
      <c r="CN53" s="270" t="str">
        <f ca="true">+IF(OFFSET('Sanitation Data'!$D$31,0,10*ROW('Sanitation Data'!D47))="","",OFFSET('Sanitation Data'!$D$31,0,10*ROW('Sanitation Data'!D47)))</f>
        <v/>
      </c>
      <c r="CO53" s="270" t="str">
        <f ca="true">+IF(OFFSET('Sanitation Data'!$D$32,0,10*ROW('Sanitation Data'!D47))="","",OFFSET('Sanitation Data'!$D$32,0,10*ROW('Sanitation Data'!D47)))</f>
        <v/>
      </c>
      <c r="CP53" s="270" t="str">
        <f ca="true">+IF(OFFSET('Sanitation Data'!$E$28,0,10*ROW('Sanitation Data'!E47))="","",OFFSET('Sanitation Data'!$E$28,0,10*ROW('Sanitation Data'!E47)))</f>
        <v/>
      </c>
      <c r="CQ53" s="270" t="str">
        <f ca="true">+IF(OFFSET('Sanitation Data'!$E$29,0,10*ROW('Sanitation Data'!E47))="","",OFFSET('Sanitation Data'!$E$29,0,10*ROW('Sanitation Data'!E47)))</f>
        <v/>
      </c>
      <c r="CR53" s="270" t="str">
        <f ca="true">+IF(OFFSET('Sanitation Data'!$E$30,0,10*ROW('Sanitation Data'!E47))="","",OFFSET('Sanitation Data'!$E$30,0,10*ROW('Sanitation Data'!E47)))</f>
        <v/>
      </c>
      <c r="CS53" s="270" t="str">
        <f ca="true">+IF(OFFSET('Sanitation Data'!$E$31,0,10*ROW('Sanitation Data'!E47))="","",OFFSET('Sanitation Data'!$E$31,0,10*ROW('Sanitation Data'!E47)))</f>
        <v/>
      </c>
      <c r="CT53" s="270" t="str">
        <f ca="true">+IF(OFFSET('Sanitation Data'!$E$32,0,10*ROW('Sanitation Data'!E47))="","",OFFSET('Sanitation Data'!$E$32,0,10*ROW('Sanitation Data'!E47)))</f>
        <v/>
      </c>
      <c r="CU53" s="270" t="str">
        <f ca="true">+IF(OFFSET('Sanitation Data'!$F$28,0,10*ROW('Sanitation Data'!F47))="","",OFFSET('Sanitation Data'!$F$28,0,10*ROW('Sanitation Data'!F47)))</f>
        <v/>
      </c>
      <c r="CV53" s="270" t="str">
        <f ca="true">+IF(OFFSET('Sanitation Data'!$F$29,0,10*ROW('Sanitation Data'!F47))="","",OFFSET('Sanitation Data'!$F$29,0,10*ROW('Sanitation Data'!F47)))</f>
        <v/>
      </c>
      <c r="CW53" s="270" t="str">
        <f ca="true">+IF(OFFSET('Sanitation Data'!$F$30,0,10*ROW('Sanitation Data'!F47))="","",OFFSET('Sanitation Data'!$F$30,0,10*ROW('Sanitation Data'!F47)))</f>
        <v/>
      </c>
      <c r="CX53" s="270" t="str">
        <f ca="true">+IF(OFFSET('Sanitation Data'!$F$31,0,10*ROW('Sanitation Data'!F47))="","",OFFSET('Sanitation Data'!$F$31,0,10*ROW('Sanitation Data'!F47)))</f>
        <v/>
      </c>
      <c r="CY53" s="270" t="str">
        <f ca="true">+IF(OFFSET('Sanitation Data'!$F$32,0,10*ROW('Sanitation Data'!F47))="","",OFFSET('Sanitation Data'!$F$32,0,10*ROW('Sanitation Data'!F47)))</f>
        <v/>
      </c>
      <c r="CZ53" s="270" t="str">
        <f ca="true">+IF(OFFSET('Sanitation Data'!$G$28,0,10*ROW('Sanitation Data'!G47))="","",OFFSET('Sanitation Data'!$G$28,0,10*ROW('Sanitation Data'!G47)))</f>
        <v/>
      </c>
      <c r="DA53" s="270" t="str">
        <f ca="true">+IF(OFFSET('Sanitation Data'!$G$29,0,10*ROW('Sanitation Data'!G47))="","",OFFSET('Sanitation Data'!$G$29,0,10*ROW('Sanitation Data'!G47)))</f>
        <v/>
      </c>
      <c r="DB53" s="270" t="str">
        <f ca="true">+IF(OFFSET('Sanitation Data'!$G$30,0,10*ROW('Sanitation Data'!G47))="","",OFFSET('Sanitation Data'!$G$30,0,10*ROW('Sanitation Data'!G47)))</f>
        <v/>
      </c>
      <c r="DC53" s="270" t="str">
        <f ca="true">+IF(OFFSET('Sanitation Data'!$G$31,0,10*ROW('Sanitation Data'!G47))="","",OFFSET('Sanitation Data'!$G$31,0,10*ROW('Sanitation Data'!G47)))</f>
        <v/>
      </c>
      <c r="DD53" s="270" t="str">
        <f ca="true">+IF(OFFSET('Sanitation Data'!$G$32,0,10*ROW('Sanitation Data'!G47))="","",OFFSET('Sanitation Data'!$G$32,0,10*ROW('Sanitation Data'!G47)))</f>
        <v/>
      </c>
      <c r="DE53" s="270" t="str">
        <f ca="true">+IF(OFFSET('Sanitation Data'!$H$28,0,10*ROW('Sanitation Data'!H47))="","",OFFSET('Sanitation Data'!$H$28,0,10*ROW('Sanitation Data'!H47)))</f>
        <v/>
      </c>
      <c r="DF53" s="270" t="str">
        <f ca="true">+IF(OFFSET('Sanitation Data'!$H$29,0,10*ROW('Sanitation Data'!H47))="","",OFFSET('Sanitation Data'!$H$29,0,10*ROW('Sanitation Data'!H47)))</f>
        <v/>
      </c>
      <c r="DG53" s="270" t="str">
        <f ca="true">+IF(OFFSET('Sanitation Data'!$H$30,0,10*ROW('Sanitation Data'!H47))="","",OFFSET('Sanitation Data'!$H$30,0,10*ROW('Sanitation Data'!H47)))</f>
        <v/>
      </c>
      <c r="DH53" s="270" t="str">
        <f ca="true">+IF(OFFSET('Sanitation Data'!$H$31,0,10*ROW('Sanitation Data'!H47))="","",OFFSET('Sanitation Data'!$H$31,0,10*ROW('Sanitation Data'!H47)))</f>
        <v/>
      </c>
      <c r="DI53" s="270" t="str">
        <f ca="true">+IF(OFFSET('Sanitation Data'!$H$32,0,10*ROW('Sanitation Data'!H47))="","",OFFSET('Sanitation Data'!$H$32,0,10*ROW('Sanitation Data'!H47)))</f>
        <v/>
      </c>
      <c r="DJ53" s="270" t="str">
        <f ca="true">+IF(OFFSET('Sanitation Data'!$I$28,0,10*ROW('Sanitation Data'!I47))="","",OFFSET('Sanitation Data'!$I$28,0,10*ROW('Sanitation Data'!I47)))</f>
        <v/>
      </c>
      <c r="DK53" s="270" t="str">
        <f ca="true">+IF(OFFSET('Sanitation Data'!$I$29,0,10*ROW('Sanitation Data'!I47))="","",OFFSET('Sanitation Data'!$I$29,0,10*ROW('Sanitation Data'!I47)))</f>
        <v/>
      </c>
      <c r="DL53" s="270" t="str">
        <f ca="true">+IF(OFFSET('Sanitation Data'!$I$30,0,10*ROW('Sanitation Data'!I47))="","",OFFSET('Sanitation Data'!$I$30,0,10*ROW('Sanitation Data'!I47)))</f>
        <v/>
      </c>
      <c r="DM53" s="270" t="str">
        <f ca="true">+IF(OFFSET('Sanitation Data'!$I$31,0,10*ROW('Sanitation Data'!I47))="","",OFFSET('Sanitation Data'!$I$31,0,10*ROW('Sanitation Data'!I47)))</f>
        <v/>
      </c>
      <c r="DN53" s="270" t="str">
        <f ca="true">+IF(OFFSET('Sanitation Data'!$I$32,0,10*ROW('Sanitation Data'!I47))="","",OFFSET('Sanitation Data'!$I$32,0,10*ROW('Sanitation Data'!I47)))</f>
        <v/>
      </c>
      <c r="DO53" s="270" t="str">
        <f ca="true">+IF(OFFSET('Hygiene Data'!$D$11,0,10*ROW('Hygiene Data'!D47))="","",OFFSET('Hygiene Data'!$D$11,0,10*ROW('Hygiene Data'!D47)))</f>
        <v/>
      </c>
      <c r="DP53" s="270" t="str">
        <f ca="true">+IF(OFFSET('Hygiene Data'!$D$12,0,10*ROW('Hygiene Data'!D47))="","",OFFSET('Hygiene Data'!$D$12,0,10*ROW('Hygiene Data'!D47)))</f>
        <v/>
      </c>
      <c r="DQ53" s="270" t="str">
        <f ca="true">+IF(OFFSET('Hygiene Data'!$D$13,0,10*ROW('Hygiene Data'!D47))="","",OFFSET('Hygiene Data'!$D$13,0,10*ROW('Hygiene Data'!D47)))</f>
        <v/>
      </c>
      <c r="DR53" s="270" t="str">
        <f ca="true">+IF(OFFSET('Hygiene Data'!$E$11,0,10*ROW('Hygiene Data'!E47))="","",OFFSET('Hygiene Data'!$E$11,0,10*ROW('Hygiene Data'!E47)))</f>
        <v/>
      </c>
      <c r="DS53" s="270" t="str">
        <f ca="true">+IF(OFFSET('Hygiene Data'!$E$12,0,10*ROW('Hygiene Data'!E47))="","",OFFSET('Hygiene Data'!$E$12,0,10*ROW('Hygiene Data'!E47)))</f>
        <v/>
      </c>
      <c r="DT53" s="270" t="str">
        <f ca="true">+IF(OFFSET('Hygiene Data'!$E$13,0,10*ROW('Hygiene Data'!E47))="","",OFFSET('Hygiene Data'!$E$13,0,10*ROW('Hygiene Data'!E47)))</f>
        <v/>
      </c>
      <c r="DU53" s="270" t="str">
        <f ca="true">+IF(OFFSET('Hygiene Data'!$F$11,0,10*ROW('Hygiene Data'!F47))="","",OFFSET('Hygiene Data'!$F$11,0,10*ROW('Hygiene Data'!F47)))</f>
        <v/>
      </c>
      <c r="DV53" s="270" t="str">
        <f ca="true">+IF(OFFSET('Hygiene Data'!$F$12,0,10*ROW('Hygiene Data'!F47))="","",OFFSET('Hygiene Data'!$F$12,0,10*ROW('Hygiene Data'!F47)))</f>
        <v/>
      </c>
      <c r="DW53" s="270" t="str">
        <f ca="true">+IF(OFFSET('Hygiene Data'!$F$13,0,10*ROW('Hygiene Data'!F47))="","",OFFSET('Hygiene Data'!$F$13,0,10*ROW('Hygiene Data'!F47)))</f>
        <v/>
      </c>
      <c r="DX53" s="270" t="str">
        <f ca="true">+IF(OFFSET('Hygiene Data'!$G$11,0,10*ROW('Hygiene Data'!G47))="","",OFFSET('Hygiene Data'!$G$11,0,10*ROW('Hygiene Data'!G47)))</f>
        <v/>
      </c>
      <c r="DY53" s="270" t="str">
        <f ca="true">+IF(OFFSET('Hygiene Data'!$G$12,0,10*ROW('Hygiene Data'!G47))="","",OFFSET('Hygiene Data'!$G$12,0,10*ROW('Hygiene Data'!G47)))</f>
        <v/>
      </c>
      <c r="DZ53" s="270" t="str">
        <f ca="true">+IF(OFFSET('Hygiene Data'!$G$13,0,10*ROW('Hygiene Data'!G47))="","",OFFSET('Hygiene Data'!$G$13,0,10*ROW('Hygiene Data'!G47)))</f>
        <v/>
      </c>
      <c r="EA53" s="270" t="str">
        <f ca="true">+IF(OFFSET('Hygiene Data'!$H$11,0,10*ROW('Hygiene Data'!H47))="","",OFFSET('Hygiene Data'!$H$11,0,10*ROW('Hygiene Data'!H47)))</f>
        <v/>
      </c>
      <c r="EB53" s="270" t="str">
        <f ca="true">+IF(OFFSET('Hygiene Data'!$H$12,0,10*ROW('Hygiene Data'!H47))="","",OFFSET('Hygiene Data'!$H$12,0,10*ROW('Hygiene Data'!H47)))</f>
        <v/>
      </c>
      <c r="EC53" s="270" t="str">
        <f ca="true">+IF(OFFSET('Hygiene Data'!$H$13,0,10*ROW('Hygiene Data'!H47))="","",OFFSET('Hygiene Data'!$H$13,0,10*ROW('Hygiene Data'!H47)))</f>
        <v/>
      </c>
      <c r="ED53" s="270" t="str">
        <f ca="true">+IF(OFFSET('Hygiene Data'!$I$11,0,10*ROW('Hygiene Data'!I47))="","",OFFSET('Hygiene Data'!$I$11,0,10*ROW('Hygiene Data'!I47)))</f>
        <v/>
      </c>
      <c r="EE53" s="270" t="str">
        <f ca="true">+IF(OFFSET('Hygiene Data'!$I$12,0,10*ROW('Hygiene Data'!I47))="","",OFFSET('Hygiene Data'!$I$12,0,10*ROW('Hygiene Data'!I47)))</f>
        <v/>
      </c>
      <c r="EF53" s="270"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6"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0"/>
      <c r="BS54" s="270" t="str">
        <f ca="true">+IF(OFFSET('Water Data'!$D$27,0,10*ROW('Water Data'!D48))="","",OFFSET('Water Data'!$D$27,0,10*ROW('Water Data'!D48)))</f>
        <v/>
      </c>
      <c r="BT54" s="270" t="str">
        <f ca="true">+IF(OFFSET('Water Data'!$D$28,0,10*ROW('Water Data'!D48))="","",OFFSET('Water Data'!$D$28,0,10*ROW('Water Data'!D48)))</f>
        <v/>
      </c>
      <c r="BU54" s="270" t="str">
        <f ca="true">+IF(OFFSET('Water Data'!$D$29,0,10*ROW('Water Data'!D48))="","",OFFSET('Water Data'!$D$29,0,10*ROW('Water Data'!D48)))</f>
        <v/>
      </c>
      <c r="BV54" s="270" t="str">
        <f ca="true">+IF(OFFSET('Water Data'!$E$27,0,10*ROW('Water Data'!E48))="","",OFFSET('Water Data'!$E$27,0,10*ROW('Water Data'!E48)))</f>
        <v/>
      </c>
      <c r="BW54" s="270" t="str">
        <f ca="true">+IF(OFFSET('Water Data'!$E$28,0,10*ROW('Water Data'!E48))="","",OFFSET('Water Data'!$E$28,0,10*ROW('Water Data'!E48)))</f>
        <v/>
      </c>
      <c r="BX54" s="270" t="str">
        <f ca="true">+IF(OFFSET('Water Data'!$E$29,0,10*ROW('Water Data'!E48))="","",OFFSET('Water Data'!$E$29,0,10*ROW('Water Data'!E48)))</f>
        <v/>
      </c>
      <c r="BY54" s="270" t="str">
        <f ca="true">+IF(OFFSET('Water Data'!$F$27,0,10*ROW('Water Data'!F48))="","",OFFSET('Water Data'!$F$27,0,10*ROW('Water Data'!F48)))</f>
        <v/>
      </c>
      <c r="BZ54" s="270" t="str">
        <f ca="true">+IF(OFFSET('Water Data'!$F$28,0,10*ROW('Water Data'!F48))="","",OFFSET('Water Data'!$F$28,0,10*ROW('Water Data'!F48)))</f>
        <v/>
      </c>
      <c r="CA54" s="270" t="str">
        <f ca="true">+IF(OFFSET('Water Data'!$F$29,0,10*ROW('Water Data'!F48))="","",OFFSET('Water Data'!$F$29,0,10*ROW('Water Data'!F48)))</f>
        <v/>
      </c>
      <c r="CB54" s="270" t="str">
        <f ca="true">+IF(OFFSET('Water Data'!$G$27,0,10*ROW('Water Data'!G48))="","",OFFSET('Water Data'!$G$27,0,10*ROW('Water Data'!G48)))</f>
        <v/>
      </c>
      <c r="CC54" s="270" t="str">
        <f ca="true">+IF(OFFSET('Water Data'!$G$28,0,10*ROW('Water Data'!G48))="","",OFFSET('Water Data'!$G$28,0,10*ROW('Water Data'!G48)))</f>
        <v/>
      </c>
      <c r="CD54" s="270" t="str">
        <f ca="true">+IF(OFFSET('Water Data'!$G$29,0,10*ROW('Water Data'!G48))="","",OFFSET('Water Data'!$G$29,0,10*ROW('Water Data'!G48)))</f>
        <v/>
      </c>
      <c r="CE54" s="270" t="str">
        <f ca="true">+IF(OFFSET('Water Data'!$H$27,0,10*ROW('Water Data'!H48))="","",OFFSET('Water Data'!$H$27,0,10*ROW('Water Data'!H48)))</f>
        <v/>
      </c>
      <c r="CF54" s="270" t="str">
        <f ca="true">+IF(OFFSET('Water Data'!$H$28,0,10*ROW('Water Data'!H48))="","",OFFSET('Water Data'!$H$28,0,10*ROW('Water Data'!H48)))</f>
        <v/>
      </c>
      <c r="CG54" s="270" t="str">
        <f ca="true">+IF(OFFSET('Water Data'!$H$29,0,10*ROW('Water Data'!H48))="","",OFFSET('Water Data'!$H$29,0,10*ROW('Water Data'!H48)))</f>
        <v/>
      </c>
      <c r="CH54" s="270" t="str">
        <f ca="true">+IF(OFFSET('Water Data'!$I$27,0,10*ROW('Water Data'!I48))="","",OFFSET('Water Data'!$I$27,0,10*ROW('Water Data'!I48)))</f>
        <v/>
      </c>
      <c r="CI54" s="270" t="str">
        <f ca="true">+IF(OFFSET('Water Data'!$I$28,0,10*ROW('Water Data'!I48))="","",OFFSET('Water Data'!$I$28,0,10*ROW('Water Data'!I48)))</f>
        <v/>
      </c>
      <c r="CJ54" s="270" t="str">
        <f ca="true">+IF(OFFSET('Water Data'!$I$29,0,10*ROW('Water Data'!I48))="","",OFFSET('Water Data'!$I$29,0,10*ROW('Water Data'!I48)))</f>
        <v/>
      </c>
      <c r="CK54" s="270" t="str">
        <f ca="true">+IF(OFFSET('Sanitation Data'!$D$28,0,10*ROW('Sanitation Data'!D48))="","",OFFSET('Sanitation Data'!$D$28,0,10*ROW('Sanitation Data'!D48)))</f>
        <v/>
      </c>
      <c r="CL54" s="270" t="str">
        <f ca="true">+IF(OFFSET('Sanitation Data'!$D$29,0,10*ROW('Sanitation Data'!D48))="","",OFFSET('Sanitation Data'!$D$29,0,10*ROW('Sanitation Data'!D48)))</f>
        <v/>
      </c>
      <c r="CM54" s="270" t="str">
        <f ca="true">+IF(OFFSET('Sanitation Data'!$D$30,0,10*ROW('Sanitation Data'!D48))="","",OFFSET('Sanitation Data'!$D$30,0,10*ROW('Sanitation Data'!D48)))</f>
        <v/>
      </c>
      <c r="CN54" s="270" t="str">
        <f ca="true">+IF(OFFSET('Sanitation Data'!$D$31,0,10*ROW('Sanitation Data'!D48))="","",OFFSET('Sanitation Data'!$D$31,0,10*ROW('Sanitation Data'!D48)))</f>
        <v/>
      </c>
      <c r="CO54" s="270" t="str">
        <f ca="true">+IF(OFFSET('Sanitation Data'!$D$32,0,10*ROW('Sanitation Data'!D48))="","",OFFSET('Sanitation Data'!$D$32,0,10*ROW('Sanitation Data'!D48)))</f>
        <v/>
      </c>
      <c r="CP54" s="270" t="str">
        <f ca="true">+IF(OFFSET('Sanitation Data'!$E$28,0,10*ROW('Sanitation Data'!E48))="","",OFFSET('Sanitation Data'!$E$28,0,10*ROW('Sanitation Data'!E48)))</f>
        <v/>
      </c>
      <c r="CQ54" s="270" t="str">
        <f ca="true">+IF(OFFSET('Sanitation Data'!$E$29,0,10*ROW('Sanitation Data'!E48))="","",OFFSET('Sanitation Data'!$E$29,0,10*ROW('Sanitation Data'!E48)))</f>
        <v/>
      </c>
      <c r="CR54" s="270" t="str">
        <f ca="true">+IF(OFFSET('Sanitation Data'!$E$30,0,10*ROW('Sanitation Data'!E48))="","",OFFSET('Sanitation Data'!$E$30,0,10*ROW('Sanitation Data'!E48)))</f>
        <v/>
      </c>
      <c r="CS54" s="270" t="str">
        <f ca="true">+IF(OFFSET('Sanitation Data'!$E$31,0,10*ROW('Sanitation Data'!E48))="","",OFFSET('Sanitation Data'!$E$31,0,10*ROW('Sanitation Data'!E48)))</f>
        <v/>
      </c>
      <c r="CT54" s="270" t="str">
        <f ca="true">+IF(OFFSET('Sanitation Data'!$E$32,0,10*ROW('Sanitation Data'!E48))="","",OFFSET('Sanitation Data'!$E$32,0,10*ROW('Sanitation Data'!E48)))</f>
        <v/>
      </c>
      <c r="CU54" s="270" t="str">
        <f ca="true">+IF(OFFSET('Sanitation Data'!$F$28,0,10*ROW('Sanitation Data'!F48))="","",OFFSET('Sanitation Data'!$F$28,0,10*ROW('Sanitation Data'!F48)))</f>
        <v/>
      </c>
      <c r="CV54" s="270" t="str">
        <f ca="true">+IF(OFFSET('Sanitation Data'!$F$29,0,10*ROW('Sanitation Data'!F48))="","",OFFSET('Sanitation Data'!$F$29,0,10*ROW('Sanitation Data'!F48)))</f>
        <v/>
      </c>
      <c r="CW54" s="270" t="str">
        <f ca="true">+IF(OFFSET('Sanitation Data'!$F$30,0,10*ROW('Sanitation Data'!F48))="","",OFFSET('Sanitation Data'!$F$30,0,10*ROW('Sanitation Data'!F48)))</f>
        <v/>
      </c>
      <c r="CX54" s="270" t="str">
        <f ca="true">+IF(OFFSET('Sanitation Data'!$F$31,0,10*ROW('Sanitation Data'!F48))="","",OFFSET('Sanitation Data'!$F$31,0,10*ROW('Sanitation Data'!F48)))</f>
        <v/>
      </c>
      <c r="CY54" s="270" t="str">
        <f ca="true">+IF(OFFSET('Sanitation Data'!$F$32,0,10*ROW('Sanitation Data'!F48))="","",OFFSET('Sanitation Data'!$F$32,0,10*ROW('Sanitation Data'!F48)))</f>
        <v/>
      </c>
      <c r="CZ54" s="270" t="str">
        <f ca="true">+IF(OFFSET('Sanitation Data'!$G$28,0,10*ROW('Sanitation Data'!G48))="","",OFFSET('Sanitation Data'!$G$28,0,10*ROW('Sanitation Data'!G48)))</f>
        <v/>
      </c>
      <c r="DA54" s="270" t="str">
        <f ca="true">+IF(OFFSET('Sanitation Data'!$G$29,0,10*ROW('Sanitation Data'!G48))="","",OFFSET('Sanitation Data'!$G$29,0,10*ROW('Sanitation Data'!G48)))</f>
        <v/>
      </c>
      <c r="DB54" s="270" t="str">
        <f ca="true">+IF(OFFSET('Sanitation Data'!$G$30,0,10*ROW('Sanitation Data'!G48))="","",OFFSET('Sanitation Data'!$G$30,0,10*ROW('Sanitation Data'!G48)))</f>
        <v/>
      </c>
      <c r="DC54" s="270" t="str">
        <f ca="true">+IF(OFFSET('Sanitation Data'!$G$31,0,10*ROW('Sanitation Data'!G48))="","",OFFSET('Sanitation Data'!$G$31,0,10*ROW('Sanitation Data'!G48)))</f>
        <v/>
      </c>
      <c r="DD54" s="270" t="str">
        <f ca="true">+IF(OFFSET('Sanitation Data'!$G$32,0,10*ROW('Sanitation Data'!G48))="","",OFFSET('Sanitation Data'!$G$32,0,10*ROW('Sanitation Data'!G48)))</f>
        <v/>
      </c>
      <c r="DE54" s="270" t="str">
        <f ca="true">+IF(OFFSET('Sanitation Data'!$H$28,0,10*ROW('Sanitation Data'!H48))="","",OFFSET('Sanitation Data'!$H$28,0,10*ROW('Sanitation Data'!H48)))</f>
        <v/>
      </c>
      <c r="DF54" s="270" t="str">
        <f ca="true">+IF(OFFSET('Sanitation Data'!$H$29,0,10*ROW('Sanitation Data'!H48))="","",OFFSET('Sanitation Data'!$H$29,0,10*ROW('Sanitation Data'!H48)))</f>
        <v/>
      </c>
      <c r="DG54" s="270" t="str">
        <f ca="true">+IF(OFFSET('Sanitation Data'!$H$30,0,10*ROW('Sanitation Data'!H48))="","",OFFSET('Sanitation Data'!$H$30,0,10*ROW('Sanitation Data'!H48)))</f>
        <v/>
      </c>
      <c r="DH54" s="270" t="str">
        <f ca="true">+IF(OFFSET('Sanitation Data'!$H$31,0,10*ROW('Sanitation Data'!H48))="","",OFFSET('Sanitation Data'!$H$31,0,10*ROW('Sanitation Data'!H48)))</f>
        <v/>
      </c>
      <c r="DI54" s="270" t="str">
        <f ca="true">+IF(OFFSET('Sanitation Data'!$H$32,0,10*ROW('Sanitation Data'!H48))="","",OFFSET('Sanitation Data'!$H$32,0,10*ROW('Sanitation Data'!H48)))</f>
        <v/>
      </c>
      <c r="DJ54" s="270" t="str">
        <f ca="true">+IF(OFFSET('Sanitation Data'!$I$28,0,10*ROW('Sanitation Data'!I48))="","",OFFSET('Sanitation Data'!$I$28,0,10*ROW('Sanitation Data'!I48)))</f>
        <v/>
      </c>
      <c r="DK54" s="270" t="str">
        <f ca="true">+IF(OFFSET('Sanitation Data'!$I$29,0,10*ROW('Sanitation Data'!I48))="","",OFFSET('Sanitation Data'!$I$29,0,10*ROW('Sanitation Data'!I48)))</f>
        <v/>
      </c>
      <c r="DL54" s="270" t="str">
        <f ca="true">+IF(OFFSET('Sanitation Data'!$I$30,0,10*ROW('Sanitation Data'!I48))="","",OFFSET('Sanitation Data'!$I$30,0,10*ROW('Sanitation Data'!I48)))</f>
        <v/>
      </c>
      <c r="DM54" s="270" t="str">
        <f ca="true">+IF(OFFSET('Sanitation Data'!$I$31,0,10*ROW('Sanitation Data'!I48))="","",OFFSET('Sanitation Data'!$I$31,0,10*ROW('Sanitation Data'!I48)))</f>
        <v/>
      </c>
      <c r="DN54" s="270" t="str">
        <f ca="true">+IF(OFFSET('Sanitation Data'!$I$32,0,10*ROW('Sanitation Data'!I48))="","",OFFSET('Sanitation Data'!$I$32,0,10*ROW('Sanitation Data'!I48)))</f>
        <v/>
      </c>
      <c r="DO54" s="270" t="str">
        <f ca="true">+IF(OFFSET('Hygiene Data'!$D$11,0,10*ROW('Hygiene Data'!D48))="","",OFFSET('Hygiene Data'!$D$11,0,10*ROW('Hygiene Data'!D48)))</f>
        <v/>
      </c>
      <c r="DP54" s="270" t="str">
        <f ca="true">+IF(OFFSET('Hygiene Data'!$D$12,0,10*ROW('Hygiene Data'!D48))="","",OFFSET('Hygiene Data'!$D$12,0,10*ROW('Hygiene Data'!D48)))</f>
        <v/>
      </c>
      <c r="DQ54" s="270" t="str">
        <f ca="true">+IF(OFFSET('Hygiene Data'!$D$13,0,10*ROW('Hygiene Data'!D48))="","",OFFSET('Hygiene Data'!$D$13,0,10*ROW('Hygiene Data'!D48)))</f>
        <v/>
      </c>
      <c r="DR54" s="270" t="str">
        <f ca="true">+IF(OFFSET('Hygiene Data'!$E$11,0,10*ROW('Hygiene Data'!E48))="","",OFFSET('Hygiene Data'!$E$11,0,10*ROW('Hygiene Data'!E48)))</f>
        <v/>
      </c>
      <c r="DS54" s="270" t="str">
        <f ca="true">+IF(OFFSET('Hygiene Data'!$E$12,0,10*ROW('Hygiene Data'!E48))="","",OFFSET('Hygiene Data'!$E$12,0,10*ROW('Hygiene Data'!E48)))</f>
        <v/>
      </c>
      <c r="DT54" s="270" t="str">
        <f ca="true">+IF(OFFSET('Hygiene Data'!$E$13,0,10*ROW('Hygiene Data'!E48))="","",OFFSET('Hygiene Data'!$E$13,0,10*ROW('Hygiene Data'!E48)))</f>
        <v/>
      </c>
      <c r="DU54" s="270" t="str">
        <f ca="true">+IF(OFFSET('Hygiene Data'!$F$11,0,10*ROW('Hygiene Data'!F48))="","",OFFSET('Hygiene Data'!$F$11,0,10*ROW('Hygiene Data'!F48)))</f>
        <v/>
      </c>
      <c r="DV54" s="270" t="str">
        <f ca="true">+IF(OFFSET('Hygiene Data'!$F$12,0,10*ROW('Hygiene Data'!F48))="","",OFFSET('Hygiene Data'!$F$12,0,10*ROW('Hygiene Data'!F48)))</f>
        <v/>
      </c>
      <c r="DW54" s="270" t="str">
        <f ca="true">+IF(OFFSET('Hygiene Data'!$F$13,0,10*ROW('Hygiene Data'!F48))="","",OFFSET('Hygiene Data'!$F$13,0,10*ROW('Hygiene Data'!F48)))</f>
        <v/>
      </c>
      <c r="DX54" s="270" t="str">
        <f ca="true">+IF(OFFSET('Hygiene Data'!$G$11,0,10*ROW('Hygiene Data'!G48))="","",OFFSET('Hygiene Data'!$G$11,0,10*ROW('Hygiene Data'!G48)))</f>
        <v/>
      </c>
      <c r="DY54" s="270" t="str">
        <f ca="true">+IF(OFFSET('Hygiene Data'!$G$12,0,10*ROW('Hygiene Data'!G48))="","",OFFSET('Hygiene Data'!$G$12,0,10*ROW('Hygiene Data'!G48)))</f>
        <v/>
      </c>
      <c r="DZ54" s="270" t="str">
        <f ca="true">+IF(OFFSET('Hygiene Data'!$G$13,0,10*ROW('Hygiene Data'!G48))="","",OFFSET('Hygiene Data'!$G$13,0,10*ROW('Hygiene Data'!G48)))</f>
        <v/>
      </c>
      <c r="EA54" s="270" t="str">
        <f ca="true">+IF(OFFSET('Hygiene Data'!$H$11,0,10*ROW('Hygiene Data'!H48))="","",OFFSET('Hygiene Data'!$H$11,0,10*ROW('Hygiene Data'!H48)))</f>
        <v/>
      </c>
      <c r="EB54" s="270" t="str">
        <f ca="true">+IF(OFFSET('Hygiene Data'!$H$12,0,10*ROW('Hygiene Data'!H48))="","",OFFSET('Hygiene Data'!$H$12,0,10*ROW('Hygiene Data'!H48)))</f>
        <v/>
      </c>
      <c r="EC54" s="270" t="str">
        <f ca="true">+IF(OFFSET('Hygiene Data'!$H$13,0,10*ROW('Hygiene Data'!H48))="","",OFFSET('Hygiene Data'!$H$13,0,10*ROW('Hygiene Data'!H48)))</f>
        <v/>
      </c>
      <c r="ED54" s="270" t="str">
        <f ca="true">+IF(OFFSET('Hygiene Data'!$I$11,0,10*ROW('Hygiene Data'!I48))="","",OFFSET('Hygiene Data'!$I$11,0,10*ROW('Hygiene Data'!I48)))</f>
        <v/>
      </c>
      <c r="EE54" s="270" t="str">
        <f ca="true">+IF(OFFSET('Hygiene Data'!$I$12,0,10*ROW('Hygiene Data'!I48))="","",OFFSET('Hygiene Data'!$I$12,0,10*ROW('Hygiene Data'!I48)))</f>
        <v/>
      </c>
      <c r="EF54" s="270"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6"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0"/>
      <c r="BS55" s="270" t="str">
        <f ca="true">+IF(OFFSET('Water Data'!$D$27,0,10*ROW('Water Data'!D49))="","",OFFSET('Water Data'!$D$27,0,10*ROW('Water Data'!D49)))</f>
        <v/>
      </c>
      <c r="BT55" s="270" t="str">
        <f ca="true">+IF(OFFSET('Water Data'!$D$28,0,10*ROW('Water Data'!D49))="","",OFFSET('Water Data'!$D$28,0,10*ROW('Water Data'!D49)))</f>
        <v/>
      </c>
      <c r="BU55" s="270" t="str">
        <f ca="true">+IF(OFFSET('Water Data'!$D$29,0,10*ROW('Water Data'!D49))="","",OFFSET('Water Data'!$D$29,0,10*ROW('Water Data'!D49)))</f>
        <v/>
      </c>
      <c r="BV55" s="270" t="str">
        <f ca="true">+IF(OFFSET('Water Data'!$E$27,0,10*ROW('Water Data'!E49))="","",OFFSET('Water Data'!$E$27,0,10*ROW('Water Data'!E49)))</f>
        <v/>
      </c>
      <c r="BW55" s="270" t="str">
        <f ca="true">+IF(OFFSET('Water Data'!$E$28,0,10*ROW('Water Data'!E49))="","",OFFSET('Water Data'!$E$28,0,10*ROW('Water Data'!E49)))</f>
        <v/>
      </c>
      <c r="BX55" s="270" t="str">
        <f ca="true">+IF(OFFSET('Water Data'!$E$29,0,10*ROW('Water Data'!E49))="","",OFFSET('Water Data'!$E$29,0,10*ROW('Water Data'!E49)))</f>
        <v/>
      </c>
      <c r="BY55" s="270" t="str">
        <f ca="true">+IF(OFFSET('Water Data'!$F$27,0,10*ROW('Water Data'!F49))="","",OFFSET('Water Data'!$F$27,0,10*ROW('Water Data'!F49)))</f>
        <v/>
      </c>
      <c r="BZ55" s="270" t="str">
        <f ca="true">+IF(OFFSET('Water Data'!$F$28,0,10*ROW('Water Data'!F49))="","",OFFSET('Water Data'!$F$28,0,10*ROW('Water Data'!F49)))</f>
        <v/>
      </c>
      <c r="CA55" s="270" t="str">
        <f ca="true">+IF(OFFSET('Water Data'!$F$29,0,10*ROW('Water Data'!F49))="","",OFFSET('Water Data'!$F$29,0,10*ROW('Water Data'!F49)))</f>
        <v/>
      </c>
      <c r="CB55" s="270" t="str">
        <f ca="true">+IF(OFFSET('Water Data'!$G$27,0,10*ROW('Water Data'!G49))="","",OFFSET('Water Data'!$G$27,0,10*ROW('Water Data'!G49)))</f>
        <v/>
      </c>
      <c r="CC55" s="270" t="str">
        <f ca="true">+IF(OFFSET('Water Data'!$G$28,0,10*ROW('Water Data'!G49))="","",OFFSET('Water Data'!$G$28,0,10*ROW('Water Data'!G49)))</f>
        <v/>
      </c>
      <c r="CD55" s="270" t="str">
        <f ca="true">+IF(OFFSET('Water Data'!$G$29,0,10*ROW('Water Data'!G49))="","",OFFSET('Water Data'!$G$29,0,10*ROW('Water Data'!G49)))</f>
        <v/>
      </c>
      <c r="CE55" s="270" t="str">
        <f ca="true">+IF(OFFSET('Water Data'!$H$27,0,10*ROW('Water Data'!H49))="","",OFFSET('Water Data'!$H$27,0,10*ROW('Water Data'!H49)))</f>
        <v/>
      </c>
      <c r="CF55" s="270" t="str">
        <f ca="true">+IF(OFFSET('Water Data'!$H$28,0,10*ROW('Water Data'!H49))="","",OFFSET('Water Data'!$H$28,0,10*ROW('Water Data'!H49)))</f>
        <v/>
      </c>
      <c r="CG55" s="270" t="str">
        <f ca="true">+IF(OFFSET('Water Data'!$H$29,0,10*ROW('Water Data'!H49))="","",OFFSET('Water Data'!$H$29,0,10*ROW('Water Data'!H49)))</f>
        <v/>
      </c>
      <c r="CH55" s="270" t="str">
        <f ca="true">+IF(OFFSET('Water Data'!$I$27,0,10*ROW('Water Data'!I49))="","",OFFSET('Water Data'!$I$27,0,10*ROW('Water Data'!I49)))</f>
        <v/>
      </c>
      <c r="CI55" s="270" t="str">
        <f ca="true">+IF(OFFSET('Water Data'!$I$28,0,10*ROW('Water Data'!I49))="","",OFFSET('Water Data'!$I$28,0,10*ROW('Water Data'!I49)))</f>
        <v/>
      </c>
      <c r="CJ55" s="270" t="str">
        <f ca="true">+IF(OFFSET('Water Data'!$I$29,0,10*ROW('Water Data'!I49))="","",OFFSET('Water Data'!$I$29,0,10*ROW('Water Data'!I49)))</f>
        <v/>
      </c>
      <c r="CK55" s="270" t="str">
        <f ca="true">+IF(OFFSET('Sanitation Data'!$D$28,0,10*ROW('Sanitation Data'!D49))="","",OFFSET('Sanitation Data'!$D$28,0,10*ROW('Sanitation Data'!D49)))</f>
        <v/>
      </c>
      <c r="CL55" s="270" t="str">
        <f ca="true">+IF(OFFSET('Sanitation Data'!$D$29,0,10*ROW('Sanitation Data'!D49))="","",OFFSET('Sanitation Data'!$D$29,0,10*ROW('Sanitation Data'!D49)))</f>
        <v/>
      </c>
      <c r="CM55" s="270" t="str">
        <f ca="true">+IF(OFFSET('Sanitation Data'!$D$30,0,10*ROW('Sanitation Data'!D49))="","",OFFSET('Sanitation Data'!$D$30,0,10*ROW('Sanitation Data'!D49)))</f>
        <v/>
      </c>
      <c r="CN55" s="270" t="str">
        <f ca="true">+IF(OFFSET('Sanitation Data'!$D$31,0,10*ROW('Sanitation Data'!D49))="","",OFFSET('Sanitation Data'!$D$31,0,10*ROW('Sanitation Data'!D49)))</f>
        <v/>
      </c>
      <c r="CO55" s="270" t="str">
        <f ca="true">+IF(OFFSET('Sanitation Data'!$D$32,0,10*ROW('Sanitation Data'!D49))="","",OFFSET('Sanitation Data'!$D$32,0,10*ROW('Sanitation Data'!D49)))</f>
        <v/>
      </c>
      <c r="CP55" s="270" t="str">
        <f ca="true">+IF(OFFSET('Sanitation Data'!$E$28,0,10*ROW('Sanitation Data'!E49))="","",OFFSET('Sanitation Data'!$E$28,0,10*ROW('Sanitation Data'!E49)))</f>
        <v/>
      </c>
      <c r="CQ55" s="270" t="str">
        <f ca="true">+IF(OFFSET('Sanitation Data'!$E$29,0,10*ROW('Sanitation Data'!E49))="","",OFFSET('Sanitation Data'!$E$29,0,10*ROW('Sanitation Data'!E49)))</f>
        <v/>
      </c>
      <c r="CR55" s="270" t="str">
        <f ca="true">+IF(OFFSET('Sanitation Data'!$E$30,0,10*ROW('Sanitation Data'!E49))="","",OFFSET('Sanitation Data'!$E$30,0,10*ROW('Sanitation Data'!E49)))</f>
        <v/>
      </c>
      <c r="CS55" s="270" t="str">
        <f ca="true">+IF(OFFSET('Sanitation Data'!$E$31,0,10*ROW('Sanitation Data'!E49))="","",OFFSET('Sanitation Data'!$E$31,0,10*ROW('Sanitation Data'!E49)))</f>
        <v/>
      </c>
      <c r="CT55" s="270" t="str">
        <f ca="true">+IF(OFFSET('Sanitation Data'!$E$32,0,10*ROW('Sanitation Data'!E49))="","",OFFSET('Sanitation Data'!$E$32,0,10*ROW('Sanitation Data'!E49)))</f>
        <v/>
      </c>
      <c r="CU55" s="270" t="str">
        <f ca="true">+IF(OFFSET('Sanitation Data'!$F$28,0,10*ROW('Sanitation Data'!F49))="","",OFFSET('Sanitation Data'!$F$28,0,10*ROW('Sanitation Data'!F49)))</f>
        <v/>
      </c>
      <c r="CV55" s="270" t="str">
        <f ca="true">+IF(OFFSET('Sanitation Data'!$F$29,0,10*ROW('Sanitation Data'!F49))="","",OFFSET('Sanitation Data'!$F$29,0,10*ROW('Sanitation Data'!F49)))</f>
        <v/>
      </c>
      <c r="CW55" s="270" t="str">
        <f ca="true">+IF(OFFSET('Sanitation Data'!$F$30,0,10*ROW('Sanitation Data'!F49))="","",OFFSET('Sanitation Data'!$F$30,0,10*ROW('Sanitation Data'!F49)))</f>
        <v/>
      </c>
      <c r="CX55" s="270" t="str">
        <f ca="true">+IF(OFFSET('Sanitation Data'!$F$31,0,10*ROW('Sanitation Data'!F49))="","",OFFSET('Sanitation Data'!$F$31,0,10*ROW('Sanitation Data'!F49)))</f>
        <v/>
      </c>
      <c r="CY55" s="270" t="str">
        <f ca="true">+IF(OFFSET('Sanitation Data'!$F$32,0,10*ROW('Sanitation Data'!F49))="","",OFFSET('Sanitation Data'!$F$32,0,10*ROW('Sanitation Data'!F49)))</f>
        <v/>
      </c>
      <c r="CZ55" s="270" t="str">
        <f ca="true">+IF(OFFSET('Sanitation Data'!$G$28,0,10*ROW('Sanitation Data'!G49))="","",OFFSET('Sanitation Data'!$G$28,0,10*ROW('Sanitation Data'!G49)))</f>
        <v/>
      </c>
      <c r="DA55" s="270" t="str">
        <f ca="true">+IF(OFFSET('Sanitation Data'!$G$29,0,10*ROW('Sanitation Data'!G49))="","",OFFSET('Sanitation Data'!$G$29,0,10*ROW('Sanitation Data'!G49)))</f>
        <v/>
      </c>
      <c r="DB55" s="270" t="str">
        <f ca="true">+IF(OFFSET('Sanitation Data'!$G$30,0,10*ROW('Sanitation Data'!G49))="","",OFFSET('Sanitation Data'!$G$30,0,10*ROW('Sanitation Data'!G49)))</f>
        <v/>
      </c>
      <c r="DC55" s="270" t="str">
        <f ca="true">+IF(OFFSET('Sanitation Data'!$G$31,0,10*ROW('Sanitation Data'!G49))="","",OFFSET('Sanitation Data'!$G$31,0,10*ROW('Sanitation Data'!G49)))</f>
        <v/>
      </c>
      <c r="DD55" s="270" t="str">
        <f ca="true">+IF(OFFSET('Sanitation Data'!$G$32,0,10*ROW('Sanitation Data'!G49))="","",OFFSET('Sanitation Data'!$G$32,0,10*ROW('Sanitation Data'!G49)))</f>
        <v/>
      </c>
      <c r="DE55" s="270" t="str">
        <f ca="true">+IF(OFFSET('Sanitation Data'!$H$28,0,10*ROW('Sanitation Data'!H49))="","",OFFSET('Sanitation Data'!$H$28,0,10*ROW('Sanitation Data'!H49)))</f>
        <v/>
      </c>
      <c r="DF55" s="270" t="str">
        <f ca="true">+IF(OFFSET('Sanitation Data'!$H$29,0,10*ROW('Sanitation Data'!H49))="","",OFFSET('Sanitation Data'!$H$29,0,10*ROW('Sanitation Data'!H49)))</f>
        <v/>
      </c>
      <c r="DG55" s="270" t="str">
        <f ca="true">+IF(OFFSET('Sanitation Data'!$H$30,0,10*ROW('Sanitation Data'!H49))="","",OFFSET('Sanitation Data'!$H$30,0,10*ROW('Sanitation Data'!H49)))</f>
        <v/>
      </c>
      <c r="DH55" s="270" t="str">
        <f ca="true">+IF(OFFSET('Sanitation Data'!$H$31,0,10*ROW('Sanitation Data'!H49))="","",OFFSET('Sanitation Data'!$H$31,0,10*ROW('Sanitation Data'!H49)))</f>
        <v/>
      </c>
      <c r="DI55" s="270" t="str">
        <f ca="true">+IF(OFFSET('Sanitation Data'!$H$32,0,10*ROW('Sanitation Data'!H49))="","",OFFSET('Sanitation Data'!$H$32,0,10*ROW('Sanitation Data'!H49)))</f>
        <v/>
      </c>
      <c r="DJ55" s="270" t="str">
        <f ca="true">+IF(OFFSET('Sanitation Data'!$I$28,0,10*ROW('Sanitation Data'!I49))="","",OFFSET('Sanitation Data'!$I$28,0,10*ROW('Sanitation Data'!I49)))</f>
        <v/>
      </c>
      <c r="DK55" s="270" t="str">
        <f ca="true">+IF(OFFSET('Sanitation Data'!$I$29,0,10*ROW('Sanitation Data'!I49))="","",OFFSET('Sanitation Data'!$I$29,0,10*ROW('Sanitation Data'!I49)))</f>
        <v/>
      </c>
      <c r="DL55" s="270" t="str">
        <f ca="true">+IF(OFFSET('Sanitation Data'!$I$30,0,10*ROW('Sanitation Data'!I49))="","",OFFSET('Sanitation Data'!$I$30,0,10*ROW('Sanitation Data'!I49)))</f>
        <v/>
      </c>
      <c r="DM55" s="270" t="str">
        <f ca="true">+IF(OFFSET('Sanitation Data'!$I$31,0,10*ROW('Sanitation Data'!I49))="","",OFFSET('Sanitation Data'!$I$31,0,10*ROW('Sanitation Data'!I49)))</f>
        <v/>
      </c>
      <c r="DN55" s="270" t="str">
        <f ca="true">+IF(OFFSET('Sanitation Data'!$I$32,0,10*ROW('Sanitation Data'!I49))="","",OFFSET('Sanitation Data'!$I$32,0,10*ROW('Sanitation Data'!I49)))</f>
        <v/>
      </c>
      <c r="DO55" s="270" t="str">
        <f ca="true">+IF(OFFSET('Hygiene Data'!$D$11,0,10*ROW('Hygiene Data'!D49))="","",OFFSET('Hygiene Data'!$D$11,0,10*ROW('Hygiene Data'!D49)))</f>
        <v/>
      </c>
      <c r="DP55" s="270" t="str">
        <f ca="true">+IF(OFFSET('Hygiene Data'!$D$12,0,10*ROW('Hygiene Data'!D49))="","",OFFSET('Hygiene Data'!$D$12,0,10*ROW('Hygiene Data'!D49)))</f>
        <v/>
      </c>
      <c r="DQ55" s="270" t="str">
        <f ca="true">+IF(OFFSET('Hygiene Data'!$D$13,0,10*ROW('Hygiene Data'!D49))="","",OFFSET('Hygiene Data'!$D$13,0,10*ROW('Hygiene Data'!D49)))</f>
        <v/>
      </c>
      <c r="DR55" s="270" t="str">
        <f ca="true">+IF(OFFSET('Hygiene Data'!$E$11,0,10*ROW('Hygiene Data'!E49))="","",OFFSET('Hygiene Data'!$E$11,0,10*ROW('Hygiene Data'!E49)))</f>
        <v/>
      </c>
      <c r="DS55" s="270" t="str">
        <f ca="true">+IF(OFFSET('Hygiene Data'!$E$12,0,10*ROW('Hygiene Data'!E49))="","",OFFSET('Hygiene Data'!$E$12,0,10*ROW('Hygiene Data'!E49)))</f>
        <v/>
      </c>
      <c r="DT55" s="270" t="str">
        <f ca="true">+IF(OFFSET('Hygiene Data'!$E$13,0,10*ROW('Hygiene Data'!E49))="","",OFFSET('Hygiene Data'!$E$13,0,10*ROW('Hygiene Data'!E49)))</f>
        <v/>
      </c>
      <c r="DU55" s="270" t="str">
        <f ca="true">+IF(OFFSET('Hygiene Data'!$F$11,0,10*ROW('Hygiene Data'!F49))="","",OFFSET('Hygiene Data'!$F$11,0,10*ROW('Hygiene Data'!F49)))</f>
        <v/>
      </c>
      <c r="DV55" s="270" t="str">
        <f ca="true">+IF(OFFSET('Hygiene Data'!$F$12,0,10*ROW('Hygiene Data'!F49))="","",OFFSET('Hygiene Data'!$F$12,0,10*ROW('Hygiene Data'!F49)))</f>
        <v/>
      </c>
      <c r="DW55" s="270" t="str">
        <f ca="true">+IF(OFFSET('Hygiene Data'!$F$13,0,10*ROW('Hygiene Data'!F49))="","",OFFSET('Hygiene Data'!$F$13,0,10*ROW('Hygiene Data'!F49)))</f>
        <v/>
      </c>
      <c r="DX55" s="270" t="str">
        <f ca="true">+IF(OFFSET('Hygiene Data'!$G$11,0,10*ROW('Hygiene Data'!G49))="","",OFFSET('Hygiene Data'!$G$11,0,10*ROW('Hygiene Data'!G49)))</f>
        <v/>
      </c>
      <c r="DY55" s="270" t="str">
        <f ca="true">+IF(OFFSET('Hygiene Data'!$G$12,0,10*ROW('Hygiene Data'!G49))="","",OFFSET('Hygiene Data'!$G$12,0,10*ROW('Hygiene Data'!G49)))</f>
        <v/>
      </c>
      <c r="DZ55" s="270" t="str">
        <f ca="true">+IF(OFFSET('Hygiene Data'!$G$13,0,10*ROW('Hygiene Data'!G49))="","",OFFSET('Hygiene Data'!$G$13,0,10*ROW('Hygiene Data'!G49)))</f>
        <v/>
      </c>
      <c r="EA55" s="270" t="str">
        <f ca="true">+IF(OFFSET('Hygiene Data'!$H$11,0,10*ROW('Hygiene Data'!H49))="","",OFFSET('Hygiene Data'!$H$11,0,10*ROW('Hygiene Data'!H49)))</f>
        <v/>
      </c>
      <c r="EB55" s="270" t="str">
        <f ca="true">+IF(OFFSET('Hygiene Data'!$H$12,0,10*ROW('Hygiene Data'!H49))="","",OFFSET('Hygiene Data'!$H$12,0,10*ROW('Hygiene Data'!H49)))</f>
        <v/>
      </c>
      <c r="EC55" s="270" t="str">
        <f ca="true">+IF(OFFSET('Hygiene Data'!$H$13,0,10*ROW('Hygiene Data'!H49))="","",OFFSET('Hygiene Data'!$H$13,0,10*ROW('Hygiene Data'!H49)))</f>
        <v/>
      </c>
      <c r="ED55" s="270" t="str">
        <f ca="true">+IF(OFFSET('Hygiene Data'!$I$11,0,10*ROW('Hygiene Data'!I49))="","",OFFSET('Hygiene Data'!$I$11,0,10*ROW('Hygiene Data'!I49)))</f>
        <v/>
      </c>
      <c r="EE55" s="270" t="str">
        <f ca="true">+IF(OFFSET('Hygiene Data'!$I$12,0,10*ROW('Hygiene Data'!I49))="","",OFFSET('Hygiene Data'!$I$12,0,10*ROW('Hygiene Data'!I49)))</f>
        <v/>
      </c>
      <c r="EF55" s="270"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6"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0"/>
      <c r="BS56" s="270" t="str">
        <f ca="true">+IF(OFFSET('Water Data'!$D$27,0,10*ROW('Water Data'!D50))="","",OFFSET('Water Data'!$D$27,0,10*ROW('Water Data'!D50)))</f>
        <v/>
      </c>
      <c r="BT56" s="270" t="str">
        <f ca="true">+IF(OFFSET('Water Data'!$D$28,0,10*ROW('Water Data'!D50))="","",OFFSET('Water Data'!$D$28,0,10*ROW('Water Data'!D50)))</f>
        <v/>
      </c>
      <c r="BU56" s="270" t="str">
        <f ca="true">+IF(OFFSET('Water Data'!$D$29,0,10*ROW('Water Data'!D50))="","",OFFSET('Water Data'!$D$29,0,10*ROW('Water Data'!D50)))</f>
        <v/>
      </c>
      <c r="BV56" s="270" t="str">
        <f ca="true">+IF(OFFSET('Water Data'!$E$27,0,10*ROW('Water Data'!E50))="","",OFFSET('Water Data'!$E$27,0,10*ROW('Water Data'!E50)))</f>
        <v/>
      </c>
      <c r="BW56" s="270" t="str">
        <f ca="true">+IF(OFFSET('Water Data'!$E$28,0,10*ROW('Water Data'!E50))="","",OFFSET('Water Data'!$E$28,0,10*ROW('Water Data'!E50)))</f>
        <v/>
      </c>
      <c r="BX56" s="270" t="str">
        <f ca="true">+IF(OFFSET('Water Data'!$E$29,0,10*ROW('Water Data'!E50))="","",OFFSET('Water Data'!$E$29,0,10*ROW('Water Data'!E50)))</f>
        <v/>
      </c>
      <c r="BY56" s="270" t="str">
        <f ca="true">+IF(OFFSET('Water Data'!$F$27,0,10*ROW('Water Data'!F50))="","",OFFSET('Water Data'!$F$27,0,10*ROW('Water Data'!F50)))</f>
        <v/>
      </c>
      <c r="BZ56" s="270" t="str">
        <f ca="true">+IF(OFFSET('Water Data'!$F$28,0,10*ROW('Water Data'!F50))="","",OFFSET('Water Data'!$F$28,0,10*ROW('Water Data'!F50)))</f>
        <v/>
      </c>
      <c r="CA56" s="270" t="str">
        <f ca="true">+IF(OFFSET('Water Data'!$F$29,0,10*ROW('Water Data'!F50))="","",OFFSET('Water Data'!$F$29,0,10*ROW('Water Data'!F50)))</f>
        <v/>
      </c>
      <c r="CB56" s="270" t="str">
        <f ca="true">+IF(OFFSET('Water Data'!$G$27,0,10*ROW('Water Data'!G50))="","",OFFSET('Water Data'!$G$27,0,10*ROW('Water Data'!G50)))</f>
        <v/>
      </c>
      <c r="CC56" s="270" t="str">
        <f ca="true">+IF(OFFSET('Water Data'!$G$28,0,10*ROW('Water Data'!G50))="","",OFFSET('Water Data'!$G$28,0,10*ROW('Water Data'!G50)))</f>
        <v/>
      </c>
      <c r="CD56" s="270" t="str">
        <f ca="true">+IF(OFFSET('Water Data'!$G$29,0,10*ROW('Water Data'!G50))="","",OFFSET('Water Data'!$G$29,0,10*ROW('Water Data'!G50)))</f>
        <v/>
      </c>
      <c r="CE56" s="270" t="str">
        <f ca="true">+IF(OFFSET('Water Data'!$H$27,0,10*ROW('Water Data'!H50))="","",OFFSET('Water Data'!$H$27,0,10*ROW('Water Data'!H50)))</f>
        <v/>
      </c>
      <c r="CF56" s="270" t="str">
        <f ca="true">+IF(OFFSET('Water Data'!$H$28,0,10*ROW('Water Data'!H50))="","",OFFSET('Water Data'!$H$28,0,10*ROW('Water Data'!H50)))</f>
        <v/>
      </c>
      <c r="CG56" s="270" t="str">
        <f ca="true">+IF(OFFSET('Water Data'!$H$29,0,10*ROW('Water Data'!H50))="","",OFFSET('Water Data'!$H$29,0,10*ROW('Water Data'!H50)))</f>
        <v/>
      </c>
      <c r="CH56" s="270" t="str">
        <f ca="true">+IF(OFFSET('Water Data'!$I$27,0,10*ROW('Water Data'!I50))="","",OFFSET('Water Data'!$I$27,0,10*ROW('Water Data'!I50)))</f>
        <v/>
      </c>
      <c r="CI56" s="270" t="str">
        <f ca="true">+IF(OFFSET('Water Data'!$I$28,0,10*ROW('Water Data'!I50))="","",OFFSET('Water Data'!$I$28,0,10*ROW('Water Data'!I50)))</f>
        <v/>
      </c>
      <c r="CJ56" s="270" t="str">
        <f ca="true">+IF(OFFSET('Water Data'!$I$29,0,10*ROW('Water Data'!I50))="","",OFFSET('Water Data'!$I$29,0,10*ROW('Water Data'!I50)))</f>
        <v/>
      </c>
      <c r="CK56" s="270" t="str">
        <f ca="true">+IF(OFFSET('Sanitation Data'!$D$28,0,10*ROW('Sanitation Data'!D50))="","",OFFSET('Sanitation Data'!$D$28,0,10*ROW('Sanitation Data'!D50)))</f>
        <v/>
      </c>
      <c r="CL56" s="270" t="str">
        <f ca="true">+IF(OFFSET('Sanitation Data'!$D$29,0,10*ROW('Sanitation Data'!D50))="","",OFFSET('Sanitation Data'!$D$29,0,10*ROW('Sanitation Data'!D50)))</f>
        <v/>
      </c>
      <c r="CM56" s="270" t="str">
        <f ca="true">+IF(OFFSET('Sanitation Data'!$D$30,0,10*ROW('Sanitation Data'!D50))="","",OFFSET('Sanitation Data'!$D$30,0,10*ROW('Sanitation Data'!D50)))</f>
        <v/>
      </c>
      <c r="CN56" s="270" t="str">
        <f ca="true">+IF(OFFSET('Sanitation Data'!$D$31,0,10*ROW('Sanitation Data'!D50))="","",OFFSET('Sanitation Data'!$D$31,0,10*ROW('Sanitation Data'!D50)))</f>
        <v/>
      </c>
      <c r="CO56" s="270" t="str">
        <f ca="true">+IF(OFFSET('Sanitation Data'!$D$32,0,10*ROW('Sanitation Data'!D50))="","",OFFSET('Sanitation Data'!$D$32,0,10*ROW('Sanitation Data'!D50)))</f>
        <v/>
      </c>
      <c r="CP56" s="270" t="str">
        <f ca="true">+IF(OFFSET('Sanitation Data'!$E$28,0,10*ROW('Sanitation Data'!E50))="","",OFFSET('Sanitation Data'!$E$28,0,10*ROW('Sanitation Data'!E50)))</f>
        <v/>
      </c>
      <c r="CQ56" s="270" t="str">
        <f ca="true">+IF(OFFSET('Sanitation Data'!$E$29,0,10*ROW('Sanitation Data'!E50))="","",OFFSET('Sanitation Data'!$E$29,0,10*ROW('Sanitation Data'!E50)))</f>
        <v/>
      </c>
      <c r="CR56" s="270" t="str">
        <f ca="true">+IF(OFFSET('Sanitation Data'!$E$30,0,10*ROW('Sanitation Data'!E50))="","",OFFSET('Sanitation Data'!$E$30,0,10*ROW('Sanitation Data'!E50)))</f>
        <v/>
      </c>
      <c r="CS56" s="270" t="str">
        <f ca="true">+IF(OFFSET('Sanitation Data'!$E$31,0,10*ROW('Sanitation Data'!E50))="","",OFFSET('Sanitation Data'!$E$31,0,10*ROW('Sanitation Data'!E50)))</f>
        <v/>
      </c>
      <c r="CT56" s="270" t="str">
        <f ca="true">+IF(OFFSET('Sanitation Data'!$E$32,0,10*ROW('Sanitation Data'!E50))="","",OFFSET('Sanitation Data'!$E$32,0,10*ROW('Sanitation Data'!E50)))</f>
        <v/>
      </c>
      <c r="CU56" s="270" t="str">
        <f ca="true">+IF(OFFSET('Sanitation Data'!$F$28,0,10*ROW('Sanitation Data'!F50))="","",OFFSET('Sanitation Data'!$F$28,0,10*ROW('Sanitation Data'!F50)))</f>
        <v/>
      </c>
      <c r="CV56" s="270" t="str">
        <f ca="true">+IF(OFFSET('Sanitation Data'!$F$29,0,10*ROW('Sanitation Data'!F50))="","",OFFSET('Sanitation Data'!$F$29,0,10*ROW('Sanitation Data'!F50)))</f>
        <v/>
      </c>
      <c r="CW56" s="270" t="str">
        <f ca="true">+IF(OFFSET('Sanitation Data'!$F$30,0,10*ROW('Sanitation Data'!F50))="","",OFFSET('Sanitation Data'!$F$30,0,10*ROW('Sanitation Data'!F50)))</f>
        <v/>
      </c>
      <c r="CX56" s="270" t="str">
        <f ca="true">+IF(OFFSET('Sanitation Data'!$F$31,0,10*ROW('Sanitation Data'!F50))="","",OFFSET('Sanitation Data'!$F$31,0,10*ROW('Sanitation Data'!F50)))</f>
        <v/>
      </c>
      <c r="CY56" s="270" t="str">
        <f ca="true">+IF(OFFSET('Sanitation Data'!$F$32,0,10*ROW('Sanitation Data'!F50))="","",OFFSET('Sanitation Data'!$F$32,0,10*ROW('Sanitation Data'!F50)))</f>
        <v/>
      </c>
      <c r="CZ56" s="270" t="str">
        <f ca="true">+IF(OFFSET('Sanitation Data'!$G$28,0,10*ROW('Sanitation Data'!G50))="","",OFFSET('Sanitation Data'!$G$28,0,10*ROW('Sanitation Data'!G50)))</f>
        <v/>
      </c>
      <c r="DA56" s="270" t="str">
        <f ca="true">+IF(OFFSET('Sanitation Data'!$G$29,0,10*ROW('Sanitation Data'!G50))="","",OFFSET('Sanitation Data'!$G$29,0,10*ROW('Sanitation Data'!G50)))</f>
        <v/>
      </c>
      <c r="DB56" s="270" t="str">
        <f ca="true">+IF(OFFSET('Sanitation Data'!$G$30,0,10*ROW('Sanitation Data'!G50))="","",OFFSET('Sanitation Data'!$G$30,0,10*ROW('Sanitation Data'!G50)))</f>
        <v/>
      </c>
      <c r="DC56" s="270" t="str">
        <f ca="true">+IF(OFFSET('Sanitation Data'!$G$31,0,10*ROW('Sanitation Data'!G50))="","",OFFSET('Sanitation Data'!$G$31,0,10*ROW('Sanitation Data'!G50)))</f>
        <v/>
      </c>
      <c r="DD56" s="270" t="str">
        <f ca="true">+IF(OFFSET('Sanitation Data'!$G$32,0,10*ROW('Sanitation Data'!G50))="","",OFFSET('Sanitation Data'!$G$32,0,10*ROW('Sanitation Data'!G50)))</f>
        <v/>
      </c>
      <c r="DE56" s="270" t="str">
        <f ca="true">+IF(OFFSET('Sanitation Data'!$H$28,0,10*ROW('Sanitation Data'!H50))="","",OFFSET('Sanitation Data'!$H$28,0,10*ROW('Sanitation Data'!H50)))</f>
        <v/>
      </c>
      <c r="DF56" s="270" t="str">
        <f ca="true">+IF(OFFSET('Sanitation Data'!$H$29,0,10*ROW('Sanitation Data'!H50))="","",OFFSET('Sanitation Data'!$H$29,0,10*ROW('Sanitation Data'!H50)))</f>
        <v/>
      </c>
      <c r="DG56" s="270" t="str">
        <f ca="true">+IF(OFFSET('Sanitation Data'!$H$30,0,10*ROW('Sanitation Data'!H50))="","",OFFSET('Sanitation Data'!$H$30,0,10*ROW('Sanitation Data'!H50)))</f>
        <v/>
      </c>
      <c r="DH56" s="270" t="str">
        <f ca="true">+IF(OFFSET('Sanitation Data'!$H$31,0,10*ROW('Sanitation Data'!H50))="","",OFFSET('Sanitation Data'!$H$31,0,10*ROW('Sanitation Data'!H50)))</f>
        <v/>
      </c>
      <c r="DI56" s="270" t="str">
        <f ca="true">+IF(OFFSET('Sanitation Data'!$H$32,0,10*ROW('Sanitation Data'!H50))="","",OFFSET('Sanitation Data'!$H$32,0,10*ROW('Sanitation Data'!H50)))</f>
        <v/>
      </c>
      <c r="DJ56" s="270" t="str">
        <f ca="true">+IF(OFFSET('Sanitation Data'!$I$28,0,10*ROW('Sanitation Data'!I50))="","",OFFSET('Sanitation Data'!$I$28,0,10*ROW('Sanitation Data'!I50)))</f>
        <v/>
      </c>
      <c r="DK56" s="270" t="str">
        <f ca="true">+IF(OFFSET('Sanitation Data'!$I$29,0,10*ROW('Sanitation Data'!I50))="","",OFFSET('Sanitation Data'!$I$29,0,10*ROW('Sanitation Data'!I50)))</f>
        <v/>
      </c>
      <c r="DL56" s="270" t="str">
        <f ca="true">+IF(OFFSET('Sanitation Data'!$I$30,0,10*ROW('Sanitation Data'!I50))="","",OFFSET('Sanitation Data'!$I$30,0,10*ROW('Sanitation Data'!I50)))</f>
        <v/>
      </c>
      <c r="DM56" s="270" t="str">
        <f ca="true">+IF(OFFSET('Sanitation Data'!$I$31,0,10*ROW('Sanitation Data'!I50))="","",OFFSET('Sanitation Data'!$I$31,0,10*ROW('Sanitation Data'!I50)))</f>
        <v/>
      </c>
      <c r="DN56" s="270" t="str">
        <f ca="true">+IF(OFFSET('Sanitation Data'!$I$32,0,10*ROW('Sanitation Data'!I50))="","",OFFSET('Sanitation Data'!$I$32,0,10*ROW('Sanitation Data'!I50)))</f>
        <v/>
      </c>
      <c r="DO56" s="270" t="str">
        <f ca="true">+IF(OFFSET('Hygiene Data'!$D$11,0,10*ROW('Hygiene Data'!D50))="","",OFFSET('Hygiene Data'!$D$11,0,10*ROW('Hygiene Data'!D50)))</f>
        <v/>
      </c>
      <c r="DP56" s="270" t="str">
        <f ca="true">+IF(OFFSET('Hygiene Data'!$D$12,0,10*ROW('Hygiene Data'!D50))="","",OFFSET('Hygiene Data'!$D$12,0,10*ROW('Hygiene Data'!D50)))</f>
        <v/>
      </c>
      <c r="DQ56" s="270" t="str">
        <f ca="true">+IF(OFFSET('Hygiene Data'!$D$13,0,10*ROW('Hygiene Data'!D50))="","",OFFSET('Hygiene Data'!$D$13,0,10*ROW('Hygiene Data'!D50)))</f>
        <v/>
      </c>
      <c r="DR56" s="270" t="str">
        <f ca="true">+IF(OFFSET('Hygiene Data'!$E$11,0,10*ROW('Hygiene Data'!E50))="","",OFFSET('Hygiene Data'!$E$11,0,10*ROW('Hygiene Data'!E50)))</f>
        <v/>
      </c>
      <c r="DS56" s="270" t="str">
        <f ca="true">+IF(OFFSET('Hygiene Data'!$E$12,0,10*ROW('Hygiene Data'!E50))="","",OFFSET('Hygiene Data'!$E$12,0,10*ROW('Hygiene Data'!E50)))</f>
        <v/>
      </c>
      <c r="DT56" s="270" t="str">
        <f ca="true">+IF(OFFSET('Hygiene Data'!$E$13,0,10*ROW('Hygiene Data'!E50))="","",OFFSET('Hygiene Data'!$E$13,0,10*ROW('Hygiene Data'!E50)))</f>
        <v/>
      </c>
      <c r="DU56" s="270" t="str">
        <f ca="true">+IF(OFFSET('Hygiene Data'!$F$11,0,10*ROW('Hygiene Data'!F50))="","",OFFSET('Hygiene Data'!$F$11,0,10*ROW('Hygiene Data'!F50)))</f>
        <v/>
      </c>
      <c r="DV56" s="270" t="str">
        <f ca="true">+IF(OFFSET('Hygiene Data'!$F$12,0,10*ROW('Hygiene Data'!F50))="","",OFFSET('Hygiene Data'!$F$12,0,10*ROW('Hygiene Data'!F50)))</f>
        <v/>
      </c>
      <c r="DW56" s="270" t="str">
        <f ca="true">+IF(OFFSET('Hygiene Data'!$F$13,0,10*ROW('Hygiene Data'!F50))="","",OFFSET('Hygiene Data'!$F$13,0,10*ROW('Hygiene Data'!F50)))</f>
        <v/>
      </c>
      <c r="DX56" s="270" t="str">
        <f ca="true">+IF(OFFSET('Hygiene Data'!$G$11,0,10*ROW('Hygiene Data'!G50))="","",OFFSET('Hygiene Data'!$G$11,0,10*ROW('Hygiene Data'!G50)))</f>
        <v/>
      </c>
      <c r="DY56" s="270" t="str">
        <f ca="true">+IF(OFFSET('Hygiene Data'!$G$12,0,10*ROW('Hygiene Data'!G50))="","",OFFSET('Hygiene Data'!$G$12,0,10*ROW('Hygiene Data'!G50)))</f>
        <v/>
      </c>
      <c r="DZ56" s="270" t="str">
        <f ca="true">+IF(OFFSET('Hygiene Data'!$G$13,0,10*ROW('Hygiene Data'!G50))="","",OFFSET('Hygiene Data'!$G$13,0,10*ROW('Hygiene Data'!G50)))</f>
        <v/>
      </c>
      <c r="EA56" s="270" t="str">
        <f ca="true">+IF(OFFSET('Hygiene Data'!$H$11,0,10*ROW('Hygiene Data'!H50))="","",OFFSET('Hygiene Data'!$H$11,0,10*ROW('Hygiene Data'!H50)))</f>
        <v/>
      </c>
      <c r="EB56" s="270" t="str">
        <f ca="true">+IF(OFFSET('Hygiene Data'!$H$12,0,10*ROW('Hygiene Data'!H50))="","",OFFSET('Hygiene Data'!$H$12,0,10*ROW('Hygiene Data'!H50)))</f>
        <v/>
      </c>
      <c r="EC56" s="270" t="str">
        <f ca="true">+IF(OFFSET('Hygiene Data'!$H$13,0,10*ROW('Hygiene Data'!H50))="","",OFFSET('Hygiene Data'!$H$13,0,10*ROW('Hygiene Data'!H50)))</f>
        <v/>
      </c>
      <c r="ED56" s="270" t="str">
        <f ca="true">+IF(OFFSET('Hygiene Data'!$I$11,0,10*ROW('Hygiene Data'!I50))="","",OFFSET('Hygiene Data'!$I$11,0,10*ROW('Hygiene Data'!I50)))</f>
        <v/>
      </c>
      <c r="EE56" s="270" t="str">
        <f ca="true">+IF(OFFSET('Hygiene Data'!$I$12,0,10*ROW('Hygiene Data'!I50))="","",OFFSET('Hygiene Data'!$I$12,0,10*ROW('Hygiene Data'!I50)))</f>
        <v/>
      </c>
      <c r="EF56" s="270"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6"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0"/>
      <c r="BS57" s="270" t="str">
        <f ca="true">+IF(OFFSET('Water Data'!$D$27,0,10*ROW('Water Data'!D51))="","",OFFSET('Water Data'!$D$27,0,10*ROW('Water Data'!D51)))</f>
        <v/>
      </c>
      <c r="BT57" s="270" t="str">
        <f ca="true">+IF(OFFSET('Water Data'!$D$28,0,10*ROW('Water Data'!D51))="","",OFFSET('Water Data'!$D$28,0,10*ROW('Water Data'!D51)))</f>
        <v/>
      </c>
      <c r="BU57" s="270" t="str">
        <f ca="true">+IF(OFFSET('Water Data'!$D$29,0,10*ROW('Water Data'!D51))="","",OFFSET('Water Data'!$D$29,0,10*ROW('Water Data'!D51)))</f>
        <v/>
      </c>
      <c r="BV57" s="270" t="str">
        <f ca="true">+IF(OFFSET('Water Data'!$E$27,0,10*ROW('Water Data'!E51))="","",OFFSET('Water Data'!$E$27,0,10*ROW('Water Data'!E51)))</f>
        <v/>
      </c>
      <c r="BW57" s="270" t="str">
        <f ca="true">+IF(OFFSET('Water Data'!$E$28,0,10*ROW('Water Data'!E51))="","",OFFSET('Water Data'!$E$28,0,10*ROW('Water Data'!E51)))</f>
        <v/>
      </c>
      <c r="BX57" s="270" t="str">
        <f ca="true">+IF(OFFSET('Water Data'!$E$29,0,10*ROW('Water Data'!E51))="","",OFFSET('Water Data'!$E$29,0,10*ROW('Water Data'!E51)))</f>
        <v/>
      </c>
      <c r="BY57" s="270" t="str">
        <f ca="true">+IF(OFFSET('Water Data'!$F$27,0,10*ROW('Water Data'!F51))="","",OFFSET('Water Data'!$F$27,0,10*ROW('Water Data'!F51)))</f>
        <v/>
      </c>
      <c r="BZ57" s="270" t="str">
        <f ca="true">+IF(OFFSET('Water Data'!$F$28,0,10*ROW('Water Data'!F51))="","",OFFSET('Water Data'!$F$28,0,10*ROW('Water Data'!F51)))</f>
        <v/>
      </c>
      <c r="CA57" s="270" t="str">
        <f ca="true">+IF(OFFSET('Water Data'!$F$29,0,10*ROW('Water Data'!F51))="","",OFFSET('Water Data'!$F$29,0,10*ROW('Water Data'!F51)))</f>
        <v/>
      </c>
      <c r="CB57" s="270" t="str">
        <f ca="true">+IF(OFFSET('Water Data'!$G$27,0,10*ROW('Water Data'!G51))="","",OFFSET('Water Data'!$G$27,0,10*ROW('Water Data'!G51)))</f>
        <v/>
      </c>
      <c r="CC57" s="270" t="str">
        <f ca="true">+IF(OFFSET('Water Data'!$G$28,0,10*ROW('Water Data'!G51))="","",OFFSET('Water Data'!$G$28,0,10*ROW('Water Data'!G51)))</f>
        <v/>
      </c>
      <c r="CD57" s="270" t="str">
        <f ca="true">+IF(OFFSET('Water Data'!$G$29,0,10*ROW('Water Data'!G51))="","",OFFSET('Water Data'!$G$29,0,10*ROW('Water Data'!G51)))</f>
        <v/>
      </c>
      <c r="CE57" s="270" t="str">
        <f ca="true">+IF(OFFSET('Water Data'!$H$27,0,10*ROW('Water Data'!H51))="","",OFFSET('Water Data'!$H$27,0,10*ROW('Water Data'!H51)))</f>
        <v/>
      </c>
      <c r="CF57" s="270" t="str">
        <f ca="true">+IF(OFFSET('Water Data'!$H$28,0,10*ROW('Water Data'!H51))="","",OFFSET('Water Data'!$H$28,0,10*ROW('Water Data'!H51)))</f>
        <v/>
      </c>
      <c r="CG57" s="270" t="str">
        <f ca="true">+IF(OFFSET('Water Data'!$H$29,0,10*ROW('Water Data'!H51))="","",OFFSET('Water Data'!$H$29,0,10*ROW('Water Data'!H51)))</f>
        <v/>
      </c>
      <c r="CH57" s="270" t="str">
        <f ca="true">+IF(OFFSET('Water Data'!$I$27,0,10*ROW('Water Data'!I51))="","",OFFSET('Water Data'!$I$27,0,10*ROW('Water Data'!I51)))</f>
        <v/>
      </c>
      <c r="CI57" s="270" t="str">
        <f ca="true">+IF(OFFSET('Water Data'!$I$28,0,10*ROW('Water Data'!I51))="","",OFFSET('Water Data'!$I$28,0,10*ROW('Water Data'!I51)))</f>
        <v/>
      </c>
      <c r="CJ57" s="270" t="str">
        <f ca="true">+IF(OFFSET('Water Data'!$I$29,0,10*ROW('Water Data'!I51))="","",OFFSET('Water Data'!$I$29,0,10*ROW('Water Data'!I51)))</f>
        <v/>
      </c>
      <c r="CK57" s="270" t="str">
        <f ca="true">+IF(OFFSET('Sanitation Data'!$D$28,0,10*ROW('Sanitation Data'!D51))="","",OFFSET('Sanitation Data'!$D$28,0,10*ROW('Sanitation Data'!D51)))</f>
        <v/>
      </c>
      <c r="CL57" s="270" t="str">
        <f ca="true">+IF(OFFSET('Sanitation Data'!$D$29,0,10*ROW('Sanitation Data'!D51))="","",OFFSET('Sanitation Data'!$D$29,0,10*ROW('Sanitation Data'!D51)))</f>
        <v/>
      </c>
      <c r="CM57" s="270" t="str">
        <f ca="true">+IF(OFFSET('Sanitation Data'!$D$30,0,10*ROW('Sanitation Data'!D51))="","",OFFSET('Sanitation Data'!$D$30,0,10*ROW('Sanitation Data'!D51)))</f>
        <v/>
      </c>
      <c r="CN57" s="270" t="str">
        <f ca="true">+IF(OFFSET('Sanitation Data'!$D$31,0,10*ROW('Sanitation Data'!D51))="","",OFFSET('Sanitation Data'!$D$31,0,10*ROW('Sanitation Data'!D51)))</f>
        <v/>
      </c>
      <c r="CO57" s="270" t="str">
        <f ca="true">+IF(OFFSET('Sanitation Data'!$D$32,0,10*ROW('Sanitation Data'!D51))="","",OFFSET('Sanitation Data'!$D$32,0,10*ROW('Sanitation Data'!D51)))</f>
        <v/>
      </c>
      <c r="CP57" s="270" t="str">
        <f ca="true">+IF(OFFSET('Sanitation Data'!$E$28,0,10*ROW('Sanitation Data'!E51))="","",OFFSET('Sanitation Data'!$E$28,0,10*ROW('Sanitation Data'!E51)))</f>
        <v/>
      </c>
      <c r="CQ57" s="270" t="str">
        <f ca="true">+IF(OFFSET('Sanitation Data'!$E$29,0,10*ROW('Sanitation Data'!E51))="","",OFFSET('Sanitation Data'!$E$29,0,10*ROW('Sanitation Data'!E51)))</f>
        <v/>
      </c>
      <c r="CR57" s="270" t="str">
        <f ca="true">+IF(OFFSET('Sanitation Data'!$E$30,0,10*ROW('Sanitation Data'!E51))="","",OFFSET('Sanitation Data'!$E$30,0,10*ROW('Sanitation Data'!E51)))</f>
        <v/>
      </c>
      <c r="CS57" s="270" t="str">
        <f ca="true">+IF(OFFSET('Sanitation Data'!$E$31,0,10*ROW('Sanitation Data'!E51))="","",OFFSET('Sanitation Data'!$E$31,0,10*ROW('Sanitation Data'!E51)))</f>
        <v/>
      </c>
      <c r="CT57" s="270" t="str">
        <f ca="true">+IF(OFFSET('Sanitation Data'!$E$32,0,10*ROW('Sanitation Data'!E51))="","",OFFSET('Sanitation Data'!$E$32,0,10*ROW('Sanitation Data'!E51)))</f>
        <v/>
      </c>
      <c r="CU57" s="270" t="str">
        <f ca="true">+IF(OFFSET('Sanitation Data'!$F$28,0,10*ROW('Sanitation Data'!F51))="","",OFFSET('Sanitation Data'!$F$28,0,10*ROW('Sanitation Data'!F51)))</f>
        <v/>
      </c>
      <c r="CV57" s="270" t="str">
        <f ca="true">+IF(OFFSET('Sanitation Data'!$F$29,0,10*ROW('Sanitation Data'!F51))="","",OFFSET('Sanitation Data'!$F$29,0,10*ROW('Sanitation Data'!F51)))</f>
        <v/>
      </c>
      <c r="CW57" s="270" t="str">
        <f ca="true">+IF(OFFSET('Sanitation Data'!$F$30,0,10*ROW('Sanitation Data'!F51))="","",OFFSET('Sanitation Data'!$F$30,0,10*ROW('Sanitation Data'!F51)))</f>
        <v/>
      </c>
      <c r="CX57" s="270" t="str">
        <f ca="true">+IF(OFFSET('Sanitation Data'!$F$31,0,10*ROW('Sanitation Data'!F51))="","",OFFSET('Sanitation Data'!$F$31,0,10*ROW('Sanitation Data'!F51)))</f>
        <v/>
      </c>
      <c r="CY57" s="270" t="str">
        <f ca="true">+IF(OFFSET('Sanitation Data'!$F$32,0,10*ROW('Sanitation Data'!F51))="","",OFFSET('Sanitation Data'!$F$32,0,10*ROW('Sanitation Data'!F51)))</f>
        <v/>
      </c>
      <c r="CZ57" s="270" t="str">
        <f ca="true">+IF(OFFSET('Sanitation Data'!$G$28,0,10*ROW('Sanitation Data'!G51))="","",OFFSET('Sanitation Data'!$G$28,0,10*ROW('Sanitation Data'!G51)))</f>
        <v/>
      </c>
      <c r="DA57" s="270" t="str">
        <f ca="true">+IF(OFFSET('Sanitation Data'!$G$29,0,10*ROW('Sanitation Data'!G51))="","",OFFSET('Sanitation Data'!$G$29,0,10*ROW('Sanitation Data'!G51)))</f>
        <v/>
      </c>
      <c r="DB57" s="270" t="str">
        <f ca="true">+IF(OFFSET('Sanitation Data'!$G$30,0,10*ROW('Sanitation Data'!G51))="","",OFFSET('Sanitation Data'!$G$30,0,10*ROW('Sanitation Data'!G51)))</f>
        <v/>
      </c>
      <c r="DC57" s="270" t="str">
        <f ca="true">+IF(OFFSET('Sanitation Data'!$G$31,0,10*ROW('Sanitation Data'!G51))="","",OFFSET('Sanitation Data'!$G$31,0,10*ROW('Sanitation Data'!G51)))</f>
        <v/>
      </c>
      <c r="DD57" s="270" t="str">
        <f ca="true">+IF(OFFSET('Sanitation Data'!$G$32,0,10*ROW('Sanitation Data'!G51))="","",OFFSET('Sanitation Data'!$G$32,0,10*ROW('Sanitation Data'!G51)))</f>
        <v/>
      </c>
      <c r="DE57" s="270" t="str">
        <f ca="true">+IF(OFFSET('Sanitation Data'!$H$28,0,10*ROW('Sanitation Data'!H51))="","",OFFSET('Sanitation Data'!$H$28,0,10*ROW('Sanitation Data'!H51)))</f>
        <v/>
      </c>
      <c r="DF57" s="270" t="str">
        <f ca="true">+IF(OFFSET('Sanitation Data'!$H$29,0,10*ROW('Sanitation Data'!H51))="","",OFFSET('Sanitation Data'!$H$29,0,10*ROW('Sanitation Data'!H51)))</f>
        <v/>
      </c>
      <c r="DG57" s="270" t="str">
        <f ca="true">+IF(OFFSET('Sanitation Data'!$H$30,0,10*ROW('Sanitation Data'!H51))="","",OFFSET('Sanitation Data'!$H$30,0,10*ROW('Sanitation Data'!H51)))</f>
        <v/>
      </c>
      <c r="DH57" s="270" t="str">
        <f ca="true">+IF(OFFSET('Sanitation Data'!$H$31,0,10*ROW('Sanitation Data'!H51))="","",OFFSET('Sanitation Data'!$H$31,0,10*ROW('Sanitation Data'!H51)))</f>
        <v/>
      </c>
      <c r="DI57" s="270" t="str">
        <f ca="true">+IF(OFFSET('Sanitation Data'!$H$32,0,10*ROW('Sanitation Data'!H51))="","",OFFSET('Sanitation Data'!$H$32,0,10*ROW('Sanitation Data'!H51)))</f>
        <v/>
      </c>
      <c r="DJ57" s="270" t="str">
        <f ca="true">+IF(OFFSET('Sanitation Data'!$I$28,0,10*ROW('Sanitation Data'!I51))="","",OFFSET('Sanitation Data'!$I$28,0,10*ROW('Sanitation Data'!I51)))</f>
        <v/>
      </c>
      <c r="DK57" s="270" t="str">
        <f ca="true">+IF(OFFSET('Sanitation Data'!$I$29,0,10*ROW('Sanitation Data'!I51))="","",OFFSET('Sanitation Data'!$I$29,0,10*ROW('Sanitation Data'!I51)))</f>
        <v/>
      </c>
      <c r="DL57" s="270" t="str">
        <f ca="true">+IF(OFFSET('Sanitation Data'!$I$30,0,10*ROW('Sanitation Data'!I51))="","",OFFSET('Sanitation Data'!$I$30,0,10*ROW('Sanitation Data'!I51)))</f>
        <v/>
      </c>
      <c r="DM57" s="270" t="str">
        <f ca="true">+IF(OFFSET('Sanitation Data'!$I$31,0,10*ROW('Sanitation Data'!I51))="","",OFFSET('Sanitation Data'!$I$31,0,10*ROW('Sanitation Data'!I51)))</f>
        <v/>
      </c>
      <c r="DN57" s="270" t="str">
        <f ca="true">+IF(OFFSET('Sanitation Data'!$I$32,0,10*ROW('Sanitation Data'!I51))="","",OFFSET('Sanitation Data'!$I$32,0,10*ROW('Sanitation Data'!I51)))</f>
        <v/>
      </c>
      <c r="DO57" s="270" t="str">
        <f ca="true">+IF(OFFSET('Hygiene Data'!$D$11,0,10*ROW('Hygiene Data'!D51))="","",OFFSET('Hygiene Data'!$D$11,0,10*ROW('Hygiene Data'!D51)))</f>
        <v/>
      </c>
      <c r="DP57" s="270" t="str">
        <f ca="true">+IF(OFFSET('Hygiene Data'!$D$12,0,10*ROW('Hygiene Data'!D51))="","",OFFSET('Hygiene Data'!$D$12,0,10*ROW('Hygiene Data'!D51)))</f>
        <v/>
      </c>
      <c r="DQ57" s="270" t="str">
        <f ca="true">+IF(OFFSET('Hygiene Data'!$D$13,0,10*ROW('Hygiene Data'!D51))="","",OFFSET('Hygiene Data'!$D$13,0,10*ROW('Hygiene Data'!D51)))</f>
        <v/>
      </c>
      <c r="DR57" s="270" t="str">
        <f ca="true">+IF(OFFSET('Hygiene Data'!$E$11,0,10*ROW('Hygiene Data'!E51))="","",OFFSET('Hygiene Data'!$E$11,0,10*ROW('Hygiene Data'!E51)))</f>
        <v/>
      </c>
      <c r="DS57" s="270" t="str">
        <f ca="true">+IF(OFFSET('Hygiene Data'!$E$12,0,10*ROW('Hygiene Data'!E51))="","",OFFSET('Hygiene Data'!$E$12,0,10*ROW('Hygiene Data'!E51)))</f>
        <v/>
      </c>
      <c r="DT57" s="270" t="str">
        <f ca="true">+IF(OFFSET('Hygiene Data'!$E$13,0,10*ROW('Hygiene Data'!E51))="","",OFFSET('Hygiene Data'!$E$13,0,10*ROW('Hygiene Data'!E51)))</f>
        <v/>
      </c>
      <c r="DU57" s="270" t="str">
        <f ca="true">+IF(OFFSET('Hygiene Data'!$F$11,0,10*ROW('Hygiene Data'!F51))="","",OFFSET('Hygiene Data'!$F$11,0,10*ROW('Hygiene Data'!F51)))</f>
        <v/>
      </c>
      <c r="DV57" s="270" t="str">
        <f ca="true">+IF(OFFSET('Hygiene Data'!$F$12,0,10*ROW('Hygiene Data'!F51))="","",OFFSET('Hygiene Data'!$F$12,0,10*ROW('Hygiene Data'!F51)))</f>
        <v/>
      </c>
      <c r="DW57" s="270" t="str">
        <f ca="true">+IF(OFFSET('Hygiene Data'!$F$13,0,10*ROW('Hygiene Data'!F51))="","",OFFSET('Hygiene Data'!$F$13,0,10*ROW('Hygiene Data'!F51)))</f>
        <v/>
      </c>
      <c r="DX57" s="270" t="str">
        <f ca="true">+IF(OFFSET('Hygiene Data'!$G$11,0,10*ROW('Hygiene Data'!G51))="","",OFFSET('Hygiene Data'!$G$11,0,10*ROW('Hygiene Data'!G51)))</f>
        <v/>
      </c>
      <c r="DY57" s="270" t="str">
        <f ca="true">+IF(OFFSET('Hygiene Data'!$G$12,0,10*ROW('Hygiene Data'!G51))="","",OFFSET('Hygiene Data'!$G$12,0,10*ROW('Hygiene Data'!G51)))</f>
        <v/>
      </c>
      <c r="DZ57" s="270" t="str">
        <f ca="true">+IF(OFFSET('Hygiene Data'!$G$13,0,10*ROW('Hygiene Data'!G51))="","",OFFSET('Hygiene Data'!$G$13,0,10*ROW('Hygiene Data'!G51)))</f>
        <v/>
      </c>
      <c r="EA57" s="270" t="str">
        <f ca="true">+IF(OFFSET('Hygiene Data'!$H$11,0,10*ROW('Hygiene Data'!H51))="","",OFFSET('Hygiene Data'!$H$11,0,10*ROW('Hygiene Data'!H51)))</f>
        <v/>
      </c>
      <c r="EB57" s="270" t="str">
        <f ca="true">+IF(OFFSET('Hygiene Data'!$H$12,0,10*ROW('Hygiene Data'!H51))="","",OFFSET('Hygiene Data'!$H$12,0,10*ROW('Hygiene Data'!H51)))</f>
        <v/>
      </c>
      <c r="EC57" s="270" t="str">
        <f ca="true">+IF(OFFSET('Hygiene Data'!$H$13,0,10*ROW('Hygiene Data'!H51))="","",OFFSET('Hygiene Data'!$H$13,0,10*ROW('Hygiene Data'!H51)))</f>
        <v/>
      </c>
      <c r="ED57" s="270" t="str">
        <f ca="true">+IF(OFFSET('Hygiene Data'!$I$11,0,10*ROW('Hygiene Data'!I51))="","",OFFSET('Hygiene Data'!$I$11,0,10*ROW('Hygiene Data'!I51)))</f>
        <v/>
      </c>
      <c r="EE57" s="270" t="str">
        <f ca="true">+IF(OFFSET('Hygiene Data'!$I$12,0,10*ROW('Hygiene Data'!I51))="","",OFFSET('Hygiene Data'!$I$12,0,10*ROW('Hygiene Data'!I51)))</f>
        <v/>
      </c>
      <c r="EF57" s="270"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6"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0"/>
      <c r="BS58" s="270" t="str">
        <f ca="true">+IF(OFFSET('Water Data'!$D$27,0,10*ROW('Water Data'!D52))="","",OFFSET('Water Data'!$D$27,0,10*ROW('Water Data'!D52)))</f>
        <v/>
      </c>
      <c r="BT58" s="270" t="str">
        <f ca="true">+IF(OFFSET('Water Data'!$D$28,0,10*ROW('Water Data'!D52))="","",OFFSET('Water Data'!$D$28,0,10*ROW('Water Data'!D52)))</f>
        <v/>
      </c>
      <c r="BU58" s="270" t="str">
        <f ca="true">+IF(OFFSET('Water Data'!$D$29,0,10*ROW('Water Data'!D52))="","",OFFSET('Water Data'!$D$29,0,10*ROW('Water Data'!D52)))</f>
        <v/>
      </c>
      <c r="BV58" s="270" t="str">
        <f ca="true">+IF(OFFSET('Water Data'!$E$27,0,10*ROW('Water Data'!E52))="","",OFFSET('Water Data'!$E$27,0,10*ROW('Water Data'!E52)))</f>
        <v/>
      </c>
      <c r="BW58" s="270" t="str">
        <f ca="true">+IF(OFFSET('Water Data'!$E$28,0,10*ROW('Water Data'!E52))="","",OFFSET('Water Data'!$E$28,0,10*ROW('Water Data'!E52)))</f>
        <v/>
      </c>
      <c r="BX58" s="270" t="str">
        <f ca="true">+IF(OFFSET('Water Data'!$E$29,0,10*ROW('Water Data'!E52))="","",OFFSET('Water Data'!$E$29,0,10*ROW('Water Data'!E52)))</f>
        <v/>
      </c>
      <c r="BY58" s="270" t="str">
        <f ca="true">+IF(OFFSET('Water Data'!$F$27,0,10*ROW('Water Data'!F52))="","",OFFSET('Water Data'!$F$27,0,10*ROW('Water Data'!F52)))</f>
        <v/>
      </c>
      <c r="BZ58" s="270" t="str">
        <f ca="true">+IF(OFFSET('Water Data'!$F$28,0,10*ROW('Water Data'!F52))="","",OFFSET('Water Data'!$F$28,0,10*ROW('Water Data'!F52)))</f>
        <v/>
      </c>
      <c r="CA58" s="270" t="str">
        <f ca="true">+IF(OFFSET('Water Data'!$F$29,0,10*ROW('Water Data'!F52))="","",OFFSET('Water Data'!$F$29,0,10*ROW('Water Data'!F52)))</f>
        <v/>
      </c>
      <c r="CB58" s="270" t="str">
        <f ca="true">+IF(OFFSET('Water Data'!$G$27,0,10*ROW('Water Data'!G52))="","",OFFSET('Water Data'!$G$27,0,10*ROW('Water Data'!G52)))</f>
        <v/>
      </c>
      <c r="CC58" s="270" t="str">
        <f ca="true">+IF(OFFSET('Water Data'!$G$28,0,10*ROW('Water Data'!G52))="","",OFFSET('Water Data'!$G$28,0,10*ROW('Water Data'!G52)))</f>
        <v/>
      </c>
      <c r="CD58" s="270" t="str">
        <f ca="true">+IF(OFFSET('Water Data'!$G$29,0,10*ROW('Water Data'!G52))="","",OFFSET('Water Data'!$G$29,0,10*ROW('Water Data'!G52)))</f>
        <v/>
      </c>
      <c r="CE58" s="270" t="str">
        <f ca="true">+IF(OFFSET('Water Data'!$H$27,0,10*ROW('Water Data'!H52))="","",OFFSET('Water Data'!$H$27,0,10*ROW('Water Data'!H52)))</f>
        <v/>
      </c>
      <c r="CF58" s="270" t="str">
        <f ca="true">+IF(OFFSET('Water Data'!$H$28,0,10*ROW('Water Data'!H52))="","",OFFSET('Water Data'!$H$28,0,10*ROW('Water Data'!H52)))</f>
        <v/>
      </c>
      <c r="CG58" s="270" t="str">
        <f ca="true">+IF(OFFSET('Water Data'!$H$29,0,10*ROW('Water Data'!H52))="","",OFFSET('Water Data'!$H$29,0,10*ROW('Water Data'!H52)))</f>
        <v/>
      </c>
      <c r="CH58" s="270" t="str">
        <f ca="true">+IF(OFFSET('Water Data'!$I$27,0,10*ROW('Water Data'!I52))="","",OFFSET('Water Data'!$I$27,0,10*ROW('Water Data'!I52)))</f>
        <v/>
      </c>
      <c r="CI58" s="270" t="str">
        <f ca="true">+IF(OFFSET('Water Data'!$I$28,0,10*ROW('Water Data'!I52))="","",OFFSET('Water Data'!$I$28,0,10*ROW('Water Data'!I52)))</f>
        <v/>
      </c>
      <c r="CJ58" s="270" t="str">
        <f ca="true">+IF(OFFSET('Water Data'!$I$29,0,10*ROW('Water Data'!I52))="","",OFFSET('Water Data'!$I$29,0,10*ROW('Water Data'!I52)))</f>
        <v/>
      </c>
      <c r="CK58" s="270" t="str">
        <f ca="true">+IF(OFFSET('Sanitation Data'!$D$28,0,10*ROW('Sanitation Data'!D52))="","",OFFSET('Sanitation Data'!$D$28,0,10*ROW('Sanitation Data'!D52)))</f>
        <v/>
      </c>
      <c r="CL58" s="270" t="str">
        <f ca="true">+IF(OFFSET('Sanitation Data'!$D$29,0,10*ROW('Sanitation Data'!D52))="","",OFFSET('Sanitation Data'!$D$29,0,10*ROW('Sanitation Data'!D52)))</f>
        <v/>
      </c>
      <c r="CM58" s="270" t="str">
        <f ca="true">+IF(OFFSET('Sanitation Data'!$D$30,0,10*ROW('Sanitation Data'!D52))="","",OFFSET('Sanitation Data'!$D$30,0,10*ROW('Sanitation Data'!D52)))</f>
        <v/>
      </c>
      <c r="CN58" s="270" t="str">
        <f ca="true">+IF(OFFSET('Sanitation Data'!$D$31,0,10*ROW('Sanitation Data'!D52))="","",OFFSET('Sanitation Data'!$D$31,0,10*ROW('Sanitation Data'!D52)))</f>
        <v/>
      </c>
      <c r="CO58" s="270" t="str">
        <f ca="true">+IF(OFFSET('Sanitation Data'!$D$32,0,10*ROW('Sanitation Data'!D52))="","",OFFSET('Sanitation Data'!$D$32,0,10*ROW('Sanitation Data'!D52)))</f>
        <v/>
      </c>
      <c r="CP58" s="270" t="str">
        <f ca="true">+IF(OFFSET('Sanitation Data'!$E$28,0,10*ROW('Sanitation Data'!E52))="","",OFFSET('Sanitation Data'!$E$28,0,10*ROW('Sanitation Data'!E52)))</f>
        <v/>
      </c>
      <c r="CQ58" s="270" t="str">
        <f ca="true">+IF(OFFSET('Sanitation Data'!$E$29,0,10*ROW('Sanitation Data'!E52))="","",OFFSET('Sanitation Data'!$E$29,0,10*ROW('Sanitation Data'!E52)))</f>
        <v/>
      </c>
      <c r="CR58" s="270" t="str">
        <f ca="true">+IF(OFFSET('Sanitation Data'!$E$30,0,10*ROW('Sanitation Data'!E52))="","",OFFSET('Sanitation Data'!$E$30,0,10*ROW('Sanitation Data'!E52)))</f>
        <v/>
      </c>
      <c r="CS58" s="270" t="str">
        <f ca="true">+IF(OFFSET('Sanitation Data'!$E$31,0,10*ROW('Sanitation Data'!E52))="","",OFFSET('Sanitation Data'!$E$31,0,10*ROW('Sanitation Data'!E52)))</f>
        <v/>
      </c>
      <c r="CT58" s="270" t="str">
        <f ca="true">+IF(OFFSET('Sanitation Data'!$E$32,0,10*ROW('Sanitation Data'!E52))="","",OFFSET('Sanitation Data'!$E$32,0,10*ROW('Sanitation Data'!E52)))</f>
        <v/>
      </c>
      <c r="CU58" s="270" t="str">
        <f ca="true">+IF(OFFSET('Sanitation Data'!$F$28,0,10*ROW('Sanitation Data'!F52))="","",OFFSET('Sanitation Data'!$F$28,0,10*ROW('Sanitation Data'!F52)))</f>
        <v/>
      </c>
      <c r="CV58" s="270" t="str">
        <f ca="true">+IF(OFFSET('Sanitation Data'!$F$29,0,10*ROW('Sanitation Data'!F52))="","",OFFSET('Sanitation Data'!$F$29,0,10*ROW('Sanitation Data'!F52)))</f>
        <v/>
      </c>
      <c r="CW58" s="270" t="str">
        <f ca="true">+IF(OFFSET('Sanitation Data'!$F$30,0,10*ROW('Sanitation Data'!F52))="","",OFFSET('Sanitation Data'!$F$30,0,10*ROW('Sanitation Data'!F52)))</f>
        <v/>
      </c>
      <c r="CX58" s="270" t="str">
        <f ca="true">+IF(OFFSET('Sanitation Data'!$F$31,0,10*ROW('Sanitation Data'!F52))="","",OFFSET('Sanitation Data'!$F$31,0,10*ROW('Sanitation Data'!F52)))</f>
        <v/>
      </c>
      <c r="CY58" s="270" t="str">
        <f ca="true">+IF(OFFSET('Sanitation Data'!$F$32,0,10*ROW('Sanitation Data'!F52))="","",OFFSET('Sanitation Data'!$F$32,0,10*ROW('Sanitation Data'!F52)))</f>
        <v/>
      </c>
      <c r="CZ58" s="270" t="str">
        <f ca="true">+IF(OFFSET('Sanitation Data'!$G$28,0,10*ROW('Sanitation Data'!G52))="","",OFFSET('Sanitation Data'!$G$28,0,10*ROW('Sanitation Data'!G52)))</f>
        <v/>
      </c>
      <c r="DA58" s="270" t="str">
        <f ca="true">+IF(OFFSET('Sanitation Data'!$G$29,0,10*ROW('Sanitation Data'!G52))="","",OFFSET('Sanitation Data'!$G$29,0,10*ROW('Sanitation Data'!G52)))</f>
        <v/>
      </c>
      <c r="DB58" s="270" t="str">
        <f ca="true">+IF(OFFSET('Sanitation Data'!$G$30,0,10*ROW('Sanitation Data'!G52))="","",OFFSET('Sanitation Data'!$G$30,0,10*ROW('Sanitation Data'!G52)))</f>
        <v/>
      </c>
      <c r="DC58" s="270" t="str">
        <f ca="true">+IF(OFFSET('Sanitation Data'!$G$31,0,10*ROW('Sanitation Data'!G52))="","",OFFSET('Sanitation Data'!$G$31,0,10*ROW('Sanitation Data'!G52)))</f>
        <v/>
      </c>
      <c r="DD58" s="270" t="str">
        <f ca="true">+IF(OFFSET('Sanitation Data'!$G$32,0,10*ROW('Sanitation Data'!G52))="","",OFFSET('Sanitation Data'!$G$32,0,10*ROW('Sanitation Data'!G52)))</f>
        <v/>
      </c>
      <c r="DE58" s="270" t="str">
        <f ca="true">+IF(OFFSET('Sanitation Data'!$H$28,0,10*ROW('Sanitation Data'!H52))="","",OFFSET('Sanitation Data'!$H$28,0,10*ROW('Sanitation Data'!H52)))</f>
        <v/>
      </c>
      <c r="DF58" s="270" t="str">
        <f ca="true">+IF(OFFSET('Sanitation Data'!$H$29,0,10*ROW('Sanitation Data'!H52))="","",OFFSET('Sanitation Data'!$H$29,0,10*ROW('Sanitation Data'!H52)))</f>
        <v/>
      </c>
      <c r="DG58" s="270" t="str">
        <f ca="true">+IF(OFFSET('Sanitation Data'!$H$30,0,10*ROW('Sanitation Data'!H52))="","",OFFSET('Sanitation Data'!$H$30,0,10*ROW('Sanitation Data'!H52)))</f>
        <v/>
      </c>
      <c r="DH58" s="270" t="str">
        <f ca="true">+IF(OFFSET('Sanitation Data'!$H$31,0,10*ROW('Sanitation Data'!H52))="","",OFFSET('Sanitation Data'!$H$31,0,10*ROW('Sanitation Data'!H52)))</f>
        <v/>
      </c>
      <c r="DI58" s="270" t="str">
        <f ca="true">+IF(OFFSET('Sanitation Data'!$H$32,0,10*ROW('Sanitation Data'!H52))="","",OFFSET('Sanitation Data'!$H$32,0,10*ROW('Sanitation Data'!H52)))</f>
        <v/>
      </c>
      <c r="DJ58" s="270" t="str">
        <f ca="true">+IF(OFFSET('Sanitation Data'!$I$28,0,10*ROW('Sanitation Data'!I52))="","",OFFSET('Sanitation Data'!$I$28,0,10*ROW('Sanitation Data'!I52)))</f>
        <v/>
      </c>
      <c r="DK58" s="270" t="str">
        <f ca="true">+IF(OFFSET('Sanitation Data'!$I$29,0,10*ROW('Sanitation Data'!I52))="","",OFFSET('Sanitation Data'!$I$29,0,10*ROW('Sanitation Data'!I52)))</f>
        <v/>
      </c>
      <c r="DL58" s="270" t="str">
        <f ca="true">+IF(OFFSET('Sanitation Data'!$I$30,0,10*ROW('Sanitation Data'!I52))="","",OFFSET('Sanitation Data'!$I$30,0,10*ROW('Sanitation Data'!I52)))</f>
        <v/>
      </c>
      <c r="DM58" s="270" t="str">
        <f ca="true">+IF(OFFSET('Sanitation Data'!$I$31,0,10*ROW('Sanitation Data'!I52))="","",OFFSET('Sanitation Data'!$I$31,0,10*ROW('Sanitation Data'!I52)))</f>
        <v/>
      </c>
      <c r="DN58" s="270" t="str">
        <f ca="true">+IF(OFFSET('Sanitation Data'!$I$32,0,10*ROW('Sanitation Data'!I52))="","",OFFSET('Sanitation Data'!$I$32,0,10*ROW('Sanitation Data'!I52)))</f>
        <v/>
      </c>
      <c r="DO58" s="270" t="str">
        <f ca="true">+IF(OFFSET('Hygiene Data'!$D$11,0,10*ROW('Hygiene Data'!D52))="","",OFFSET('Hygiene Data'!$D$11,0,10*ROW('Hygiene Data'!D52)))</f>
        <v/>
      </c>
      <c r="DP58" s="270" t="str">
        <f ca="true">+IF(OFFSET('Hygiene Data'!$D$12,0,10*ROW('Hygiene Data'!D52))="","",OFFSET('Hygiene Data'!$D$12,0,10*ROW('Hygiene Data'!D52)))</f>
        <v/>
      </c>
      <c r="DQ58" s="270" t="str">
        <f ca="true">+IF(OFFSET('Hygiene Data'!$D$13,0,10*ROW('Hygiene Data'!D52))="","",OFFSET('Hygiene Data'!$D$13,0,10*ROW('Hygiene Data'!D52)))</f>
        <v/>
      </c>
      <c r="DR58" s="270" t="str">
        <f ca="true">+IF(OFFSET('Hygiene Data'!$E$11,0,10*ROW('Hygiene Data'!E52))="","",OFFSET('Hygiene Data'!$E$11,0,10*ROW('Hygiene Data'!E52)))</f>
        <v/>
      </c>
      <c r="DS58" s="270" t="str">
        <f ca="true">+IF(OFFSET('Hygiene Data'!$E$12,0,10*ROW('Hygiene Data'!E52))="","",OFFSET('Hygiene Data'!$E$12,0,10*ROW('Hygiene Data'!E52)))</f>
        <v/>
      </c>
      <c r="DT58" s="270" t="str">
        <f ca="true">+IF(OFFSET('Hygiene Data'!$E$13,0,10*ROW('Hygiene Data'!E52))="","",OFFSET('Hygiene Data'!$E$13,0,10*ROW('Hygiene Data'!E52)))</f>
        <v/>
      </c>
      <c r="DU58" s="270" t="str">
        <f ca="true">+IF(OFFSET('Hygiene Data'!$F$11,0,10*ROW('Hygiene Data'!F52))="","",OFFSET('Hygiene Data'!$F$11,0,10*ROW('Hygiene Data'!F52)))</f>
        <v/>
      </c>
      <c r="DV58" s="270" t="str">
        <f ca="true">+IF(OFFSET('Hygiene Data'!$F$12,0,10*ROW('Hygiene Data'!F52))="","",OFFSET('Hygiene Data'!$F$12,0,10*ROW('Hygiene Data'!F52)))</f>
        <v/>
      </c>
      <c r="DW58" s="270" t="str">
        <f ca="true">+IF(OFFSET('Hygiene Data'!$F$13,0,10*ROW('Hygiene Data'!F52))="","",OFFSET('Hygiene Data'!$F$13,0,10*ROW('Hygiene Data'!F52)))</f>
        <v/>
      </c>
      <c r="DX58" s="270" t="str">
        <f ca="true">+IF(OFFSET('Hygiene Data'!$G$11,0,10*ROW('Hygiene Data'!G52))="","",OFFSET('Hygiene Data'!$G$11,0,10*ROW('Hygiene Data'!G52)))</f>
        <v/>
      </c>
      <c r="DY58" s="270" t="str">
        <f ca="true">+IF(OFFSET('Hygiene Data'!$G$12,0,10*ROW('Hygiene Data'!G52))="","",OFFSET('Hygiene Data'!$G$12,0,10*ROW('Hygiene Data'!G52)))</f>
        <v/>
      </c>
      <c r="DZ58" s="270" t="str">
        <f ca="true">+IF(OFFSET('Hygiene Data'!$G$13,0,10*ROW('Hygiene Data'!G52))="","",OFFSET('Hygiene Data'!$G$13,0,10*ROW('Hygiene Data'!G52)))</f>
        <v/>
      </c>
      <c r="EA58" s="270" t="str">
        <f ca="true">+IF(OFFSET('Hygiene Data'!$H$11,0,10*ROW('Hygiene Data'!H52))="","",OFFSET('Hygiene Data'!$H$11,0,10*ROW('Hygiene Data'!H52)))</f>
        <v/>
      </c>
      <c r="EB58" s="270" t="str">
        <f ca="true">+IF(OFFSET('Hygiene Data'!$H$12,0,10*ROW('Hygiene Data'!H52))="","",OFFSET('Hygiene Data'!$H$12,0,10*ROW('Hygiene Data'!H52)))</f>
        <v/>
      </c>
      <c r="EC58" s="270" t="str">
        <f ca="true">+IF(OFFSET('Hygiene Data'!$H$13,0,10*ROW('Hygiene Data'!H52))="","",OFFSET('Hygiene Data'!$H$13,0,10*ROW('Hygiene Data'!H52)))</f>
        <v/>
      </c>
      <c r="ED58" s="270" t="str">
        <f ca="true">+IF(OFFSET('Hygiene Data'!$I$11,0,10*ROW('Hygiene Data'!I52))="","",OFFSET('Hygiene Data'!$I$11,0,10*ROW('Hygiene Data'!I52)))</f>
        <v/>
      </c>
      <c r="EE58" s="270" t="str">
        <f ca="true">+IF(OFFSET('Hygiene Data'!$I$12,0,10*ROW('Hygiene Data'!I52))="","",OFFSET('Hygiene Data'!$I$12,0,10*ROW('Hygiene Data'!I52)))</f>
        <v/>
      </c>
      <c r="EF58" s="270"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6"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0"/>
      <c r="BS59" s="270" t="str">
        <f ca="true">+IF(OFFSET('Water Data'!$D$27,0,10*ROW('Water Data'!D53))="","",OFFSET('Water Data'!$D$27,0,10*ROW('Water Data'!D53)))</f>
        <v/>
      </c>
      <c r="BT59" s="270" t="str">
        <f ca="true">+IF(OFFSET('Water Data'!$D$28,0,10*ROW('Water Data'!D53))="","",OFFSET('Water Data'!$D$28,0,10*ROW('Water Data'!D53)))</f>
        <v/>
      </c>
      <c r="BU59" s="270" t="str">
        <f ca="true">+IF(OFFSET('Water Data'!$D$29,0,10*ROW('Water Data'!D53))="","",OFFSET('Water Data'!$D$29,0,10*ROW('Water Data'!D53)))</f>
        <v/>
      </c>
      <c r="BV59" s="270" t="str">
        <f ca="true">+IF(OFFSET('Water Data'!$E$27,0,10*ROW('Water Data'!E53))="","",OFFSET('Water Data'!$E$27,0,10*ROW('Water Data'!E53)))</f>
        <v/>
      </c>
      <c r="BW59" s="270" t="str">
        <f ca="true">+IF(OFFSET('Water Data'!$E$28,0,10*ROW('Water Data'!E53))="","",OFFSET('Water Data'!$E$28,0,10*ROW('Water Data'!E53)))</f>
        <v/>
      </c>
      <c r="BX59" s="270" t="str">
        <f ca="true">+IF(OFFSET('Water Data'!$E$29,0,10*ROW('Water Data'!E53))="","",OFFSET('Water Data'!$E$29,0,10*ROW('Water Data'!E53)))</f>
        <v/>
      </c>
      <c r="BY59" s="270" t="str">
        <f ca="true">+IF(OFFSET('Water Data'!$F$27,0,10*ROW('Water Data'!F53))="","",OFFSET('Water Data'!$F$27,0,10*ROW('Water Data'!F53)))</f>
        <v/>
      </c>
      <c r="BZ59" s="270" t="str">
        <f ca="true">+IF(OFFSET('Water Data'!$F$28,0,10*ROW('Water Data'!F53))="","",OFFSET('Water Data'!$F$28,0,10*ROW('Water Data'!F53)))</f>
        <v/>
      </c>
      <c r="CA59" s="270" t="str">
        <f ca="true">+IF(OFFSET('Water Data'!$F$29,0,10*ROW('Water Data'!F53))="","",OFFSET('Water Data'!$F$29,0,10*ROW('Water Data'!F53)))</f>
        <v/>
      </c>
      <c r="CB59" s="270" t="str">
        <f ca="true">+IF(OFFSET('Water Data'!$G$27,0,10*ROW('Water Data'!G53))="","",OFFSET('Water Data'!$G$27,0,10*ROW('Water Data'!G53)))</f>
        <v/>
      </c>
      <c r="CC59" s="270" t="str">
        <f ca="true">+IF(OFFSET('Water Data'!$G$28,0,10*ROW('Water Data'!G53))="","",OFFSET('Water Data'!$G$28,0,10*ROW('Water Data'!G53)))</f>
        <v/>
      </c>
      <c r="CD59" s="270" t="str">
        <f ca="true">+IF(OFFSET('Water Data'!$G$29,0,10*ROW('Water Data'!G53))="","",OFFSET('Water Data'!$G$29,0,10*ROW('Water Data'!G53)))</f>
        <v/>
      </c>
      <c r="CE59" s="270" t="str">
        <f ca="true">+IF(OFFSET('Water Data'!$H$27,0,10*ROW('Water Data'!H53))="","",OFFSET('Water Data'!$H$27,0,10*ROW('Water Data'!H53)))</f>
        <v/>
      </c>
      <c r="CF59" s="270" t="str">
        <f ca="true">+IF(OFFSET('Water Data'!$H$28,0,10*ROW('Water Data'!H53))="","",OFFSET('Water Data'!$H$28,0,10*ROW('Water Data'!H53)))</f>
        <v/>
      </c>
      <c r="CG59" s="270" t="str">
        <f ca="true">+IF(OFFSET('Water Data'!$H$29,0,10*ROW('Water Data'!H53))="","",OFFSET('Water Data'!$H$29,0,10*ROW('Water Data'!H53)))</f>
        <v/>
      </c>
      <c r="CH59" s="270" t="str">
        <f ca="true">+IF(OFFSET('Water Data'!$I$27,0,10*ROW('Water Data'!I53))="","",OFFSET('Water Data'!$I$27,0,10*ROW('Water Data'!I53)))</f>
        <v/>
      </c>
      <c r="CI59" s="270" t="str">
        <f ca="true">+IF(OFFSET('Water Data'!$I$28,0,10*ROW('Water Data'!I53))="","",OFFSET('Water Data'!$I$28,0,10*ROW('Water Data'!I53)))</f>
        <v/>
      </c>
      <c r="CJ59" s="270" t="str">
        <f ca="true">+IF(OFFSET('Water Data'!$I$29,0,10*ROW('Water Data'!I53))="","",OFFSET('Water Data'!$I$29,0,10*ROW('Water Data'!I53)))</f>
        <v/>
      </c>
      <c r="CK59" s="270" t="str">
        <f ca="true">+IF(OFFSET('Sanitation Data'!$D$28,0,10*ROW('Sanitation Data'!D53))="","",OFFSET('Sanitation Data'!$D$28,0,10*ROW('Sanitation Data'!D53)))</f>
        <v/>
      </c>
      <c r="CL59" s="270" t="str">
        <f ca="true">+IF(OFFSET('Sanitation Data'!$D$29,0,10*ROW('Sanitation Data'!D53))="","",OFFSET('Sanitation Data'!$D$29,0,10*ROW('Sanitation Data'!D53)))</f>
        <v/>
      </c>
      <c r="CM59" s="270" t="str">
        <f ca="true">+IF(OFFSET('Sanitation Data'!$D$30,0,10*ROW('Sanitation Data'!D53))="","",OFFSET('Sanitation Data'!$D$30,0,10*ROW('Sanitation Data'!D53)))</f>
        <v/>
      </c>
      <c r="CN59" s="270" t="str">
        <f ca="true">+IF(OFFSET('Sanitation Data'!$D$31,0,10*ROW('Sanitation Data'!D53))="","",OFFSET('Sanitation Data'!$D$31,0,10*ROW('Sanitation Data'!D53)))</f>
        <v/>
      </c>
      <c r="CO59" s="270" t="str">
        <f ca="true">+IF(OFFSET('Sanitation Data'!$D$32,0,10*ROW('Sanitation Data'!D53))="","",OFFSET('Sanitation Data'!$D$32,0,10*ROW('Sanitation Data'!D53)))</f>
        <v/>
      </c>
      <c r="CP59" s="270" t="str">
        <f ca="true">+IF(OFFSET('Sanitation Data'!$E$28,0,10*ROW('Sanitation Data'!E53))="","",OFFSET('Sanitation Data'!$E$28,0,10*ROW('Sanitation Data'!E53)))</f>
        <v/>
      </c>
      <c r="CQ59" s="270" t="str">
        <f ca="true">+IF(OFFSET('Sanitation Data'!$E$29,0,10*ROW('Sanitation Data'!E53))="","",OFFSET('Sanitation Data'!$E$29,0,10*ROW('Sanitation Data'!E53)))</f>
        <v/>
      </c>
      <c r="CR59" s="270" t="str">
        <f ca="true">+IF(OFFSET('Sanitation Data'!$E$30,0,10*ROW('Sanitation Data'!E53))="","",OFFSET('Sanitation Data'!$E$30,0,10*ROW('Sanitation Data'!E53)))</f>
        <v/>
      </c>
      <c r="CS59" s="270" t="str">
        <f ca="true">+IF(OFFSET('Sanitation Data'!$E$31,0,10*ROW('Sanitation Data'!E53))="","",OFFSET('Sanitation Data'!$E$31,0,10*ROW('Sanitation Data'!E53)))</f>
        <v/>
      </c>
      <c r="CT59" s="270" t="str">
        <f ca="true">+IF(OFFSET('Sanitation Data'!$E$32,0,10*ROW('Sanitation Data'!E53))="","",OFFSET('Sanitation Data'!$E$32,0,10*ROW('Sanitation Data'!E53)))</f>
        <v/>
      </c>
      <c r="CU59" s="270" t="str">
        <f ca="true">+IF(OFFSET('Sanitation Data'!$F$28,0,10*ROW('Sanitation Data'!F53))="","",OFFSET('Sanitation Data'!$F$28,0,10*ROW('Sanitation Data'!F53)))</f>
        <v/>
      </c>
      <c r="CV59" s="270" t="str">
        <f ca="true">+IF(OFFSET('Sanitation Data'!$F$29,0,10*ROW('Sanitation Data'!F53))="","",OFFSET('Sanitation Data'!$F$29,0,10*ROW('Sanitation Data'!F53)))</f>
        <v/>
      </c>
      <c r="CW59" s="270" t="str">
        <f ca="true">+IF(OFFSET('Sanitation Data'!$F$30,0,10*ROW('Sanitation Data'!F53))="","",OFFSET('Sanitation Data'!$F$30,0,10*ROW('Sanitation Data'!F53)))</f>
        <v/>
      </c>
      <c r="CX59" s="270" t="str">
        <f ca="true">+IF(OFFSET('Sanitation Data'!$F$31,0,10*ROW('Sanitation Data'!F53))="","",OFFSET('Sanitation Data'!$F$31,0,10*ROW('Sanitation Data'!F53)))</f>
        <v/>
      </c>
      <c r="CY59" s="270" t="str">
        <f ca="true">+IF(OFFSET('Sanitation Data'!$F$32,0,10*ROW('Sanitation Data'!F53))="","",OFFSET('Sanitation Data'!$F$32,0,10*ROW('Sanitation Data'!F53)))</f>
        <v/>
      </c>
      <c r="CZ59" s="270" t="str">
        <f ca="true">+IF(OFFSET('Sanitation Data'!$G$28,0,10*ROW('Sanitation Data'!G53))="","",OFFSET('Sanitation Data'!$G$28,0,10*ROW('Sanitation Data'!G53)))</f>
        <v/>
      </c>
      <c r="DA59" s="270" t="str">
        <f ca="true">+IF(OFFSET('Sanitation Data'!$G$29,0,10*ROW('Sanitation Data'!G53))="","",OFFSET('Sanitation Data'!$G$29,0,10*ROW('Sanitation Data'!G53)))</f>
        <v/>
      </c>
      <c r="DB59" s="270" t="str">
        <f ca="true">+IF(OFFSET('Sanitation Data'!$G$30,0,10*ROW('Sanitation Data'!G53))="","",OFFSET('Sanitation Data'!$G$30,0,10*ROW('Sanitation Data'!G53)))</f>
        <v/>
      </c>
      <c r="DC59" s="270" t="str">
        <f ca="true">+IF(OFFSET('Sanitation Data'!$G$31,0,10*ROW('Sanitation Data'!G53))="","",OFFSET('Sanitation Data'!$G$31,0,10*ROW('Sanitation Data'!G53)))</f>
        <v/>
      </c>
      <c r="DD59" s="270" t="str">
        <f ca="true">+IF(OFFSET('Sanitation Data'!$G$32,0,10*ROW('Sanitation Data'!G53))="","",OFFSET('Sanitation Data'!$G$32,0,10*ROW('Sanitation Data'!G53)))</f>
        <v/>
      </c>
      <c r="DE59" s="270" t="str">
        <f ca="true">+IF(OFFSET('Sanitation Data'!$H$28,0,10*ROW('Sanitation Data'!H53))="","",OFFSET('Sanitation Data'!$H$28,0,10*ROW('Sanitation Data'!H53)))</f>
        <v/>
      </c>
      <c r="DF59" s="270" t="str">
        <f ca="true">+IF(OFFSET('Sanitation Data'!$H$29,0,10*ROW('Sanitation Data'!H53))="","",OFFSET('Sanitation Data'!$H$29,0,10*ROW('Sanitation Data'!H53)))</f>
        <v/>
      </c>
      <c r="DG59" s="270" t="str">
        <f ca="true">+IF(OFFSET('Sanitation Data'!$H$30,0,10*ROW('Sanitation Data'!H53))="","",OFFSET('Sanitation Data'!$H$30,0,10*ROW('Sanitation Data'!H53)))</f>
        <v/>
      </c>
      <c r="DH59" s="270" t="str">
        <f ca="true">+IF(OFFSET('Sanitation Data'!$H$31,0,10*ROW('Sanitation Data'!H53))="","",OFFSET('Sanitation Data'!$H$31,0,10*ROW('Sanitation Data'!H53)))</f>
        <v/>
      </c>
      <c r="DI59" s="270" t="str">
        <f ca="true">+IF(OFFSET('Sanitation Data'!$H$32,0,10*ROW('Sanitation Data'!H53))="","",OFFSET('Sanitation Data'!$H$32,0,10*ROW('Sanitation Data'!H53)))</f>
        <v/>
      </c>
      <c r="DJ59" s="270" t="str">
        <f ca="true">+IF(OFFSET('Sanitation Data'!$I$28,0,10*ROW('Sanitation Data'!I53))="","",OFFSET('Sanitation Data'!$I$28,0,10*ROW('Sanitation Data'!I53)))</f>
        <v/>
      </c>
      <c r="DK59" s="270" t="str">
        <f ca="true">+IF(OFFSET('Sanitation Data'!$I$29,0,10*ROW('Sanitation Data'!I53))="","",OFFSET('Sanitation Data'!$I$29,0,10*ROW('Sanitation Data'!I53)))</f>
        <v/>
      </c>
      <c r="DL59" s="270" t="str">
        <f ca="true">+IF(OFFSET('Sanitation Data'!$I$30,0,10*ROW('Sanitation Data'!I53))="","",OFFSET('Sanitation Data'!$I$30,0,10*ROW('Sanitation Data'!I53)))</f>
        <v/>
      </c>
      <c r="DM59" s="270" t="str">
        <f ca="true">+IF(OFFSET('Sanitation Data'!$I$31,0,10*ROW('Sanitation Data'!I53))="","",OFFSET('Sanitation Data'!$I$31,0,10*ROW('Sanitation Data'!I53)))</f>
        <v/>
      </c>
      <c r="DN59" s="270" t="str">
        <f ca="true">+IF(OFFSET('Sanitation Data'!$I$32,0,10*ROW('Sanitation Data'!I53))="","",OFFSET('Sanitation Data'!$I$32,0,10*ROW('Sanitation Data'!I53)))</f>
        <v/>
      </c>
      <c r="DO59" s="270" t="str">
        <f ca="true">+IF(OFFSET('Hygiene Data'!$D$11,0,10*ROW('Hygiene Data'!D53))="","",OFFSET('Hygiene Data'!$D$11,0,10*ROW('Hygiene Data'!D53)))</f>
        <v/>
      </c>
      <c r="DP59" s="270" t="str">
        <f ca="true">+IF(OFFSET('Hygiene Data'!$D$12,0,10*ROW('Hygiene Data'!D53))="","",OFFSET('Hygiene Data'!$D$12,0,10*ROW('Hygiene Data'!D53)))</f>
        <v/>
      </c>
      <c r="DQ59" s="270" t="str">
        <f ca="true">+IF(OFFSET('Hygiene Data'!$D$13,0,10*ROW('Hygiene Data'!D53))="","",OFFSET('Hygiene Data'!$D$13,0,10*ROW('Hygiene Data'!D53)))</f>
        <v/>
      </c>
      <c r="DR59" s="270" t="str">
        <f ca="true">+IF(OFFSET('Hygiene Data'!$E$11,0,10*ROW('Hygiene Data'!E53))="","",OFFSET('Hygiene Data'!$E$11,0,10*ROW('Hygiene Data'!E53)))</f>
        <v/>
      </c>
      <c r="DS59" s="270" t="str">
        <f ca="true">+IF(OFFSET('Hygiene Data'!$E$12,0,10*ROW('Hygiene Data'!E53))="","",OFFSET('Hygiene Data'!$E$12,0,10*ROW('Hygiene Data'!E53)))</f>
        <v/>
      </c>
      <c r="DT59" s="270" t="str">
        <f ca="true">+IF(OFFSET('Hygiene Data'!$E$13,0,10*ROW('Hygiene Data'!E53))="","",OFFSET('Hygiene Data'!$E$13,0,10*ROW('Hygiene Data'!E53)))</f>
        <v/>
      </c>
      <c r="DU59" s="270" t="str">
        <f ca="true">+IF(OFFSET('Hygiene Data'!$F$11,0,10*ROW('Hygiene Data'!F53))="","",OFFSET('Hygiene Data'!$F$11,0,10*ROW('Hygiene Data'!F53)))</f>
        <v/>
      </c>
      <c r="DV59" s="270" t="str">
        <f ca="true">+IF(OFFSET('Hygiene Data'!$F$12,0,10*ROW('Hygiene Data'!F53))="","",OFFSET('Hygiene Data'!$F$12,0,10*ROW('Hygiene Data'!F53)))</f>
        <v/>
      </c>
      <c r="DW59" s="270" t="str">
        <f ca="true">+IF(OFFSET('Hygiene Data'!$F$13,0,10*ROW('Hygiene Data'!F53))="","",OFFSET('Hygiene Data'!$F$13,0,10*ROW('Hygiene Data'!F53)))</f>
        <v/>
      </c>
      <c r="DX59" s="270" t="str">
        <f ca="true">+IF(OFFSET('Hygiene Data'!$G$11,0,10*ROW('Hygiene Data'!G53))="","",OFFSET('Hygiene Data'!$G$11,0,10*ROW('Hygiene Data'!G53)))</f>
        <v/>
      </c>
      <c r="DY59" s="270" t="str">
        <f ca="true">+IF(OFFSET('Hygiene Data'!$G$12,0,10*ROW('Hygiene Data'!G53))="","",OFFSET('Hygiene Data'!$G$12,0,10*ROW('Hygiene Data'!G53)))</f>
        <v/>
      </c>
      <c r="DZ59" s="270" t="str">
        <f ca="true">+IF(OFFSET('Hygiene Data'!$G$13,0,10*ROW('Hygiene Data'!G53))="","",OFFSET('Hygiene Data'!$G$13,0,10*ROW('Hygiene Data'!G53)))</f>
        <v/>
      </c>
      <c r="EA59" s="270" t="str">
        <f ca="true">+IF(OFFSET('Hygiene Data'!$H$11,0,10*ROW('Hygiene Data'!H53))="","",OFFSET('Hygiene Data'!$H$11,0,10*ROW('Hygiene Data'!H53)))</f>
        <v/>
      </c>
      <c r="EB59" s="270" t="str">
        <f ca="true">+IF(OFFSET('Hygiene Data'!$H$12,0,10*ROW('Hygiene Data'!H53))="","",OFFSET('Hygiene Data'!$H$12,0,10*ROW('Hygiene Data'!H53)))</f>
        <v/>
      </c>
      <c r="EC59" s="270" t="str">
        <f ca="true">+IF(OFFSET('Hygiene Data'!$H$13,0,10*ROW('Hygiene Data'!H53))="","",OFFSET('Hygiene Data'!$H$13,0,10*ROW('Hygiene Data'!H53)))</f>
        <v/>
      </c>
      <c r="ED59" s="270" t="str">
        <f ca="true">+IF(OFFSET('Hygiene Data'!$I$11,0,10*ROW('Hygiene Data'!I53))="","",OFFSET('Hygiene Data'!$I$11,0,10*ROW('Hygiene Data'!I53)))</f>
        <v/>
      </c>
      <c r="EE59" s="270" t="str">
        <f ca="true">+IF(OFFSET('Hygiene Data'!$I$12,0,10*ROW('Hygiene Data'!I53))="","",OFFSET('Hygiene Data'!$I$12,0,10*ROW('Hygiene Data'!I53)))</f>
        <v/>
      </c>
      <c r="EF59" s="270"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6"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0"/>
      <c r="BS60" s="270" t="str">
        <f ca="true">+IF(OFFSET('Water Data'!$D$27,0,10*ROW('Water Data'!D54))="","",OFFSET('Water Data'!$D$27,0,10*ROW('Water Data'!D54)))</f>
        <v/>
      </c>
      <c r="BT60" s="270" t="str">
        <f ca="true">+IF(OFFSET('Water Data'!$D$28,0,10*ROW('Water Data'!D54))="","",OFFSET('Water Data'!$D$28,0,10*ROW('Water Data'!D54)))</f>
        <v/>
      </c>
      <c r="BU60" s="270" t="str">
        <f ca="true">+IF(OFFSET('Water Data'!$D$29,0,10*ROW('Water Data'!D54))="","",OFFSET('Water Data'!$D$29,0,10*ROW('Water Data'!D54)))</f>
        <v/>
      </c>
      <c r="BV60" s="270" t="str">
        <f ca="true">+IF(OFFSET('Water Data'!$E$27,0,10*ROW('Water Data'!E54))="","",OFFSET('Water Data'!$E$27,0,10*ROW('Water Data'!E54)))</f>
        <v/>
      </c>
      <c r="BW60" s="270" t="str">
        <f ca="true">+IF(OFFSET('Water Data'!$E$28,0,10*ROW('Water Data'!E54))="","",OFFSET('Water Data'!$E$28,0,10*ROW('Water Data'!E54)))</f>
        <v/>
      </c>
      <c r="BX60" s="270" t="str">
        <f ca="true">+IF(OFFSET('Water Data'!$E$29,0,10*ROW('Water Data'!E54))="","",OFFSET('Water Data'!$E$29,0,10*ROW('Water Data'!E54)))</f>
        <v/>
      </c>
      <c r="BY60" s="270" t="str">
        <f ca="true">+IF(OFFSET('Water Data'!$F$27,0,10*ROW('Water Data'!F54))="","",OFFSET('Water Data'!$F$27,0,10*ROW('Water Data'!F54)))</f>
        <v/>
      </c>
      <c r="BZ60" s="270" t="str">
        <f ca="true">+IF(OFFSET('Water Data'!$F$28,0,10*ROW('Water Data'!F54))="","",OFFSET('Water Data'!$F$28,0,10*ROW('Water Data'!F54)))</f>
        <v/>
      </c>
      <c r="CA60" s="270" t="str">
        <f ca="true">+IF(OFFSET('Water Data'!$F$29,0,10*ROW('Water Data'!F54))="","",OFFSET('Water Data'!$F$29,0,10*ROW('Water Data'!F54)))</f>
        <v/>
      </c>
      <c r="CB60" s="270" t="str">
        <f ca="true">+IF(OFFSET('Water Data'!$G$27,0,10*ROW('Water Data'!G54))="","",OFFSET('Water Data'!$G$27,0,10*ROW('Water Data'!G54)))</f>
        <v/>
      </c>
      <c r="CC60" s="270" t="str">
        <f ca="true">+IF(OFFSET('Water Data'!$G$28,0,10*ROW('Water Data'!G54))="","",OFFSET('Water Data'!$G$28,0,10*ROW('Water Data'!G54)))</f>
        <v/>
      </c>
      <c r="CD60" s="270" t="str">
        <f ca="true">+IF(OFFSET('Water Data'!$G$29,0,10*ROW('Water Data'!G54))="","",OFFSET('Water Data'!$G$29,0,10*ROW('Water Data'!G54)))</f>
        <v/>
      </c>
      <c r="CE60" s="270" t="str">
        <f ca="true">+IF(OFFSET('Water Data'!$H$27,0,10*ROW('Water Data'!H54))="","",OFFSET('Water Data'!$H$27,0,10*ROW('Water Data'!H54)))</f>
        <v/>
      </c>
      <c r="CF60" s="270" t="str">
        <f ca="true">+IF(OFFSET('Water Data'!$H$28,0,10*ROW('Water Data'!H54))="","",OFFSET('Water Data'!$H$28,0,10*ROW('Water Data'!H54)))</f>
        <v/>
      </c>
      <c r="CG60" s="270" t="str">
        <f ca="true">+IF(OFFSET('Water Data'!$H$29,0,10*ROW('Water Data'!H54))="","",OFFSET('Water Data'!$H$29,0,10*ROW('Water Data'!H54)))</f>
        <v/>
      </c>
      <c r="CH60" s="270" t="str">
        <f ca="true">+IF(OFFSET('Water Data'!$I$27,0,10*ROW('Water Data'!I54))="","",OFFSET('Water Data'!$I$27,0,10*ROW('Water Data'!I54)))</f>
        <v/>
      </c>
      <c r="CI60" s="270" t="str">
        <f ca="true">+IF(OFFSET('Water Data'!$I$28,0,10*ROW('Water Data'!I54))="","",OFFSET('Water Data'!$I$28,0,10*ROW('Water Data'!I54)))</f>
        <v/>
      </c>
      <c r="CJ60" s="270" t="str">
        <f ca="true">+IF(OFFSET('Water Data'!$I$29,0,10*ROW('Water Data'!I54))="","",OFFSET('Water Data'!$I$29,0,10*ROW('Water Data'!I54)))</f>
        <v/>
      </c>
      <c r="CK60" s="270" t="str">
        <f ca="true">+IF(OFFSET('Sanitation Data'!$D$28,0,10*ROW('Sanitation Data'!D54))="","",OFFSET('Sanitation Data'!$D$28,0,10*ROW('Sanitation Data'!D54)))</f>
        <v/>
      </c>
      <c r="CL60" s="270" t="str">
        <f ca="true">+IF(OFFSET('Sanitation Data'!$D$29,0,10*ROW('Sanitation Data'!D54))="","",OFFSET('Sanitation Data'!$D$29,0,10*ROW('Sanitation Data'!D54)))</f>
        <v/>
      </c>
      <c r="CM60" s="270" t="str">
        <f ca="true">+IF(OFFSET('Sanitation Data'!$D$30,0,10*ROW('Sanitation Data'!D54))="","",OFFSET('Sanitation Data'!$D$30,0,10*ROW('Sanitation Data'!D54)))</f>
        <v/>
      </c>
      <c r="CN60" s="270" t="str">
        <f ca="true">+IF(OFFSET('Sanitation Data'!$D$31,0,10*ROW('Sanitation Data'!D54))="","",OFFSET('Sanitation Data'!$D$31,0,10*ROW('Sanitation Data'!D54)))</f>
        <v/>
      </c>
      <c r="CO60" s="270" t="str">
        <f ca="true">+IF(OFFSET('Sanitation Data'!$D$32,0,10*ROW('Sanitation Data'!D54))="","",OFFSET('Sanitation Data'!$D$32,0,10*ROW('Sanitation Data'!D54)))</f>
        <v/>
      </c>
      <c r="CP60" s="270" t="str">
        <f ca="true">+IF(OFFSET('Sanitation Data'!$E$28,0,10*ROW('Sanitation Data'!E54))="","",OFFSET('Sanitation Data'!$E$28,0,10*ROW('Sanitation Data'!E54)))</f>
        <v/>
      </c>
      <c r="CQ60" s="270" t="str">
        <f ca="true">+IF(OFFSET('Sanitation Data'!$E$29,0,10*ROW('Sanitation Data'!E54))="","",OFFSET('Sanitation Data'!$E$29,0,10*ROW('Sanitation Data'!E54)))</f>
        <v/>
      </c>
      <c r="CR60" s="270" t="str">
        <f ca="true">+IF(OFFSET('Sanitation Data'!$E$30,0,10*ROW('Sanitation Data'!E54))="","",OFFSET('Sanitation Data'!$E$30,0,10*ROW('Sanitation Data'!E54)))</f>
        <v/>
      </c>
      <c r="CS60" s="270" t="str">
        <f ca="true">+IF(OFFSET('Sanitation Data'!$E$31,0,10*ROW('Sanitation Data'!E54))="","",OFFSET('Sanitation Data'!$E$31,0,10*ROW('Sanitation Data'!E54)))</f>
        <v/>
      </c>
      <c r="CT60" s="270" t="str">
        <f ca="true">+IF(OFFSET('Sanitation Data'!$E$32,0,10*ROW('Sanitation Data'!E54))="","",OFFSET('Sanitation Data'!$E$32,0,10*ROW('Sanitation Data'!E54)))</f>
        <v/>
      </c>
      <c r="CU60" s="270" t="str">
        <f ca="true">+IF(OFFSET('Sanitation Data'!$F$28,0,10*ROW('Sanitation Data'!F54))="","",OFFSET('Sanitation Data'!$F$28,0,10*ROW('Sanitation Data'!F54)))</f>
        <v/>
      </c>
      <c r="CV60" s="270" t="str">
        <f ca="true">+IF(OFFSET('Sanitation Data'!$F$29,0,10*ROW('Sanitation Data'!F54))="","",OFFSET('Sanitation Data'!$F$29,0,10*ROW('Sanitation Data'!F54)))</f>
        <v/>
      </c>
      <c r="CW60" s="270" t="str">
        <f ca="true">+IF(OFFSET('Sanitation Data'!$F$30,0,10*ROW('Sanitation Data'!F54))="","",OFFSET('Sanitation Data'!$F$30,0,10*ROW('Sanitation Data'!F54)))</f>
        <v/>
      </c>
      <c r="CX60" s="270" t="str">
        <f ca="true">+IF(OFFSET('Sanitation Data'!$F$31,0,10*ROW('Sanitation Data'!F54))="","",OFFSET('Sanitation Data'!$F$31,0,10*ROW('Sanitation Data'!F54)))</f>
        <v/>
      </c>
      <c r="CY60" s="270" t="str">
        <f ca="true">+IF(OFFSET('Sanitation Data'!$F$32,0,10*ROW('Sanitation Data'!F54))="","",OFFSET('Sanitation Data'!$F$32,0,10*ROW('Sanitation Data'!F54)))</f>
        <v/>
      </c>
      <c r="CZ60" s="270" t="str">
        <f ca="true">+IF(OFFSET('Sanitation Data'!$G$28,0,10*ROW('Sanitation Data'!G54))="","",OFFSET('Sanitation Data'!$G$28,0,10*ROW('Sanitation Data'!G54)))</f>
        <v/>
      </c>
      <c r="DA60" s="270" t="str">
        <f ca="true">+IF(OFFSET('Sanitation Data'!$G$29,0,10*ROW('Sanitation Data'!G54))="","",OFFSET('Sanitation Data'!$G$29,0,10*ROW('Sanitation Data'!G54)))</f>
        <v/>
      </c>
      <c r="DB60" s="270" t="str">
        <f ca="true">+IF(OFFSET('Sanitation Data'!$G$30,0,10*ROW('Sanitation Data'!G54))="","",OFFSET('Sanitation Data'!$G$30,0,10*ROW('Sanitation Data'!G54)))</f>
        <v/>
      </c>
      <c r="DC60" s="270" t="str">
        <f ca="true">+IF(OFFSET('Sanitation Data'!$G$31,0,10*ROW('Sanitation Data'!G54))="","",OFFSET('Sanitation Data'!$G$31,0,10*ROW('Sanitation Data'!G54)))</f>
        <v/>
      </c>
      <c r="DD60" s="270" t="str">
        <f ca="true">+IF(OFFSET('Sanitation Data'!$G$32,0,10*ROW('Sanitation Data'!G54))="","",OFFSET('Sanitation Data'!$G$32,0,10*ROW('Sanitation Data'!G54)))</f>
        <v/>
      </c>
      <c r="DE60" s="270" t="str">
        <f ca="true">+IF(OFFSET('Sanitation Data'!$H$28,0,10*ROW('Sanitation Data'!H54))="","",OFFSET('Sanitation Data'!$H$28,0,10*ROW('Sanitation Data'!H54)))</f>
        <v/>
      </c>
      <c r="DF60" s="270" t="str">
        <f ca="true">+IF(OFFSET('Sanitation Data'!$H$29,0,10*ROW('Sanitation Data'!H54))="","",OFFSET('Sanitation Data'!$H$29,0,10*ROW('Sanitation Data'!H54)))</f>
        <v/>
      </c>
      <c r="DG60" s="270" t="str">
        <f ca="true">+IF(OFFSET('Sanitation Data'!$H$30,0,10*ROW('Sanitation Data'!H54))="","",OFFSET('Sanitation Data'!$H$30,0,10*ROW('Sanitation Data'!H54)))</f>
        <v/>
      </c>
      <c r="DH60" s="270" t="str">
        <f ca="true">+IF(OFFSET('Sanitation Data'!$H$31,0,10*ROW('Sanitation Data'!H54))="","",OFFSET('Sanitation Data'!$H$31,0,10*ROW('Sanitation Data'!H54)))</f>
        <v/>
      </c>
      <c r="DI60" s="270" t="str">
        <f ca="true">+IF(OFFSET('Sanitation Data'!$H$32,0,10*ROW('Sanitation Data'!H54))="","",OFFSET('Sanitation Data'!$H$32,0,10*ROW('Sanitation Data'!H54)))</f>
        <v/>
      </c>
      <c r="DJ60" s="270" t="str">
        <f ca="true">+IF(OFFSET('Sanitation Data'!$I$28,0,10*ROW('Sanitation Data'!I54))="","",OFFSET('Sanitation Data'!$I$28,0,10*ROW('Sanitation Data'!I54)))</f>
        <v/>
      </c>
      <c r="DK60" s="270" t="str">
        <f ca="true">+IF(OFFSET('Sanitation Data'!$I$29,0,10*ROW('Sanitation Data'!I54))="","",OFFSET('Sanitation Data'!$I$29,0,10*ROW('Sanitation Data'!I54)))</f>
        <v/>
      </c>
      <c r="DL60" s="270" t="str">
        <f ca="true">+IF(OFFSET('Sanitation Data'!$I$30,0,10*ROW('Sanitation Data'!I54))="","",OFFSET('Sanitation Data'!$I$30,0,10*ROW('Sanitation Data'!I54)))</f>
        <v/>
      </c>
      <c r="DM60" s="270" t="str">
        <f ca="true">+IF(OFFSET('Sanitation Data'!$I$31,0,10*ROW('Sanitation Data'!I54))="","",OFFSET('Sanitation Data'!$I$31,0,10*ROW('Sanitation Data'!I54)))</f>
        <v/>
      </c>
      <c r="DN60" s="270" t="str">
        <f ca="true">+IF(OFFSET('Sanitation Data'!$I$32,0,10*ROW('Sanitation Data'!I54))="","",OFFSET('Sanitation Data'!$I$32,0,10*ROW('Sanitation Data'!I54)))</f>
        <v/>
      </c>
      <c r="DO60" s="270" t="str">
        <f ca="true">+IF(OFFSET('Hygiene Data'!$D$11,0,10*ROW('Hygiene Data'!D54))="","",OFFSET('Hygiene Data'!$D$11,0,10*ROW('Hygiene Data'!D54)))</f>
        <v/>
      </c>
      <c r="DP60" s="270" t="str">
        <f ca="true">+IF(OFFSET('Hygiene Data'!$D$12,0,10*ROW('Hygiene Data'!D54))="","",OFFSET('Hygiene Data'!$D$12,0,10*ROW('Hygiene Data'!D54)))</f>
        <v/>
      </c>
      <c r="DQ60" s="270" t="str">
        <f ca="true">+IF(OFFSET('Hygiene Data'!$D$13,0,10*ROW('Hygiene Data'!D54))="","",OFFSET('Hygiene Data'!$D$13,0,10*ROW('Hygiene Data'!D54)))</f>
        <v/>
      </c>
      <c r="DR60" s="270" t="str">
        <f ca="true">+IF(OFFSET('Hygiene Data'!$E$11,0,10*ROW('Hygiene Data'!E54))="","",OFFSET('Hygiene Data'!$E$11,0,10*ROW('Hygiene Data'!E54)))</f>
        <v/>
      </c>
      <c r="DS60" s="270" t="str">
        <f ca="true">+IF(OFFSET('Hygiene Data'!$E$12,0,10*ROW('Hygiene Data'!E54))="","",OFFSET('Hygiene Data'!$E$12,0,10*ROW('Hygiene Data'!E54)))</f>
        <v/>
      </c>
      <c r="DT60" s="270" t="str">
        <f ca="true">+IF(OFFSET('Hygiene Data'!$E$13,0,10*ROW('Hygiene Data'!E54))="","",OFFSET('Hygiene Data'!$E$13,0,10*ROW('Hygiene Data'!E54)))</f>
        <v/>
      </c>
      <c r="DU60" s="270" t="str">
        <f ca="true">+IF(OFFSET('Hygiene Data'!$F$11,0,10*ROW('Hygiene Data'!F54))="","",OFFSET('Hygiene Data'!$F$11,0,10*ROW('Hygiene Data'!F54)))</f>
        <v/>
      </c>
      <c r="DV60" s="270" t="str">
        <f ca="true">+IF(OFFSET('Hygiene Data'!$F$12,0,10*ROW('Hygiene Data'!F54))="","",OFFSET('Hygiene Data'!$F$12,0,10*ROW('Hygiene Data'!F54)))</f>
        <v/>
      </c>
      <c r="DW60" s="270" t="str">
        <f ca="true">+IF(OFFSET('Hygiene Data'!$F$13,0,10*ROW('Hygiene Data'!F54))="","",OFFSET('Hygiene Data'!$F$13,0,10*ROW('Hygiene Data'!F54)))</f>
        <v/>
      </c>
      <c r="DX60" s="270" t="str">
        <f ca="true">+IF(OFFSET('Hygiene Data'!$G$11,0,10*ROW('Hygiene Data'!G54))="","",OFFSET('Hygiene Data'!$G$11,0,10*ROW('Hygiene Data'!G54)))</f>
        <v/>
      </c>
      <c r="DY60" s="270" t="str">
        <f ca="true">+IF(OFFSET('Hygiene Data'!$G$12,0,10*ROW('Hygiene Data'!G54))="","",OFFSET('Hygiene Data'!$G$12,0,10*ROW('Hygiene Data'!G54)))</f>
        <v/>
      </c>
      <c r="DZ60" s="270" t="str">
        <f ca="true">+IF(OFFSET('Hygiene Data'!$G$13,0,10*ROW('Hygiene Data'!G54))="","",OFFSET('Hygiene Data'!$G$13,0,10*ROW('Hygiene Data'!G54)))</f>
        <v/>
      </c>
      <c r="EA60" s="270" t="str">
        <f ca="true">+IF(OFFSET('Hygiene Data'!$H$11,0,10*ROW('Hygiene Data'!H54))="","",OFFSET('Hygiene Data'!$H$11,0,10*ROW('Hygiene Data'!H54)))</f>
        <v/>
      </c>
      <c r="EB60" s="270" t="str">
        <f ca="true">+IF(OFFSET('Hygiene Data'!$H$12,0,10*ROW('Hygiene Data'!H54))="","",OFFSET('Hygiene Data'!$H$12,0,10*ROW('Hygiene Data'!H54)))</f>
        <v/>
      </c>
      <c r="EC60" s="270" t="str">
        <f ca="true">+IF(OFFSET('Hygiene Data'!$H$13,0,10*ROW('Hygiene Data'!H54))="","",OFFSET('Hygiene Data'!$H$13,0,10*ROW('Hygiene Data'!H54)))</f>
        <v/>
      </c>
      <c r="ED60" s="270" t="str">
        <f ca="true">+IF(OFFSET('Hygiene Data'!$I$11,0,10*ROW('Hygiene Data'!I54))="","",OFFSET('Hygiene Data'!$I$11,0,10*ROW('Hygiene Data'!I54)))</f>
        <v/>
      </c>
      <c r="EE60" s="270" t="str">
        <f ca="true">+IF(OFFSET('Hygiene Data'!$I$12,0,10*ROW('Hygiene Data'!I54))="","",OFFSET('Hygiene Data'!$I$12,0,10*ROW('Hygiene Data'!I54)))</f>
        <v/>
      </c>
      <c r="EF60" s="270"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6"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0"/>
      <c r="BS61" s="270" t="str">
        <f ca="true">+IF(OFFSET('Water Data'!$D$27,0,10*ROW('Water Data'!D55))="","",OFFSET('Water Data'!$D$27,0,10*ROW('Water Data'!D55)))</f>
        <v/>
      </c>
      <c r="BT61" s="270" t="str">
        <f ca="true">+IF(OFFSET('Water Data'!$D$28,0,10*ROW('Water Data'!D55))="","",OFFSET('Water Data'!$D$28,0,10*ROW('Water Data'!D55)))</f>
        <v/>
      </c>
      <c r="BU61" s="270" t="str">
        <f ca="true">+IF(OFFSET('Water Data'!$D$29,0,10*ROW('Water Data'!D55))="","",OFFSET('Water Data'!$D$29,0,10*ROW('Water Data'!D55)))</f>
        <v/>
      </c>
      <c r="BV61" s="270" t="str">
        <f ca="true">+IF(OFFSET('Water Data'!$E$27,0,10*ROW('Water Data'!E55))="","",OFFSET('Water Data'!$E$27,0,10*ROW('Water Data'!E55)))</f>
        <v/>
      </c>
      <c r="BW61" s="270" t="str">
        <f ca="true">+IF(OFFSET('Water Data'!$E$28,0,10*ROW('Water Data'!E55))="","",OFFSET('Water Data'!$E$28,0,10*ROW('Water Data'!E55)))</f>
        <v/>
      </c>
      <c r="BX61" s="270" t="str">
        <f ca="true">+IF(OFFSET('Water Data'!$E$29,0,10*ROW('Water Data'!E55))="","",OFFSET('Water Data'!$E$29,0,10*ROW('Water Data'!E55)))</f>
        <v/>
      </c>
      <c r="BY61" s="270" t="str">
        <f ca="true">+IF(OFFSET('Water Data'!$F$27,0,10*ROW('Water Data'!F55))="","",OFFSET('Water Data'!$F$27,0,10*ROW('Water Data'!F55)))</f>
        <v/>
      </c>
      <c r="BZ61" s="270" t="str">
        <f ca="true">+IF(OFFSET('Water Data'!$F$28,0,10*ROW('Water Data'!F55))="","",OFFSET('Water Data'!$F$28,0,10*ROW('Water Data'!F55)))</f>
        <v/>
      </c>
      <c r="CA61" s="270" t="str">
        <f ca="true">+IF(OFFSET('Water Data'!$F$29,0,10*ROW('Water Data'!F55))="","",OFFSET('Water Data'!$F$29,0,10*ROW('Water Data'!F55)))</f>
        <v/>
      </c>
      <c r="CB61" s="270" t="str">
        <f ca="true">+IF(OFFSET('Water Data'!$G$27,0,10*ROW('Water Data'!G55))="","",OFFSET('Water Data'!$G$27,0,10*ROW('Water Data'!G55)))</f>
        <v/>
      </c>
      <c r="CC61" s="270" t="str">
        <f ca="true">+IF(OFFSET('Water Data'!$G$28,0,10*ROW('Water Data'!G55))="","",OFFSET('Water Data'!$G$28,0,10*ROW('Water Data'!G55)))</f>
        <v/>
      </c>
      <c r="CD61" s="270" t="str">
        <f ca="true">+IF(OFFSET('Water Data'!$G$29,0,10*ROW('Water Data'!G55))="","",OFFSET('Water Data'!$G$29,0,10*ROW('Water Data'!G55)))</f>
        <v/>
      </c>
      <c r="CE61" s="270" t="str">
        <f ca="true">+IF(OFFSET('Water Data'!$H$27,0,10*ROW('Water Data'!H55))="","",OFFSET('Water Data'!$H$27,0,10*ROW('Water Data'!H55)))</f>
        <v/>
      </c>
      <c r="CF61" s="270" t="str">
        <f ca="true">+IF(OFFSET('Water Data'!$H$28,0,10*ROW('Water Data'!H55))="","",OFFSET('Water Data'!$H$28,0,10*ROW('Water Data'!H55)))</f>
        <v/>
      </c>
      <c r="CG61" s="270" t="str">
        <f ca="true">+IF(OFFSET('Water Data'!$H$29,0,10*ROW('Water Data'!H55))="","",OFFSET('Water Data'!$H$29,0,10*ROW('Water Data'!H55)))</f>
        <v/>
      </c>
      <c r="CH61" s="270" t="str">
        <f ca="true">+IF(OFFSET('Water Data'!$I$27,0,10*ROW('Water Data'!I55))="","",OFFSET('Water Data'!$I$27,0,10*ROW('Water Data'!I55)))</f>
        <v/>
      </c>
      <c r="CI61" s="270" t="str">
        <f ca="true">+IF(OFFSET('Water Data'!$I$28,0,10*ROW('Water Data'!I55))="","",OFFSET('Water Data'!$I$28,0,10*ROW('Water Data'!I55)))</f>
        <v/>
      </c>
      <c r="CJ61" s="270" t="str">
        <f ca="true">+IF(OFFSET('Water Data'!$I$29,0,10*ROW('Water Data'!I55))="","",OFFSET('Water Data'!$I$29,0,10*ROW('Water Data'!I55)))</f>
        <v/>
      </c>
      <c r="CK61" s="270" t="str">
        <f ca="true">+IF(OFFSET('Sanitation Data'!$D$28,0,10*ROW('Sanitation Data'!D55))="","",OFFSET('Sanitation Data'!$D$28,0,10*ROW('Sanitation Data'!D55)))</f>
        <v/>
      </c>
      <c r="CL61" s="270" t="str">
        <f ca="true">+IF(OFFSET('Sanitation Data'!$D$29,0,10*ROW('Sanitation Data'!D55))="","",OFFSET('Sanitation Data'!$D$29,0,10*ROW('Sanitation Data'!D55)))</f>
        <v/>
      </c>
      <c r="CM61" s="270" t="str">
        <f ca="true">+IF(OFFSET('Sanitation Data'!$D$30,0,10*ROW('Sanitation Data'!D55))="","",OFFSET('Sanitation Data'!$D$30,0,10*ROW('Sanitation Data'!D55)))</f>
        <v/>
      </c>
      <c r="CN61" s="270" t="str">
        <f ca="true">+IF(OFFSET('Sanitation Data'!$D$31,0,10*ROW('Sanitation Data'!D55))="","",OFFSET('Sanitation Data'!$D$31,0,10*ROW('Sanitation Data'!D55)))</f>
        <v/>
      </c>
      <c r="CO61" s="270" t="str">
        <f ca="true">+IF(OFFSET('Sanitation Data'!$D$32,0,10*ROW('Sanitation Data'!D55))="","",OFFSET('Sanitation Data'!$D$32,0,10*ROW('Sanitation Data'!D55)))</f>
        <v/>
      </c>
      <c r="CP61" s="270" t="str">
        <f ca="true">+IF(OFFSET('Sanitation Data'!$E$28,0,10*ROW('Sanitation Data'!E55))="","",OFFSET('Sanitation Data'!$E$28,0,10*ROW('Sanitation Data'!E55)))</f>
        <v/>
      </c>
      <c r="CQ61" s="270" t="str">
        <f ca="true">+IF(OFFSET('Sanitation Data'!$E$29,0,10*ROW('Sanitation Data'!E55))="","",OFFSET('Sanitation Data'!$E$29,0,10*ROW('Sanitation Data'!E55)))</f>
        <v/>
      </c>
      <c r="CR61" s="270" t="str">
        <f ca="true">+IF(OFFSET('Sanitation Data'!$E$30,0,10*ROW('Sanitation Data'!E55))="","",OFFSET('Sanitation Data'!$E$30,0,10*ROW('Sanitation Data'!E55)))</f>
        <v/>
      </c>
      <c r="CS61" s="270" t="str">
        <f ca="true">+IF(OFFSET('Sanitation Data'!$E$31,0,10*ROW('Sanitation Data'!E55))="","",OFFSET('Sanitation Data'!$E$31,0,10*ROW('Sanitation Data'!E55)))</f>
        <v/>
      </c>
      <c r="CT61" s="270" t="str">
        <f ca="true">+IF(OFFSET('Sanitation Data'!$E$32,0,10*ROW('Sanitation Data'!E55))="","",OFFSET('Sanitation Data'!$E$32,0,10*ROW('Sanitation Data'!E55)))</f>
        <v/>
      </c>
      <c r="CU61" s="270" t="str">
        <f ca="true">+IF(OFFSET('Sanitation Data'!$F$28,0,10*ROW('Sanitation Data'!F55))="","",OFFSET('Sanitation Data'!$F$28,0,10*ROW('Sanitation Data'!F55)))</f>
        <v/>
      </c>
      <c r="CV61" s="270" t="str">
        <f ca="true">+IF(OFFSET('Sanitation Data'!$F$29,0,10*ROW('Sanitation Data'!F55))="","",OFFSET('Sanitation Data'!$F$29,0,10*ROW('Sanitation Data'!F55)))</f>
        <v/>
      </c>
      <c r="CW61" s="270" t="str">
        <f ca="true">+IF(OFFSET('Sanitation Data'!$F$30,0,10*ROW('Sanitation Data'!F55))="","",OFFSET('Sanitation Data'!$F$30,0,10*ROW('Sanitation Data'!F55)))</f>
        <v/>
      </c>
      <c r="CX61" s="270" t="str">
        <f ca="true">+IF(OFFSET('Sanitation Data'!$F$31,0,10*ROW('Sanitation Data'!F55))="","",OFFSET('Sanitation Data'!$F$31,0,10*ROW('Sanitation Data'!F55)))</f>
        <v/>
      </c>
      <c r="CY61" s="270" t="str">
        <f ca="true">+IF(OFFSET('Sanitation Data'!$F$32,0,10*ROW('Sanitation Data'!F55))="","",OFFSET('Sanitation Data'!$F$32,0,10*ROW('Sanitation Data'!F55)))</f>
        <v/>
      </c>
      <c r="CZ61" s="270" t="str">
        <f ca="true">+IF(OFFSET('Sanitation Data'!$G$28,0,10*ROW('Sanitation Data'!G55))="","",OFFSET('Sanitation Data'!$G$28,0,10*ROW('Sanitation Data'!G55)))</f>
        <v/>
      </c>
      <c r="DA61" s="270" t="str">
        <f ca="true">+IF(OFFSET('Sanitation Data'!$G$29,0,10*ROW('Sanitation Data'!G55))="","",OFFSET('Sanitation Data'!$G$29,0,10*ROW('Sanitation Data'!G55)))</f>
        <v/>
      </c>
      <c r="DB61" s="270" t="str">
        <f ca="true">+IF(OFFSET('Sanitation Data'!$G$30,0,10*ROW('Sanitation Data'!G55))="","",OFFSET('Sanitation Data'!$G$30,0,10*ROW('Sanitation Data'!G55)))</f>
        <v/>
      </c>
      <c r="DC61" s="270" t="str">
        <f ca="true">+IF(OFFSET('Sanitation Data'!$G$31,0,10*ROW('Sanitation Data'!G55))="","",OFFSET('Sanitation Data'!$G$31,0,10*ROW('Sanitation Data'!G55)))</f>
        <v/>
      </c>
      <c r="DD61" s="270" t="str">
        <f ca="true">+IF(OFFSET('Sanitation Data'!$G$32,0,10*ROW('Sanitation Data'!G55))="","",OFFSET('Sanitation Data'!$G$32,0,10*ROW('Sanitation Data'!G55)))</f>
        <v/>
      </c>
      <c r="DE61" s="270" t="str">
        <f ca="true">+IF(OFFSET('Sanitation Data'!$H$28,0,10*ROW('Sanitation Data'!H55))="","",OFFSET('Sanitation Data'!$H$28,0,10*ROW('Sanitation Data'!H55)))</f>
        <v/>
      </c>
      <c r="DF61" s="270" t="str">
        <f ca="true">+IF(OFFSET('Sanitation Data'!$H$29,0,10*ROW('Sanitation Data'!H55))="","",OFFSET('Sanitation Data'!$H$29,0,10*ROW('Sanitation Data'!H55)))</f>
        <v/>
      </c>
      <c r="DG61" s="270" t="str">
        <f ca="true">+IF(OFFSET('Sanitation Data'!$H$30,0,10*ROW('Sanitation Data'!H55))="","",OFFSET('Sanitation Data'!$H$30,0,10*ROW('Sanitation Data'!H55)))</f>
        <v/>
      </c>
      <c r="DH61" s="270" t="str">
        <f ca="true">+IF(OFFSET('Sanitation Data'!$H$31,0,10*ROW('Sanitation Data'!H55))="","",OFFSET('Sanitation Data'!$H$31,0,10*ROW('Sanitation Data'!H55)))</f>
        <v/>
      </c>
      <c r="DI61" s="270" t="str">
        <f ca="true">+IF(OFFSET('Sanitation Data'!$H$32,0,10*ROW('Sanitation Data'!H55))="","",OFFSET('Sanitation Data'!$H$32,0,10*ROW('Sanitation Data'!H55)))</f>
        <v/>
      </c>
      <c r="DJ61" s="270" t="str">
        <f ca="true">+IF(OFFSET('Sanitation Data'!$I$28,0,10*ROW('Sanitation Data'!I55))="","",OFFSET('Sanitation Data'!$I$28,0,10*ROW('Sanitation Data'!I55)))</f>
        <v/>
      </c>
      <c r="DK61" s="270" t="str">
        <f ca="true">+IF(OFFSET('Sanitation Data'!$I$29,0,10*ROW('Sanitation Data'!I55))="","",OFFSET('Sanitation Data'!$I$29,0,10*ROW('Sanitation Data'!I55)))</f>
        <v/>
      </c>
      <c r="DL61" s="270" t="str">
        <f ca="true">+IF(OFFSET('Sanitation Data'!$I$30,0,10*ROW('Sanitation Data'!I55))="","",OFFSET('Sanitation Data'!$I$30,0,10*ROW('Sanitation Data'!I55)))</f>
        <v/>
      </c>
      <c r="DM61" s="270" t="str">
        <f ca="true">+IF(OFFSET('Sanitation Data'!$I$31,0,10*ROW('Sanitation Data'!I55))="","",OFFSET('Sanitation Data'!$I$31,0,10*ROW('Sanitation Data'!I55)))</f>
        <v/>
      </c>
      <c r="DN61" s="270" t="str">
        <f ca="true">+IF(OFFSET('Sanitation Data'!$I$32,0,10*ROW('Sanitation Data'!I55))="","",OFFSET('Sanitation Data'!$I$32,0,10*ROW('Sanitation Data'!I55)))</f>
        <v/>
      </c>
      <c r="DO61" s="270" t="str">
        <f ca="true">+IF(OFFSET('Hygiene Data'!$D$11,0,10*ROW('Hygiene Data'!D55))="","",OFFSET('Hygiene Data'!$D$11,0,10*ROW('Hygiene Data'!D55)))</f>
        <v/>
      </c>
      <c r="DP61" s="270" t="str">
        <f ca="true">+IF(OFFSET('Hygiene Data'!$D$12,0,10*ROW('Hygiene Data'!D55))="","",OFFSET('Hygiene Data'!$D$12,0,10*ROW('Hygiene Data'!D55)))</f>
        <v/>
      </c>
      <c r="DQ61" s="270" t="str">
        <f ca="true">+IF(OFFSET('Hygiene Data'!$D$13,0,10*ROW('Hygiene Data'!D55))="","",OFFSET('Hygiene Data'!$D$13,0,10*ROW('Hygiene Data'!D55)))</f>
        <v/>
      </c>
      <c r="DR61" s="270" t="str">
        <f ca="true">+IF(OFFSET('Hygiene Data'!$E$11,0,10*ROW('Hygiene Data'!E55))="","",OFFSET('Hygiene Data'!$E$11,0,10*ROW('Hygiene Data'!E55)))</f>
        <v/>
      </c>
      <c r="DS61" s="270" t="str">
        <f ca="true">+IF(OFFSET('Hygiene Data'!$E$12,0,10*ROW('Hygiene Data'!E55))="","",OFFSET('Hygiene Data'!$E$12,0,10*ROW('Hygiene Data'!E55)))</f>
        <v/>
      </c>
      <c r="DT61" s="270" t="str">
        <f ca="true">+IF(OFFSET('Hygiene Data'!$E$13,0,10*ROW('Hygiene Data'!E55))="","",OFFSET('Hygiene Data'!$E$13,0,10*ROW('Hygiene Data'!E55)))</f>
        <v/>
      </c>
      <c r="DU61" s="270" t="str">
        <f ca="true">+IF(OFFSET('Hygiene Data'!$F$11,0,10*ROW('Hygiene Data'!F55))="","",OFFSET('Hygiene Data'!$F$11,0,10*ROW('Hygiene Data'!F55)))</f>
        <v/>
      </c>
      <c r="DV61" s="270" t="str">
        <f ca="true">+IF(OFFSET('Hygiene Data'!$F$12,0,10*ROW('Hygiene Data'!F55))="","",OFFSET('Hygiene Data'!$F$12,0,10*ROW('Hygiene Data'!F55)))</f>
        <v/>
      </c>
      <c r="DW61" s="270" t="str">
        <f ca="true">+IF(OFFSET('Hygiene Data'!$F$13,0,10*ROW('Hygiene Data'!F55))="","",OFFSET('Hygiene Data'!$F$13,0,10*ROW('Hygiene Data'!F55)))</f>
        <v/>
      </c>
      <c r="DX61" s="270" t="str">
        <f ca="true">+IF(OFFSET('Hygiene Data'!$G$11,0,10*ROW('Hygiene Data'!G55))="","",OFFSET('Hygiene Data'!$G$11,0,10*ROW('Hygiene Data'!G55)))</f>
        <v/>
      </c>
      <c r="DY61" s="270" t="str">
        <f ca="true">+IF(OFFSET('Hygiene Data'!$G$12,0,10*ROW('Hygiene Data'!G55))="","",OFFSET('Hygiene Data'!$G$12,0,10*ROW('Hygiene Data'!G55)))</f>
        <v/>
      </c>
      <c r="DZ61" s="270" t="str">
        <f ca="true">+IF(OFFSET('Hygiene Data'!$G$13,0,10*ROW('Hygiene Data'!G55))="","",OFFSET('Hygiene Data'!$G$13,0,10*ROW('Hygiene Data'!G55)))</f>
        <v/>
      </c>
      <c r="EA61" s="270" t="str">
        <f ca="true">+IF(OFFSET('Hygiene Data'!$H$11,0,10*ROW('Hygiene Data'!H55))="","",OFFSET('Hygiene Data'!$H$11,0,10*ROW('Hygiene Data'!H55)))</f>
        <v/>
      </c>
      <c r="EB61" s="270" t="str">
        <f ca="true">+IF(OFFSET('Hygiene Data'!$H$12,0,10*ROW('Hygiene Data'!H55))="","",OFFSET('Hygiene Data'!$H$12,0,10*ROW('Hygiene Data'!H55)))</f>
        <v/>
      </c>
      <c r="EC61" s="270" t="str">
        <f ca="true">+IF(OFFSET('Hygiene Data'!$H$13,0,10*ROW('Hygiene Data'!H55))="","",OFFSET('Hygiene Data'!$H$13,0,10*ROW('Hygiene Data'!H55)))</f>
        <v/>
      </c>
      <c r="ED61" s="270" t="str">
        <f ca="true">+IF(OFFSET('Hygiene Data'!$I$11,0,10*ROW('Hygiene Data'!I55))="","",OFFSET('Hygiene Data'!$I$11,0,10*ROW('Hygiene Data'!I55)))</f>
        <v/>
      </c>
      <c r="EE61" s="270" t="str">
        <f ca="true">+IF(OFFSET('Hygiene Data'!$I$12,0,10*ROW('Hygiene Data'!I55))="","",OFFSET('Hygiene Data'!$I$12,0,10*ROW('Hygiene Data'!I55)))</f>
        <v/>
      </c>
      <c r="EF61" s="270"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6"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0"/>
      <c r="BS62" s="270" t="str">
        <f ca="true">+IF(OFFSET('Water Data'!$D$27,0,10*ROW('Water Data'!D56))="","",OFFSET('Water Data'!$D$27,0,10*ROW('Water Data'!D56)))</f>
        <v/>
      </c>
      <c r="BT62" s="270" t="str">
        <f ca="true">+IF(OFFSET('Water Data'!$D$28,0,10*ROW('Water Data'!D56))="","",OFFSET('Water Data'!$D$28,0,10*ROW('Water Data'!D56)))</f>
        <v/>
      </c>
      <c r="BU62" s="270" t="str">
        <f ca="true">+IF(OFFSET('Water Data'!$D$29,0,10*ROW('Water Data'!D56))="","",OFFSET('Water Data'!$D$29,0,10*ROW('Water Data'!D56)))</f>
        <v/>
      </c>
      <c r="BV62" s="270" t="str">
        <f ca="true">+IF(OFFSET('Water Data'!$E$27,0,10*ROW('Water Data'!E56))="","",OFFSET('Water Data'!$E$27,0,10*ROW('Water Data'!E56)))</f>
        <v/>
      </c>
      <c r="BW62" s="270" t="str">
        <f ca="true">+IF(OFFSET('Water Data'!$E$28,0,10*ROW('Water Data'!E56))="","",OFFSET('Water Data'!$E$28,0,10*ROW('Water Data'!E56)))</f>
        <v/>
      </c>
      <c r="BX62" s="270" t="str">
        <f ca="true">+IF(OFFSET('Water Data'!$E$29,0,10*ROW('Water Data'!E56))="","",OFFSET('Water Data'!$E$29,0,10*ROW('Water Data'!E56)))</f>
        <v/>
      </c>
      <c r="BY62" s="270" t="str">
        <f ca="true">+IF(OFFSET('Water Data'!$F$27,0,10*ROW('Water Data'!F56))="","",OFFSET('Water Data'!$F$27,0,10*ROW('Water Data'!F56)))</f>
        <v/>
      </c>
      <c r="BZ62" s="270" t="str">
        <f ca="true">+IF(OFFSET('Water Data'!$F$28,0,10*ROW('Water Data'!F56))="","",OFFSET('Water Data'!$F$28,0,10*ROW('Water Data'!F56)))</f>
        <v/>
      </c>
      <c r="CA62" s="270" t="str">
        <f ca="true">+IF(OFFSET('Water Data'!$F$29,0,10*ROW('Water Data'!F56))="","",OFFSET('Water Data'!$F$29,0,10*ROW('Water Data'!F56)))</f>
        <v/>
      </c>
      <c r="CB62" s="270" t="str">
        <f ca="true">+IF(OFFSET('Water Data'!$G$27,0,10*ROW('Water Data'!G56))="","",OFFSET('Water Data'!$G$27,0,10*ROW('Water Data'!G56)))</f>
        <v/>
      </c>
      <c r="CC62" s="270" t="str">
        <f ca="true">+IF(OFFSET('Water Data'!$G$28,0,10*ROW('Water Data'!G56))="","",OFFSET('Water Data'!$G$28,0,10*ROW('Water Data'!G56)))</f>
        <v/>
      </c>
      <c r="CD62" s="270" t="str">
        <f ca="true">+IF(OFFSET('Water Data'!$G$29,0,10*ROW('Water Data'!G56))="","",OFFSET('Water Data'!$G$29,0,10*ROW('Water Data'!G56)))</f>
        <v/>
      </c>
      <c r="CE62" s="270" t="str">
        <f ca="true">+IF(OFFSET('Water Data'!$H$27,0,10*ROW('Water Data'!H56))="","",OFFSET('Water Data'!$H$27,0,10*ROW('Water Data'!H56)))</f>
        <v/>
      </c>
      <c r="CF62" s="270" t="str">
        <f ca="true">+IF(OFFSET('Water Data'!$H$28,0,10*ROW('Water Data'!H56))="","",OFFSET('Water Data'!$H$28,0,10*ROW('Water Data'!H56)))</f>
        <v/>
      </c>
      <c r="CG62" s="270" t="str">
        <f ca="true">+IF(OFFSET('Water Data'!$H$29,0,10*ROW('Water Data'!H56))="","",OFFSET('Water Data'!$H$29,0,10*ROW('Water Data'!H56)))</f>
        <v/>
      </c>
      <c r="CH62" s="270" t="str">
        <f ca="true">+IF(OFFSET('Water Data'!$I$27,0,10*ROW('Water Data'!I56))="","",OFFSET('Water Data'!$I$27,0,10*ROW('Water Data'!I56)))</f>
        <v/>
      </c>
      <c r="CI62" s="270" t="str">
        <f ca="true">+IF(OFFSET('Water Data'!$I$28,0,10*ROW('Water Data'!I56))="","",OFFSET('Water Data'!$I$28,0,10*ROW('Water Data'!I56)))</f>
        <v/>
      </c>
      <c r="CJ62" s="270" t="str">
        <f ca="true">+IF(OFFSET('Water Data'!$I$29,0,10*ROW('Water Data'!I56))="","",OFFSET('Water Data'!$I$29,0,10*ROW('Water Data'!I56)))</f>
        <v/>
      </c>
      <c r="CK62" s="270" t="str">
        <f ca="true">+IF(OFFSET('Sanitation Data'!$D$28,0,10*ROW('Sanitation Data'!D56))="","",OFFSET('Sanitation Data'!$D$28,0,10*ROW('Sanitation Data'!D56)))</f>
        <v/>
      </c>
      <c r="CL62" s="270" t="str">
        <f ca="true">+IF(OFFSET('Sanitation Data'!$D$29,0,10*ROW('Sanitation Data'!D56))="","",OFFSET('Sanitation Data'!$D$29,0,10*ROW('Sanitation Data'!D56)))</f>
        <v/>
      </c>
      <c r="CM62" s="270" t="str">
        <f ca="true">+IF(OFFSET('Sanitation Data'!$D$30,0,10*ROW('Sanitation Data'!D56))="","",OFFSET('Sanitation Data'!$D$30,0,10*ROW('Sanitation Data'!D56)))</f>
        <v/>
      </c>
      <c r="CN62" s="270" t="str">
        <f ca="true">+IF(OFFSET('Sanitation Data'!$D$31,0,10*ROW('Sanitation Data'!D56))="","",OFFSET('Sanitation Data'!$D$31,0,10*ROW('Sanitation Data'!D56)))</f>
        <v/>
      </c>
      <c r="CO62" s="270" t="str">
        <f ca="true">+IF(OFFSET('Sanitation Data'!$D$32,0,10*ROW('Sanitation Data'!D56))="","",OFFSET('Sanitation Data'!$D$32,0,10*ROW('Sanitation Data'!D56)))</f>
        <v/>
      </c>
      <c r="CP62" s="270" t="str">
        <f ca="true">+IF(OFFSET('Sanitation Data'!$E$28,0,10*ROW('Sanitation Data'!E56))="","",OFFSET('Sanitation Data'!$E$28,0,10*ROW('Sanitation Data'!E56)))</f>
        <v/>
      </c>
      <c r="CQ62" s="270" t="str">
        <f ca="true">+IF(OFFSET('Sanitation Data'!$E$29,0,10*ROW('Sanitation Data'!E56))="","",OFFSET('Sanitation Data'!$E$29,0,10*ROW('Sanitation Data'!E56)))</f>
        <v/>
      </c>
      <c r="CR62" s="270" t="str">
        <f ca="true">+IF(OFFSET('Sanitation Data'!$E$30,0,10*ROW('Sanitation Data'!E56))="","",OFFSET('Sanitation Data'!$E$30,0,10*ROW('Sanitation Data'!E56)))</f>
        <v/>
      </c>
      <c r="CS62" s="270" t="str">
        <f ca="true">+IF(OFFSET('Sanitation Data'!$E$31,0,10*ROW('Sanitation Data'!E56))="","",OFFSET('Sanitation Data'!$E$31,0,10*ROW('Sanitation Data'!E56)))</f>
        <v/>
      </c>
      <c r="CT62" s="270" t="str">
        <f ca="true">+IF(OFFSET('Sanitation Data'!$E$32,0,10*ROW('Sanitation Data'!E56))="","",OFFSET('Sanitation Data'!$E$32,0,10*ROW('Sanitation Data'!E56)))</f>
        <v/>
      </c>
      <c r="CU62" s="270" t="str">
        <f ca="true">+IF(OFFSET('Sanitation Data'!$F$28,0,10*ROW('Sanitation Data'!F56))="","",OFFSET('Sanitation Data'!$F$28,0,10*ROW('Sanitation Data'!F56)))</f>
        <v/>
      </c>
      <c r="CV62" s="270" t="str">
        <f ca="true">+IF(OFFSET('Sanitation Data'!$F$29,0,10*ROW('Sanitation Data'!F56))="","",OFFSET('Sanitation Data'!$F$29,0,10*ROW('Sanitation Data'!F56)))</f>
        <v/>
      </c>
      <c r="CW62" s="270" t="str">
        <f ca="true">+IF(OFFSET('Sanitation Data'!$F$30,0,10*ROW('Sanitation Data'!F56))="","",OFFSET('Sanitation Data'!$F$30,0,10*ROW('Sanitation Data'!F56)))</f>
        <v/>
      </c>
      <c r="CX62" s="270" t="str">
        <f ca="true">+IF(OFFSET('Sanitation Data'!$F$31,0,10*ROW('Sanitation Data'!F56))="","",OFFSET('Sanitation Data'!$F$31,0,10*ROW('Sanitation Data'!F56)))</f>
        <v/>
      </c>
      <c r="CY62" s="270" t="str">
        <f ca="true">+IF(OFFSET('Sanitation Data'!$F$32,0,10*ROW('Sanitation Data'!F56))="","",OFFSET('Sanitation Data'!$F$32,0,10*ROW('Sanitation Data'!F56)))</f>
        <v/>
      </c>
      <c r="CZ62" s="270" t="str">
        <f ca="true">+IF(OFFSET('Sanitation Data'!$G$28,0,10*ROW('Sanitation Data'!G56))="","",OFFSET('Sanitation Data'!$G$28,0,10*ROW('Sanitation Data'!G56)))</f>
        <v/>
      </c>
      <c r="DA62" s="270" t="str">
        <f ca="true">+IF(OFFSET('Sanitation Data'!$G$29,0,10*ROW('Sanitation Data'!G56))="","",OFFSET('Sanitation Data'!$G$29,0,10*ROW('Sanitation Data'!G56)))</f>
        <v/>
      </c>
      <c r="DB62" s="270" t="str">
        <f ca="true">+IF(OFFSET('Sanitation Data'!$G$30,0,10*ROW('Sanitation Data'!G56))="","",OFFSET('Sanitation Data'!$G$30,0,10*ROW('Sanitation Data'!G56)))</f>
        <v/>
      </c>
      <c r="DC62" s="270" t="str">
        <f ca="true">+IF(OFFSET('Sanitation Data'!$G$31,0,10*ROW('Sanitation Data'!G56))="","",OFFSET('Sanitation Data'!$G$31,0,10*ROW('Sanitation Data'!G56)))</f>
        <v/>
      </c>
      <c r="DD62" s="270" t="str">
        <f ca="true">+IF(OFFSET('Sanitation Data'!$G$32,0,10*ROW('Sanitation Data'!G56))="","",OFFSET('Sanitation Data'!$G$32,0,10*ROW('Sanitation Data'!G56)))</f>
        <v/>
      </c>
      <c r="DE62" s="270" t="str">
        <f ca="true">+IF(OFFSET('Sanitation Data'!$H$28,0,10*ROW('Sanitation Data'!H56))="","",OFFSET('Sanitation Data'!$H$28,0,10*ROW('Sanitation Data'!H56)))</f>
        <v/>
      </c>
      <c r="DF62" s="270" t="str">
        <f ca="true">+IF(OFFSET('Sanitation Data'!$H$29,0,10*ROW('Sanitation Data'!H56))="","",OFFSET('Sanitation Data'!$H$29,0,10*ROW('Sanitation Data'!H56)))</f>
        <v/>
      </c>
      <c r="DG62" s="270" t="str">
        <f ca="true">+IF(OFFSET('Sanitation Data'!$H$30,0,10*ROW('Sanitation Data'!H56))="","",OFFSET('Sanitation Data'!$H$30,0,10*ROW('Sanitation Data'!H56)))</f>
        <v/>
      </c>
      <c r="DH62" s="270" t="str">
        <f ca="true">+IF(OFFSET('Sanitation Data'!$H$31,0,10*ROW('Sanitation Data'!H56))="","",OFFSET('Sanitation Data'!$H$31,0,10*ROW('Sanitation Data'!H56)))</f>
        <v/>
      </c>
      <c r="DI62" s="270" t="str">
        <f ca="true">+IF(OFFSET('Sanitation Data'!$H$32,0,10*ROW('Sanitation Data'!H56))="","",OFFSET('Sanitation Data'!$H$32,0,10*ROW('Sanitation Data'!H56)))</f>
        <v/>
      </c>
      <c r="DJ62" s="270" t="str">
        <f ca="true">+IF(OFFSET('Sanitation Data'!$I$28,0,10*ROW('Sanitation Data'!I56))="","",OFFSET('Sanitation Data'!$I$28,0,10*ROW('Sanitation Data'!I56)))</f>
        <v/>
      </c>
      <c r="DK62" s="270" t="str">
        <f ca="true">+IF(OFFSET('Sanitation Data'!$I$29,0,10*ROW('Sanitation Data'!I56))="","",OFFSET('Sanitation Data'!$I$29,0,10*ROW('Sanitation Data'!I56)))</f>
        <v/>
      </c>
      <c r="DL62" s="270" t="str">
        <f ca="true">+IF(OFFSET('Sanitation Data'!$I$30,0,10*ROW('Sanitation Data'!I56))="","",OFFSET('Sanitation Data'!$I$30,0,10*ROW('Sanitation Data'!I56)))</f>
        <v/>
      </c>
      <c r="DM62" s="270" t="str">
        <f ca="true">+IF(OFFSET('Sanitation Data'!$I$31,0,10*ROW('Sanitation Data'!I56))="","",OFFSET('Sanitation Data'!$I$31,0,10*ROW('Sanitation Data'!I56)))</f>
        <v/>
      </c>
      <c r="DN62" s="270" t="str">
        <f ca="true">+IF(OFFSET('Sanitation Data'!$I$32,0,10*ROW('Sanitation Data'!I56))="","",OFFSET('Sanitation Data'!$I$32,0,10*ROW('Sanitation Data'!I56)))</f>
        <v/>
      </c>
      <c r="DO62" s="270" t="str">
        <f ca="true">+IF(OFFSET('Hygiene Data'!$D$11,0,10*ROW('Hygiene Data'!D56))="","",OFFSET('Hygiene Data'!$D$11,0,10*ROW('Hygiene Data'!D56)))</f>
        <v/>
      </c>
      <c r="DP62" s="270" t="str">
        <f ca="true">+IF(OFFSET('Hygiene Data'!$D$12,0,10*ROW('Hygiene Data'!D56))="","",OFFSET('Hygiene Data'!$D$12,0,10*ROW('Hygiene Data'!D56)))</f>
        <v/>
      </c>
      <c r="DQ62" s="270" t="str">
        <f ca="true">+IF(OFFSET('Hygiene Data'!$D$13,0,10*ROW('Hygiene Data'!D56))="","",OFFSET('Hygiene Data'!$D$13,0,10*ROW('Hygiene Data'!D56)))</f>
        <v/>
      </c>
      <c r="DR62" s="270" t="str">
        <f ca="true">+IF(OFFSET('Hygiene Data'!$E$11,0,10*ROW('Hygiene Data'!E56))="","",OFFSET('Hygiene Data'!$E$11,0,10*ROW('Hygiene Data'!E56)))</f>
        <v/>
      </c>
      <c r="DS62" s="270" t="str">
        <f ca="true">+IF(OFFSET('Hygiene Data'!$E$12,0,10*ROW('Hygiene Data'!E56))="","",OFFSET('Hygiene Data'!$E$12,0,10*ROW('Hygiene Data'!E56)))</f>
        <v/>
      </c>
      <c r="DT62" s="270" t="str">
        <f ca="true">+IF(OFFSET('Hygiene Data'!$E$13,0,10*ROW('Hygiene Data'!E56))="","",OFFSET('Hygiene Data'!$E$13,0,10*ROW('Hygiene Data'!E56)))</f>
        <v/>
      </c>
      <c r="DU62" s="270" t="str">
        <f ca="true">+IF(OFFSET('Hygiene Data'!$F$11,0,10*ROW('Hygiene Data'!F56))="","",OFFSET('Hygiene Data'!$F$11,0,10*ROW('Hygiene Data'!F56)))</f>
        <v/>
      </c>
      <c r="DV62" s="270" t="str">
        <f ca="true">+IF(OFFSET('Hygiene Data'!$F$12,0,10*ROW('Hygiene Data'!F56))="","",OFFSET('Hygiene Data'!$F$12,0,10*ROW('Hygiene Data'!F56)))</f>
        <v/>
      </c>
      <c r="DW62" s="270" t="str">
        <f ca="true">+IF(OFFSET('Hygiene Data'!$F$13,0,10*ROW('Hygiene Data'!F56))="","",OFFSET('Hygiene Data'!$F$13,0,10*ROW('Hygiene Data'!F56)))</f>
        <v/>
      </c>
      <c r="DX62" s="270" t="str">
        <f ca="true">+IF(OFFSET('Hygiene Data'!$G$11,0,10*ROW('Hygiene Data'!G56))="","",OFFSET('Hygiene Data'!$G$11,0,10*ROW('Hygiene Data'!G56)))</f>
        <v/>
      </c>
      <c r="DY62" s="270" t="str">
        <f ca="true">+IF(OFFSET('Hygiene Data'!$G$12,0,10*ROW('Hygiene Data'!G56))="","",OFFSET('Hygiene Data'!$G$12,0,10*ROW('Hygiene Data'!G56)))</f>
        <v/>
      </c>
      <c r="DZ62" s="270" t="str">
        <f ca="true">+IF(OFFSET('Hygiene Data'!$G$13,0,10*ROW('Hygiene Data'!G56))="","",OFFSET('Hygiene Data'!$G$13,0,10*ROW('Hygiene Data'!G56)))</f>
        <v/>
      </c>
      <c r="EA62" s="270" t="str">
        <f ca="true">+IF(OFFSET('Hygiene Data'!$H$11,0,10*ROW('Hygiene Data'!H56))="","",OFFSET('Hygiene Data'!$H$11,0,10*ROW('Hygiene Data'!H56)))</f>
        <v/>
      </c>
      <c r="EB62" s="270" t="str">
        <f ca="true">+IF(OFFSET('Hygiene Data'!$H$12,0,10*ROW('Hygiene Data'!H56))="","",OFFSET('Hygiene Data'!$H$12,0,10*ROW('Hygiene Data'!H56)))</f>
        <v/>
      </c>
      <c r="EC62" s="270" t="str">
        <f ca="true">+IF(OFFSET('Hygiene Data'!$H$13,0,10*ROW('Hygiene Data'!H56))="","",OFFSET('Hygiene Data'!$H$13,0,10*ROW('Hygiene Data'!H56)))</f>
        <v/>
      </c>
      <c r="ED62" s="270" t="str">
        <f ca="true">+IF(OFFSET('Hygiene Data'!$I$11,0,10*ROW('Hygiene Data'!I56))="","",OFFSET('Hygiene Data'!$I$11,0,10*ROW('Hygiene Data'!I56)))</f>
        <v/>
      </c>
      <c r="EE62" s="270" t="str">
        <f ca="true">+IF(OFFSET('Hygiene Data'!$I$12,0,10*ROW('Hygiene Data'!I56))="","",OFFSET('Hygiene Data'!$I$12,0,10*ROW('Hygiene Data'!I56)))</f>
        <v/>
      </c>
      <c r="EF62" s="270"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6"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0"/>
      <c r="BS63" s="270" t="str">
        <f ca="true">+IF(OFFSET('Water Data'!$D$27,0,10*ROW('Water Data'!D57))="","",OFFSET('Water Data'!$D$27,0,10*ROW('Water Data'!D57)))</f>
        <v/>
      </c>
      <c r="BT63" s="270" t="str">
        <f ca="true">+IF(OFFSET('Water Data'!$D$28,0,10*ROW('Water Data'!D57))="","",OFFSET('Water Data'!$D$28,0,10*ROW('Water Data'!D57)))</f>
        <v/>
      </c>
      <c r="BU63" s="270" t="str">
        <f ca="true">+IF(OFFSET('Water Data'!$D$29,0,10*ROW('Water Data'!D57))="","",OFFSET('Water Data'!$D$29,0,10*ROW('Water Data'!D57)))</f>
        <v/>
      </c>
      <c r="BV63" s="270" t="str">
        <f ca="true">+IF(OFFSET('Water Data'!$E$27,0,10*ROW('Water Data'!E57))="","",OFFSET('Water Data'!$E$27,0,10*ROW('Water Data'!E57)))</f>
        <v/>
      </c>
      <c r="BW63" s="270" t="str">
        <f ca="true">+IF(OFFSET('Water Data'!$E$28,0,10*ROW('Water Data'!E57))="","",OFFSET('Water Data'!$E$28,0,10*ROW('Water Data'!E57)))</f>
        <v/>
      </c>
      <c r="BX63" s="270" t="str">
        <f ca="true">+IF(OFFSET('Water Data'!$E$29,0,10*ROW('Water Data'!E57))="","",OFFSET('Water Data'!$E$29,0,10*ROW('Water Data'!E57)))</f>
        <v/>
      </c>
      <c r="BY63" s="270" t="str">
        <f ca="true">+IF(OFFSET('Water Data'!$F$27,0,10*ROW('Water Data'!F57))="","",OFFSET('Water Data'!$F$27,0,10*ROW('Water Data'!F57)))</f>
        <v/>
      </c>
      <c r="BZ63" s="270" t="str">
        <f ca="true">+IF(OFFSET('Water Data'!$F$28,0,10*ROW('Water Data'!F57))="","",OFFSET('Water Data'!$F$28,0,10*ROW('Water Data'!F57)))</f>
        <v/>
      </c>
      <c r="CA63" s="270" t="str">
        <f ca="true">+IF(OFFSET('Water Data'!$F$29,0,10*ROW('Water Data'!F57))="","",OFFSET('Water Data'!$F$29,0,10*ROW('Water Data'!F57)))</f>
        <v/>
      </c>
      <c r="CB63" s="270" t="str">
        <f ca="true">+IF(OFFSET('Water Data'!$G$27,0,10*ROW('Water Data'!G57))="","",OFFSET('Water Data'!$G$27,0,10*ROW('Water Data'!G57)))</f>
        <v/>
      </c>
      <c r="CC63" s="270" t="str">
        <f ca="true">+IF(OFFSET('Water Data'!$G$28,0,10*ROW('Water Data'!G57))="","",OFFSET('Water Data'!$G$28,0,10*ROW('Water Data'!G57)))</f>
        <v/>
      </c>
      <c r="CD63" s="270" t="str">
        <f ca="true">+IF(OFFSET('Water Data'!$G$29,0,10*ROW('Water Data'!G57))="","",OFFSET('Water Data'!$G$29,0,10*ROW('Water Data'!G57)))</f>
        <v/>
      </c>
      <c r="CE63" s="270" t="str">
        <f ca="true">+IF(OFFSET('Water Data'!$H$27,0,10*ROW('Water Data'!H57))="","",OFFSET('Water Data'!$H$27,0,10*ROW('Water Data'!H57)))</f>
        <v/>
      </c>
      <c r="CF63" s="270" t="str">
        <f ca="true">+IF(OFFSET('Water Data'!$H$28,0,10*ROW('Water Data'!H57))="","",OFFSET('Water Data'!$H$28,0,10*ROW('Water Data'!H57)))</f>
        <v/>
      </c>
      <c r="CG63" s="270" t="str">
        <f ca="true">+IF(OFFSET('Water Data'!$H$29,0,10*ROW('Water Data'!H57))="","",OFFSET('Water Data'!$H$29,0,10*ROW('Water Data'!H57)))</f>
        <v/>
      </c>
      <c r="CH63" s="270" t="str">
        <f ca="true">+IF(OFFSET('Water Data'!$I$27,0,10*ROW('Water Data'!I57))="","",OFFSET('Water Data'!$I$27,0,10*ROW('Water Data'!I57)))</f>
        <v/>
      </c>
      <c r="CI63" s="270" t="str">
        <f ca="true">+IF(OFFSET('Water Data'!$I$28,0,10*ROW('Water Data'!I57))="","",OFFSET('Water Data'!$I$28,0,10*ROW('Water Data'!I57)))</f>
        <v/>
      </c>
      <c r="CJ63" s="270" t="str">
        <f ca="true">+IF(OFFSET('Water Data'!$I$29,0,10*ROW('Water Data'!I57))="","",OFFSET('Water Data'!$I$29,0,10*ROW('Water Data'!I57)))</f>
        <v/>
      </c>
      <c r="CK63" s="270" t="str">
        <f ca="true">+IF(OFFSET('Sanitation Data'!$D$28,0,10*ROW('Sanitation Data'!D57))="","",OFFSET('Sanitation Data'!$D$28,0,10*ROW('Sanitation Data'!D57)))</f>
        <v/>
      </c>
      <c r="CL63" s="270" t="str">
        <f ca="true">+IF(OFFSET('Sanitation Data'!$D$29,0,10*ROW('Sanitation Data'!D57))="","",OFFSET('Sanitation Data'!$D$29,0,10*ROW('Sanitation Data'!D57)))</f>
        <v/>
      </c>
      <c r="CM63" s="270" t="str">
        <f ca="true">+IF(OFFSET('Sanitation Data'!$D$30,0,10*ROW('Sanitation Data'!D57))="","",OFFSET('Sanitation Data'!$D$30,0,10*ROW('Sanitation Data'!D57)))</f>
        <v/>
      </c>
      <c r="CN63" s="270" t="str">
        <f ca="true">+IF(OFFSET('Sanitation Data'!$D$31,0,10*ROW('Sanitation Data'!D57))="","",OFFSET('Sanitation Data'!$D$31,0,10*ROW('Sanitation Data'!D57)))</f>
        <v/>
      </c>
      <c r="CO63" s="270" t="str">
        <f ca="true">+IF(OFFSET('Sanitation Data'!$D$32,0,10*ROW('Sanitation Data'!D57))="","",OFFSET('Sanitation Data'!$D$32,0,10*ROW('Sanitation Data'!D57)))</f>
        <v/>
      </c>
      <c r="CP63" s="270" t="str">
        <f ca="true">+IF(OFFSET('Sanitation Data'!$E$28,0,10*ROW('Sanitation Data'!E57))="","",OFFSET('Sanitation Data'!$E$28,0,10*ROW('Sanitation Data'!E57)))</f>
        <v/>
      </c>
      <c r="CQ63" s="270" t="str">
        <f ca="true">+IF(OFFSET('Sanitation Data'!$E$29,0,10*ROW('Sanitation Data'!E57))="","",OFFSET('Sanitation Data'!$E$29,0,10*ROW('Sanitation Data'!E57)))</f>
        <v/>
      </c>
      <c r="CR63" s="270" t="str">
        <f ca="true">+IF(OFFSET('Sanitation Data'!$E$30,0,10*ROW('Sanitation Data'!E57))="","",OFFSET('Sanitation Data'!$E$30,0,10*ROW('Sanitation Data'!E57)))</f>
        <v/>
      </c>
      <c r="CS63" s="270" t="str">
        <f ca="true">+IF(OFFSET('Sanitation Data'!$E$31,0,10*ROW('Sanitation Data'!E57))="","",OFFSET('Sanitation Data'!$E$31,0,10*ROW('Sanitation Data'!E57)))</f>
        <v/>
      </c>
      <c r="CT63" s="270" t="str">
        <f ca="true">+IF(OFFSET('Sanitation Data'!$E$32,0,10*ROW('Sanitation Data'!E57))="","",OFFSET('Sanitation Data'!$E$32,0,10*ROW('Sanitation Data'!E57)))</f>
        <v/>
      </c>
      <c r="CU63" s="270" t="str">
        <f ca="true">+IF(OFFSET('Sanitation Data'!$F$28,0,10*ROW('Sanitation Data'!F57))="","",OFFSET('Sanitation Data'!$F$28,0,10*ROW('Sanitation Data'!F57)))</f>
        <v/>
      </c>
      <c r="CV63" s="270" t="str">
        <f ca="true">+IF(OFFSET('Sanitation Data'!$F$29,0,10*ROW('Sanitation Data'!F57))="","",OFFSET('Sanitation Data'!$F$29,0,10*ROW('Sanitation Data'!F57)))</f>
        <v/>
      </c>
      <c r="CW63" s="270" t="str">
        <f ca="true">+IF(OFFSET('Sanitation Data'!$F$30,0,10*ROW('Sanitation Data'!F57))="","",OFFSET('Sanitation Data'!$F$30,0,10*ROW('Sanitation Data'!F57)))</f>
        <v/>
      </c>
      <c r="CX63" s="270" t="str">
        <f ca="true">+IF(OFFSET('Sanitation Data'!$F$31,0,10*ROW('Sanitation Data'!F57))="","",OFFSET('Sanitation Data'!$F$31,0,10*ROW('Sanitation Data'!F57)))</f>
        <v/>
      </c>
      <c r="CY63" s="270" t="str">
        <f ca="true">+IF(OFFSET('Sanitation Data'!$F$32,0,10*ROW('Sanitation Data'!F57))="","",OFFSET('Sanitation Data'!$F$32,0,10*ROW('Sanitation Data'!F57)))</f>
        <v/>
      </c>
      <c r="CZ63" s="270" t="str">
        <f ca="true">+IF(OFFSET('Sanitation Data'!$G$28,0,10*ROW('Sanitation Data'!G57))="","",OFFSET('Sanitation Data'!$G$28,0,10*ROW('Sanitation Data'!G57)))</f>
        <v/>
      </c>
      <c r="DA63" s="270" t="str">
        <f ca="true">+IF(OFFSET('Sanitation Data'!$G$29,0,10*ROW('Sanitation Data'!G57))="","",OFFSET('Sanitation Data'!$G$29,0,10*ROW('Sanitation Data'!G57)))</f>
        <v/>
      </c>
      <c r="DB63" s="270" t="str">
        <f ca="true">+IF(OFFSET('Sanitation Data'!$G$30,0,10*ROW('Sanitation Data'!G57))="","",OFFSET('Sanitation Data'!$G$30,0,10*ROW('Sanitation Data'!G57)))</f>
        <v/>
      </c>
      <c r="DC63" s="270" t="str">
        <f ca="true">+IF(OFFSET('Sanitation Data'!$G$31,0,10*ROW('Sanitation Data'!G57))="","",OFFSET('Sanitation Data'!$G$31,0,10*ROW('Sanitation Data'!G57)))</f>
        <v/>
      </c>
      <c r="DD63" s="270" t="str">
        <f ca="true">+IF(OFFSET('Sanitation Data'!$G$32,0,10*ROW('Sanitation Data'!G57))="","",OFFSET('Sanitation Data'!$G$32,0,10*ROW('Sanitation Data'!G57)))</f>
        <v/>
      </c>
      <c r="DE63" s="270" t="str">
        <f ca="true">+IF(OFFSET('Sanitation Data'!$H$28,0,10*ROW('Sanitation Data'!H57))="","",OFFSET('Sanitation Data'!$H$28,0,10*ROW('Sanitation Data'!H57)))</f>
        <v/>
      </c>
      <c r="DF63" s="270" t="str">
        <f ca="true">+IF(OFFSET('Sanitation Data'!$H$29,0,10*ROW('Sanitation Data'!H57))="","",OFFSET('Sanitation Data'!$H$29,0,10*ROW('Sanitation Data'!H57)))</f>
        <v/>
      </c>
      <c r="DG63" s="270" t="str">
        <f ca="true">+IF(OFFSET('Sanitation Data'!$H$30,0,10*ROW('Sanitation Data'!H57))="","",OFFSET('Sanitation Data'!$H$30,0,10*ROW('Sanitation Data'!H57)))</f>
        <v/>
      </c>
      <c r="DH63" s="270" t="str">
        <f ca="true">+IF(OFFSET('Sanitation Data'!$H$31,0,10*ROW('Sanitation Data'!H57))="","",OFFSET('Sanitation Data'!$H$31,0,10*ROW('Sanitation Data'!H57)))</f>
        <v/>
      </c>
      <c r="DI63" s="270" t="str">
        <f ca="true">+IF(OFFSET('Sanitation Data'!$H$32,0,10*ROW('Sanitation Data'!H57))="","",OFFSET('Sanitation Data'!$H$32,0,10*ROW('Sanitation Data'!H57)))</f>
        <v/>
      </c>
      <c r="DJ63" s="270" t="str">
        <f ca="true">+IF(OFFSET('Sanitation Data'!$I$28,0,10*ROW('Sanitation Data'!I57))="","",OFFSET('Sanitation Data'!$I$28,0,10*ROW('Sanitation Data'!I57)))</f>
        <v/>
      </c>
      <c r="DK63" s="270" t="str">
        <f ca="true">+IF(OFFSET('Sanitation Data'!$I$29,0,10*ROW('Sanitation Data'!I57))="","",OFFSET('Sanitation Data'!$I$29,0,10*ROW('Sanitation Data'!I57)))</f>
        <v/>
      </c>
      <c r="DL63" s="270" t="str">
        <f ca="true">+IF(OFFSET('Sanitation Data'!$I$30,0,10*ROW('Sanitation Data'!I57))="","",OFFSET('Sanitation Data'!$I$30,0,10*ROW('Sanitation Data'!I57)))</f>
        <v/>
      </c>
      <c r="DM63" s="270" t="str">
        <f ca="true">+IF(OFFSET('Sanitation Data'!$I$31,0,10*ROW('Sanitation Data'!I57))="","",OFFSET('Sanitation Data'!$I$31,0,10*ROW('Sanitation Data'!I57)))</f>
        <v/>
      </c>
      <c r="DN63" s="270" t="str">
        <f ca="true">+IF(OFFSET('Sanitation Data'!$I$32,0,10*ROW('Sanitation Data'!I57))="","",OFFSET('Sanitation Data'!$I$32,0,10*ROW('Sanitation Data'!I57)))</f>
        <v/>
      </c>
      <c r="DO63" s="270" t="str">
        <f ca="true">+IF(OFFSET('Hygiene Data'!$D$11,0,10*ROW('Hygiene Data'!D57))="","",OFFSET('Hygiene Data'!$D$11,0,10*ROW('Hygiene Data'!D57)))</f>
        <v/>
      </c>
      <c r="DP63" s="270" t="str">
        <f ca="true">+IF(OFFSET('Hygiene Data'!$D$12,0,10*ROW('Hygiene Data'!D57))="","",OFFSET('Hygiene Data'!$D$12,0,10*ROW('Hygiene Data'!D57)))</f>
        <v/>
      </c>
      <c r="DQ63" s="270" t="str">
        <f ca="true">+IF(OFFSET('Hygiene Data'!$D$13,0,10*ROW('Hygiene Data'!D57))="","",OFFSET('Hygiene Data'!$D$13,0,10*ROW('Hygiene Data'!D57)))</f>
        <v/>
      </c>
      <c r="DR63" s="270" t="str">
        <f ca="true">+IF(OFFSET('Hygiene Data'!$E$11,0,10*ROW('Hygiene Data'!E57))="","",OFFSET('Hygiene Data'!$E$11,0,10*ROW('Hygiene Data'!E57)))</f>
        <v/>
      </c>
      <c r="DS63" s="270" t="str">
        <f ca="true">+IF(OFFSET('Hygiene Data'!$E$12,0,10*ROW('Hygiene Data'!E57))="","",OFFSET('Hygiene Data'!$E$12,0,10*ROW('Hygiene Data'!E57)))</f>
        <v/>
      </c>
      <c r="DT63" s="270" t="str">
        <f ca="true">+IF(OFFSET('Hygiene Data'!$E$13,0,10*ROW('Hygiene Data'!E57))="","",OFFSET('Hygiene Data'!$E$13,0,10*ROW('Hygiene Data'!E57)))</f>
        <v/>
      </c>
      <c r="DU63" s="270" t="str">
        <f ca="true">+IF(OFFSET('Hygiene Data'!$F$11,0,10*ROW('Hygiene Data'!F57))="","",OFFSET('Hygiene Data'!$F$11,0,10*ROW('Hygiene Data'!F57)))</f>
        <v/>
      </c>
      <c r="DV63" s="270" t="str">
        <f ca="true">+IF(OFFSET('Hygiene Data'!$F$12,0,10*ROW('Hygiene Data'!F57))="","",OFFSET('Hygiene Data'!$F$12,0,10*ROW('Hygiene Data'!F57)))</f>
        <v/>
      </c>
      <c r="DW63" s="270" t="str">
        <f ca="true">+IF(OFFSET('Hygiene Data'!$F$13,0,10*ROW('Hygiene Data'!F57))="","",OFFSET('Hygiene Data'!$F$13,0,10*ROW('Hygiene Data'!F57)))</f>
        <v/>
      </c>
      <c r="DX63" s="270" t="str">
        <f ca="true">+IF(OFFSET('Hygiene Data'!$G$11,0,10*ROW('Hygiene Data'!G57))="","",OFFSET('Hygiene Data'!$G$11,0,10*ROW('Hygiene Data'!G57)))</f>
        <v/>
      </c>
      <c r="DY63" s="270" t="str">
        <f ca="true">+IF(OFFSET('Hygiene Data'!$G$12,0,10*ROW('Hygiene Data'!G57))="","",OFFSET('Hygiene Data'!$G$12,0,10*ROW('Hygiene Data'!G57)))</f>
        <v/>
      </c>
      <c r="DZ63" s="270" t="str">
        <f ca="true">+IF(OFFSET('Hygiene Data'!$G$13,0,10*ROW('Hygiene Data'!G57))="","",OFFSET('Hygiene Data'!$G$13,0,10*ROW('Hygiene Data'!G57)))</f>
        <v/>
      </c>
      <c r="EA63" s="270" t="str">
        <f ca="true">+IF(OFFSET('Hygiene Data'!$H$11,0,10*ROW('Hygiene Data'!H57))="","",OFFSET('Hygiene Data'!$H$11,0,10*ROW('Hygiene Data'!H57)))</f>
        <v/>
      </c>
      <c r="EB63" s="270" t="str">
        <f ca="true">+IF(OFFSET('Hygiene Data'!$H$12,0,10*ROW('Hygiene Data'!H57))="","",OFFSET('Hygiene Data'!$H$12,0,10*ROW('Hygiene Data'!H57)))</f>
        <v/>
      </c>
      <c r="EC63" s="270" t="str">
        <f ca="true">+IF(OFFSET('Hygiene Data'!$H$13,0,10*ROW('Hygiene Data'!H57))="","",OFFSET('Hygiene Data'!$H$13,0,10*ROW('Hygiene Data'!H57)))</f>
        <v/>
      </c>
      <c r="ED63" s="270" t="str">
        <f ca="true">+IF(OFFSET('Hygiene Data'!$I$11,0,10*ROW('Hygiene Data'!I57))="","",OFFSET('Hygiene Data'!$I$11,0,10*ROW('Hygiene Data'!I57)))</f>
        <v/>
      </c>
      <c r="EE63" s="270" t="str">
        <f ca="true">+IF(OFFSET('Hygiene Data'!$I$12,0,10*ROW('Hygiene Data'!I57))="","",OFFSET('Hygiene Data'!$I$12,0,10*ROW('Hygiene Data'!I57)))</f>
        <v/>
      </c>
      <c r="EF63" s="270"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6"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0"/>
      <c r="BS64" s="270" t="str">
        <f ca="true">+IF(OFFSET('Water Data'!$D$27,0,10*ROW('Water Data'!D58))="","",OFFSET('Water Data'!$D$27,0,10*ROW('Water Data'!D58)))</f>
        <v/>
      </c>
      <c r="BT64" s="270" t="str">
        <f ca="true">+IF(OFFSET('Water Data'!$D$28,0,10*ROW('Water Data'!D58))="","",OFFSET('Water Data'!$D$28,0,10*ROW('Water Data'!D58)))</f>
        <v/>
      </c>
      <c r="BU64" s="270" t="str">
        <f ca="true">+IF(OFFSET('Water Data'!$D$29,0,10*ROW('Water Data'!D58))="","",OFFSET('Water Data'!$D$29,0,10*ROW('Water Data'!D58)))</f>
        <v/>
      </c>
      <c r="BV64" s="270" t="str">
        <f ca="true">+IF(OFFSET('Water Data'!$E$27,0,10*ROW('Water Data'!E58))="","",OFFSET('Water Data'!$E$27,0,10*ROW('Water Data'!E58)))</f>
        <v/>
      </c>
      <c r="BW64" s="270" t="str">
        <f ca="true">+IF(OFFSET('Water Data'!$E$28,0,10*ROW('Water Data'!E58))="","",OFFSET('Water Data'!$E$28,0,10*ROW('Water Data'!E58)))</f>
        <v/>
      </c>
      <c r="BX64" s="270" t="str">
        <f ca="true">+IF(OFFSET('Water Data'!$E$29,0,10*ROW('Water Data'!E58))="","",OFFSET('Water Data'!$E$29,0,10*ROW('Water Data'!E58)))</f>
        <v/>
      </c>
      <c r="BY64" s="270" t="str">
        <f ca="true">+IF(OFFSET('Water Data'!$F$27,0,10*ROW('Water Data'!F58))="","",OFFSET('Water Data'!$F$27,0,10*ROW('Water Data'!F58)))</f>
        <v/>
      </c>
      <c r="BZ64" s="270" t="str">
        <f ca="true">+IF(OFFSET('Water Data'!$F$28,0,10*ROW('Water Data'!F58))="","",OFFSET('Water Data'!$F$28,0,10*ROW('Water Data'!F58)))</f>
        <v/>
      </c>
      <c r="CA64" s="270" t="str">
        <f ca="true">+IF(OFFSET('Water Data'!$F$29,0,10*ROW('Water Data'!F58))="","",OFFSET('Water Data'!$F$29,0,10*ROW('Water Data'!F58)))</f>
        <v/>
      </c>
      <c r="CB64" s="270" t="str">
        <f ca="true">+IF(OFFSET('Water Data'!$G$27,0,10*ROW('Water Data'!G58))="","",OFFSET('Water Data'!$G$27,0,10*ROW('Water Data'!G58)))</f>
        <v/>
      </c>
      <c r="CC64" s="270" t="str">
        <f ca="true">+IF(OFFSET('Water Data'!$G$28,0,10*ROW('Water Data'!G58))="","",OFFSET('Water Data'!$G$28,0,10*ROW('Water Data'!G58)))</f>
        <v/>
      </c>
      <c r="CD64" s="270" t="str">
        <f ca="true">+IF(OFFSET('Water Data'!$G$29,0,10*ROW('Water Data'!G58))="","",OFFSET('Water Data'!$G$29,0,10*ROW('Water Data'!G58)))</f>
        <v/>
      </c>
      <c r="CE64" s="270" t="str">
        <f ca="true">+IF(OFFSET('Water Data'!$H$27,0,10*ROW('Water Data'!H58))="","",OFFSET('Water Data'!$H$27,0,10*ROW('Water Data'!H58)))</f>
        <v/>
      </c>
      <c r="CF64" s="270" t="str">
        <f ca="true">+IF(OFFSET('Water Data'!$H$28,0,10*ROW('Water Data'!H58))="","",OFFSET('Water Data'!$H$28,0,10*ROW('Water Data'!H58)))</f>
        <v/>
      </c>
      <c r="CG64" s="270" t="str">
        <f ca="true">+IF(OFFSET('Water Data'!$H$29,0,10*ROW('Water Data'!H58))="","",OFFSET('Water Data'!$H$29,0,10*ROW('Water Data'!H58)))</f>
        <v/>
      </c>
      <c r="CH64" s="270" t="str">
        <f ca="true">+IF(OFFSET('Water Data'!$I$27,0,10*ROW('Water Data'!I58))="","",OFFSET('Water Data'!$I$27,0,10*ROW('Water Data'!I58)))</f>
        <v/>
      </c>
      <c r="CI64" s="270" t="str">
        <f ca="true">+IF(OFFSET('Water Data'!$I$28,0,10*ROW('Water Data'!I58))="","",OFFSET('Water Data'!$I$28,0,10*ROW('Water Data'!I58)))</f>
        <v/>
      </c>
      <c r="CJ64" s="270" t="str">
        <f ca="true">+IF(OFFSET('Water Data'!$I$29,0,10*ROW('Water Data'!I58))="","",OFFSET('Water Data'!$I$29,0,10*ROW('Water Data'!I58)))</f>
        <v/>
      </c>
      <c r="CK64" s="270" t="str">
        <f ca="true">+IF(OFFSET('Sanitation Data'!$D$28,0,10*ROW('Sanitation Data'!D58))="","",OFFSET('Sanitation Data'!$D$28,0,10*ROW('Sanitation Data'!D58)))</f>
        <v/>
      </c>
      <c r="CL64" s="270" t="str">
        <f ca="true">+IF(OFFSET('Sanitation Data'!$D$29,0,10*ROW('Sanitation Data'!D58))="","",OFFSET('Sanitation Data'!$D$29,0,10*ROW('Sanitation Data'!D58)))</f>
        <v/>
      </c>
      <c r="CM64" s="270" t="str">
        <f ca="true">+IF(OFFSET('Sanitation Data'!$D$30,0,10*ROW('Sanitation Data'!D58))="","",OFFSET('Sanitation Data'!$D$30,0,10*ROW('Sanitation Data'!D58)))</f>
        <v/>
      </c>
      <c r="CN64" s="270" t="str">
        <f ca="true">+IF(OFFSET('Sanitation Data'!$D$31,0,10*ROW('Sanitation Data'!D58))="","",OFFSET('Sanitation Data'!$D$31,0,10*ROW('Sanitation Data'!D58)))</f>
        <v/>
      </c>
      <c r="CO64" s="270" t="str">
        <f ca="true">+IF(OFFSET('Sanitation Data'!$D$32,0,10*ROW('Sanitation Data'!D58))="","",OFFSET('Sanitation Data'!$D$32,0,10*ROW('Sanitation Data'!D58)))</f>
        <v/>
      </c>
      <c r="CP64" s="270" t="str">
        <f ca="true">+IF(OFFSET('Sanitation Data'!$E$28,0,10*ROW('Sanitation Data'!E58))="","",OFFSET('Sanitation Data'!$E$28,0,10*ROW('Sanitation Data'!E58)))</f>
        <v/>
      </c>
      <c r="CQ64" s="270" t="str">
        <f ca="true">+IF(OFFSET('Sanitation Data'!$E$29,0,10*ROW('Sanitation Data'!E58))="","",OFFSET('Sanitation Data'!$E$29,0,10*ROW('Sanitation Data'!E58)))</f>
        <v/>
      </c>
      <c r="CR64" s="270" t="str">
        <f ca="true">+IF(OFFSET('Sanitation Data'!$E$30,0,10*ROW('Sanitation Data'!E58))="","",OFFSET('Sanitation Data'!$E$30,0,10*ROW('Sanitation Data'!E58)))</f>
        <v/>
      </c>
      <c r="CS64" s="270" t="str">
        <f ca="true">+IF(OFFSET('Sanitation Data'!$E$31,0,10*ROW('Sanitation Data'!E58))="","",OFFSET('Sanitation Data'!$E$31,0,10*ROW('Sanitation Data'!E58)))</f>
        <v/>
      </c>
      <c r="CT64" s="270" t="str">
        <f ca="true">+IF(OFFSET('Sanitation Data'!$E$32,0,10*ROW('Sanitation Data'!E58))="","",OFFSET('Sanitation Data'!$E$32,0,10*ROW('Sanitation Data'!E58)))</f>
        <v/>
      </c>
      <c r="CU64" s="270" t="str">
        <f ca="true">+IF(OFFSET('Sanitation Data'!$F$28,0,10*ROW('Sanitation Data'!F58))="","",OFFSET('Sanitation Data'!$F$28,0,10*ROW('Sanitation Data'!F58)))</f>
        <v/>
      </c>
      <c r="CV64" s="270" t="str">
        <f ca="true">+IF(OFFSET('Sanitation Data'!$F$29,0,10*ROW('Sanitation Data'!F58))="","",OFFSET('Sanitation Data'!$F$29,0,10*ROW('Sanitation Data'!F58)))</f>
        <v/>
      </c>
      <c r="CW64" s="270" t="str">
        <f ca="true">+IF(OFFSET('Sanitation Data'!$F$30,0,10*ROW('Sanitation Data'!F58))="","",OFFSET('Sanitation Data'!$F$30,0,10*ROW('Sanitation Data'!F58)))</f>
        <v/>
      </c>
      <c r="CX64" s="270" t="str">
        <f ca="true">+IF(OFFSET('Sanitation Data'!$F$31,0,10*ROW('Sanitation Data'!F58))="","",OFFSET('Sanitation Data'!$F$31,0,10*ROW('Sanitation Data'!F58)))</f>
        <v/>
      </c>
      <c r="CY64" s="270" t="str">
        <f ca="true">+IF(OFFSET('Sanitation Data'!$F$32,0,10*ROW('Sanitation Data'!F58))="","",OFFSET('Sanitation Data'!$F$32,0,10*ROW('Sanitation Data'!F58)))</f>
        <v/>
      </c>
      <c r="CZ64" s="270" t="str">
        <f ca="true">+IF(OFFSET('Sanitation Data'!$G$28,0,10*ROW('Sanitation Data'!G58))="","",OFFSET('Sanitation Data'!$G$28,0,10*ROW('Sanitation Data'!G58)))</f>
        <v/>
      </c>
      <c r="DA64" s="270" t="str">
        <f ca="true">+IF(OFFSET('Sanitation Data'!$G$29,0,10*ROW('Sanitation Data'!G58))="","",OFFSET('Sanitation Data'!$G$29,0,10*ROW('Sanitation Data'!G58)))</f>
        <v/>
      </c>
      <c r="DB64" s="270" t="str">
        <f ca="true">+IF(OFFSET('Sanitation Data'!$G$30,0,10*ROW('Sanitation Data'!G58))="","",OFFSET('Sanitation Data'!$G$30,0,10*ROW('Sanitation Data'!G58)))</f>
        <v/>
      </c>
      <c r="DC64" s="270" t="str">
        <f ca="true">+IF(OFFSET('Sanitation Data'!$G$31,0,10*ROW('Sanitation Data'!G58))="","",OFFSET('Sanitation Data'!$G$31,0,10*ROW('Sanitation Data'!G58)))</f>
        <v/>
      </c>
      <c r="DD64" s="270" t="str">
        <f ca="true">+IF(OFFSET('Sanitation Data'!$G$32,0,10*ROW('Sanitation Data'!G58))="","",OFFSET('Sanitation Data'!$G$32,0,10*ROW('Sanitation Data'!G58)))</f>
        <v/>
      </c>
      <c r="DE64" s="270" t="str">
        <f ca="true">+IF(OFFSET('Sanitation Data'!$H$28,0,10*ROW('Sanitation Data'!H58))="","",OFFSET('Sanitation Data'!$H$28,0,10*ROW('Sanitation Data'!H58)))</f>
        <v/>
      </c>
      <c r="DF64" s="270" t="str">
        <f ca="true">+IF(OFFSET('Sanitation Data'!$H$29,0,10*ROW('Sanitation Data'!H58))="","",OFFSET('Sanitation Data'!$H$29,0,10*ROW('Sanitation Data'!H58)))</f>
        <v/>
      </c>
      <c r="DG64" s="270" t="str">
        <f ca="true">+IF(OFFSET('Sanitation Data'!$H$30,0,10*ROW('Sanitation Data'!H58))="","",OFFSET('Sanitation Data'!$H$30,0,10*ROW('Sanitation Data'!H58)))</f>
        <v/>
      </c>
      <c r="DH64" s="270" t="str">
        <f ca="true">+IF(OFFSET('Sanitation Data'!$H$31,0,10*ROW('Sanitation Data'!H58))="","",OFFSET('Sanitation Data'!$H$31,0,10*ROW('Sanitation Data'!H58)))</f>
        <v/>
      </c>
      <c r="DI64" s="270" t="str">
        <f ca="true">+IF(OFFSET('Sanitation Data'!$H$32,0,10*ROW('Sanitation Data'!H58))="","",OFFSET('Sanitation Data'!$H$32,0,10*ROW('Sanitation Data'!H58)))</f>
        <v/>
      </c>
      <c r="DJ64" s="270" t="str">
        <f ca="true">+IF(OFFSET('Sanitation Data'!$I$28,0,10*ROW('Sanitation Data'!I58))="","",OFFSET('Sanitation Data'!$I$28,0,10*ROW('Sanitation Data'!I58)))</f>
        <v/>
      </c>
      <c r="DK64" s="270" t="str">
        <f ca="true">+IF(OFFSET('Sanitation Data'!$I$29,0,10*ROW('Sanitation Data'!I58))="","",OFFSET('Sanitation Data'!$I$29,0,10*ROW('Sanitation Data'!I58)))</f>
        <v/>
      </c>
      <c r="DL64" s="270" t="str">
        <f ca="true">+IF(OFFSET('Sanitation Data'!$I$30,0,10*ROW('Sanitation Data'!I58))="","",OFFSET('Sanitation Data'!$I$30,0,10*ROW('Sanitation Data'!I58)))</f>
        <v/>
      </c>
      <c r="DM64" s="270" t="str">
        <f ca="true">+IF(OFFSET('Sanitation Data'!$I$31,0,10*ROW('Sanitation Data'!I58))="","",OFFSET('Sanitation Data'!$I$31,0,10*ROW('Sanitation Data'!I58)))</f>
        <v/>
      </c>
      <c r="DN64" s="270" t="str">
        <f ca="true">+IF(OFFSET('Sanitation Data'!$I$32,0,10*ROW('Sanitation Data'!I58))="","",OFFSET('Sanitation Data'!$I$32,0,10*ROW('Sanitation Data'!I58)))</f>
        <v/>
      </c>
      <c r="DO64" s="270" t="str">
        <f ca="true">+IF(OFFSET('Hygiene Data'!$D$11,0,10*ROW('Hygiene Data'!D58))="","",OFFSET('Hygiene Data'!$D$11,0,10*ROW('Hygiene Data'!D58)))</f>
        <v/>
      </c>
      <c r="DP64" s="270" t="str">
        <f ca="true">+IF(OFFSET('Hygiene Data'!$D$12,0,10*ROW('Hygiene Data'!D58))="","",OFFSET('Hygiene Data'!$D$12,0,10*ROW('Hygiene Data'!D58)))</f>
        <v/>
      </c>
      <c r="DQ64" s="270" t="str">
        <f ca="true">+IF(OFFSET('Hygiene Data'!$D$13,0,10*ROW('Hygiene Data'!D58))="","",OFFSET('Hygiene Data'!$D$13,0,10*ROW('Hygiene Data'!D58)))</f>
        <v/>
      </c>
      <c r="DR64" s="270" t="str">
        <f ca="true">+IF(OFFSET('Hygiene Data'!$E$11,0,10*ROW('Hygiene Data'!E58))="","",OFFSET('Hygiene Data'!$E$11,0,10*ROW('Hygiene Data'!E58)))</f>
        <v/>
      </c>
      <c r="DS64" s="270" t="str">
        <f ca="true">+IF(OFFSET('Hygiene Data'!$E$12,0,10*ROW('Hygiene Data'!E58))="","",OFFSET('Hygiene Data'!$E$12,0,10*ROW('Hygiene Data'!E58)))</f>
        <v/>
      </c>
      <c r="DT64" s="270" t="str">
        <f ca="true">+IF(OFFSET('Hygiene Data'!$E$13,0,10*ROW('Hygiene Data'!E58))="","",OFFSET('Hygiene Data'!$E$13,0,10*ROW('Hygiene Data'!E58)))</f>
        <v/>
      </c>
      <c r="DU64" s="270" t="str">
        <f ca="true">+IF(OFFSET('Hygiene Data'!$F$11,0,10*ROW('Hygiene Data'!F58))="","",OFFSET('Hygiene Data'!$F$11,0,10*ROW('Hygiene Data'!F58)))</f>
        <v/>
      </c>
      <c r="DV64" s="270" t="str">
        <f ca="true">+IF(OFFSET('Hygiene Data'!$F$12,0,10*ROW('Hygiene Data'!F58))="","",OFFSET('Hygiene Data'!$F$12,0,10*ROW('Hygiene Data'!F58)))</f>
        <v/>
      </c>
      <c r="DW64" s="270" t="str">
        <f ca="true">+IF(OFFSET('Hygiene Data'!$F$13,0,10*ROW('Hygiene Data'!F58))="","",OFFSET('Hygiene Data'!$F$13,0,10*ROW('Hygiene Data'!F58)))</f>
        <v/>
      </c>
      <c r="DX64" s="270" t="str">
        <f ca="true">+IF(OFFSET('Hygiene Data'!$G$11,0,10*ROW('Hygiene Data'!G58))="","",OFFSET('Hygiene Data'!$G$11,0,10*ROW('Hygiene Data'!G58)))</f>
        <v/>
      </c>
      <c r="DY64" s="270" t="str">
        <f ca="true">+IF(OFFSET('Hygiene Data'!$G$12,0,10*ROW('Hygiene Data'!G58))="","",OFFSET('Hygiene Data'!$G$12,0,10*ROW('Hygiene Data'!G58)))</f>
        <v/>
      </c>
      <c r="DZ64" s="270" t="str">
        <f ca="true">+IF(OFFSET('Hygiene Data'!$G$13,0,10*ROW('Hygiene Data'!G58))="","",OFFSET('Hygiene Data'!$G$13,0,10*ROW('Hygiene Data'!G58)))</f>
        <v/>
      </c>
      <c r="EA64" s="270" t="str">
        <f ca="true">+IF(OFFSET('Hygiene Data'!$H$11,0,10*ROW('Hygiene Data'!H58))="","",OFFSET('Hygiene Data'!$H$11,0,10*ROW('Hygiene Data'!H58)))</f>
        <v/>
      </c>
      <c r="EB64" s="270" t="str">
        <f ca="true">+IF(OFFSET('Hygiene Data'!$H$12,0,10*ROW('Hygiene Data'!H58))="","",OFFSET('Hygiene Data'!$H$12,0,10*ROW('Hygiene Data'!H58)))</f>
        <v/>
      </c>
      <c r="EC64" s="270" t="str">
        <f ca="true">+IF(OFFSET('Hygiene Data'!$H$13,0,10*ROW('Hygiene Data'!H58))="","",OFFSET('Hygiene Data'!$H$13,0,10*ROW('Hygiene Data'!H58)))</f>
        <v/>
      </c>
      <c r="ED64" s="270" t="str">
        <f ca="true">+IF(OFFSET('Hygiene Data'!$I$11,0,10*ROW('Hygiene Data'!I58))="","",OFFSET('Hygiene Data'!$I$11,0,10*ROW('Hygiene Data'!I58)))</f>
        <v/>
      </c>
      <c r="EE64" s="270" t="str">
        <f ca="true">+IF(OFFSET('Hygiene Data'!$I$12,0,10*ROW('Hygiene Data'!I58))="","",OFFSET('Hygiene Data'!$I$12,0,10*ROW('Hygiene Data'!I58)))</f>
        <v/>
      </c>
      <c r="EF64" s="270"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6"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0"/>
      <c r="BS65" s="270" t="str">
        <f ca="true">+IF(OFFSET('Water Data'!$D$27,0,10*ROW('Water Data'!D59))="","",OFFSET('Water Data'!$D$27,0,10*ROW('Water Data'!D59)))</f>
        <v/>
      </c>
      <c r="BT65" s="270" t="str">
        <f ca="true">+IF(OFFSET('Water Data'!$D$28,0,10*ROW('Water Data'!D59))="","",OFFSET('Water Data'!$D$28,0,10*ROW('Water Data'!D59)))</f>
        <v/>
      </c>
      <c r="BU65" s="270" t="str">
        <f ca="true">+IF(OFFSET('Water Data'!$D$29,0,10*ROW('Water Data'!D59))="","",OFFSET('Water Data'!$D$29,0,10*ROW('Water Data'!D59)))</f>
        <v/>
      </c>
      <c r="BV65" s="270" t="str">
        <f ca="true">+IF(OFFSET('Water Data'!$E$27,0,10*ROW('Water Data'!E59))="","",OFFSET('Water Data'!$E$27,0,10*ROW('Water Data'!E59)))</f>
        <v/>
      </c>
      <c r="BW65" s="270" t="str">
        <f ca="true">+IF(OFFSET('Water Data'!$E$28,0,10*ROW('Water Data'!E59))="","",OFFSET('Water Data'!$E$28,0,10*ROW('Water Data'!E59)))</f>
        <v/>
      </c>
      <c r="BX65" s="270" t="str">
        <f ca="true">+IF(OFFSET('Water Data'!$E$29,0,10*ROW('Water Data'!E59))="","",OFFSET('Water Data'!$E$29,0,10*ROW('Water Data'!E59)))</f>
        <v/>
      </c>
      <c r="BY65" s="270" t="str">
        <f ca="true">+IF(OFFSET('Water Data'!$F$27,0,10*ROW('Water Data'!F59))="","",OFFSET('Water Data'!$F$27,0,10*ROW('Water Data'!F59)))</f>
        <v/>
      </c>
      <c r="BZ65" s="270" t="str">
        <f ca="true">+IF(OFFSET('Water Data'!$F$28,0,10*ROW('Water Data'!F59))="","",OFFSET('Water Data'!$F$28,0,10*ROW('Water Data'!F59)))</f>
        <v/>
      </c>
      <c r="CA65" s="270" t="str">
        <f ca="true">+IF(OFFSET('Water Data'!$F$29,0,10*ROW('Water Data'!F59))="","",OFFSET('Water Data'!$F$29,0,10*ROW('Water Data'!F59)))</f>
        <v/>
      </c>
      <c r="CB65" s="270" t="str">
        <f ca="true">+IF(OFFSET('Water Data'!$G$27,0,10*ROW('Water Data'!G59))="","",OFFSET('Water Data'!$G$27,0,10*ROW('Water Data'!G59)))</f>
        <v/>
      </c>
      <c r="CC65" s="270" t="str">
        <f ca="true">+IF(OFFSET('Water Data'!$G$28,0,10*ROW('Water Data'!G59))="","",OFFSET('Water Data'!$G$28,0,10*ROW('Water Data'!G59)))</f>
        <v/>
      </c>
      <c r="CD65" s="270" t="str">
        <f ca="true">+IF(OFFSET('Water Data'!$G$29,0,10*ROW('Water Data'!G59))="","",OFFSET('Water Data'!$G$29,0,10*ROW('Water Data'!G59)))</f>
        <v/>
      </c>
      <c r="CE65" s="270" t="str">
        <f ca="true">+IF(OFFSET('Water Data'!$H$27,0,10*ROW('Water Data'!H59))="","",OFFSET('Water Data'!$H$27,0,10*ROW('Water Data'!H59)))</f>
        <v/>
      </c>
      <c r="CF65" s="270" t="str">
        <f ca="true">+IF(OFFSET('Water Data'!$H$28,0,10*ROW('Water Data'!H59))="","",OFFSET('Water Data'!$H$28,0,10*ROW('Water Data'!H59)))</f>
        <v/>
      </c>
      <c r="CG65" s="270" t="str">
        <f ca="true">+IF(OFFSET('Water Data'!$H$29,0,10*ROW('Water Data'!H59))="","",OFFSET('Water Data'!$H$29,0,10*ROW('Water Data'!H59)))</f>
        <v/>
      </c>
      <c r="CH65" s="270" t="str">
        <f ca="true">+IF(OFFSET('Water Data'!$I$27,0,10*ROW('Water Data'!I59))="","",OFFSET('Water Data'!$I$27,0,10*ROW('Water Data'!I59)))</f>
        <v/>
      </c>
      <c r="CI65" s="270" t="str">
        <f ca="true">+IF(OFFSET('Water Data'!$I$28,0,10*ROW('Water Data'!I59))="","",OFFSET('Water Data'!$I$28,0,10*ROW('Water Data'!I59)))</f>
        <v/>
      </c>
      <c r="CJ65" s="270" t="str">
        <f ca="true">+IF(OFFSET('Water Data'!$I$29,0,10*ROW('Water Data'!I59))="","",OFFSET('Water Data'!$I$29,0,10*ROW('Water Data'!I59)))</f>
        <v/>
      </c>
      <c r="CK65" s="270" t="str">
        <f ca="true">+IF(OFFSET('Sanitation Data'!$D$28,0,10*ROW('Sanitation Data'!D59))="","",OFFSET('Sanitation Data'!$D$28,0,10*ROW('Sanitation Data'!D59)))</f>
        <v/>
      </c>
      <c r="CL65" s="270" t="str">
        <f ca="true">+IF(OFFSET('Sanitation Data'!$D$29,0,10*ROW('Sanitation Data'!D59))="","",OFFSET('Sanitation Data'!$D$29,0,10*ROW('Sanitation Data'!D59)))</f>
        <v/>
      </c>
      <c r="CM65" s="270" t="str">
        <f ca="true">+IF(OFFSET('Sanitation Data'!$D$30,0,10*ROW('Sanitation Data'!D59))="","",OFFSET('Sanitation Data'!$D$30,0,10*ROW('Sanitation Data'!D59)))</f>
        <v/>
      </c>
      <c r="CN65" s="270" t="str">
        <f ca="true">+IF(OFFSET('Sanitation Data'!$D$31,0,10*ROW('Sanitation Data'!D59))="","",OFFSET('Sanitation Data'!$D$31,0,10*ROW('Sanitation Data'!D59)))</f>
        <v/>
      </c>
      <c r="CO65" s="270" t="str">
        <f ca="true">+IF(OFFSET('Sanitation Data'!$D$32,0,10*ROW('Sanitation Data'!D59))="","",OFFSET('Sanitation Data'!$D$32,0,10*ROW('Sanitation Data'!D59)))</f>
        <v/>
      </c>
      <c r="CP65" s="270" t="str">
        <f ca="true">+IF(OFFSET('Sanitation Data'!$E$28,0,10*ROW('Sanitation Data'!E59))="","",OFFSET('Sanitation Data'!$E$28,0,10*ROW('Sanitation Data'!E59)))</f>
        <v/>
      </c>
      <c r="CQ65" s="270" t="str">
        <f ca="true">+IF(OFFSET('Sanitation Data'!$E$29,0,10*ROW('Sanitation Data'!E59))="","",OFFSET('Sanitation Data'!$E$29,0,10*ROW('Sanitation Data'!E59)))</f>
        <v/>
      </c>
      <c r="CR65" s="270" t="str">
        <f ca="true">+IF(OFFSET('Sanitation Data'!$E$30,0,10*ROW('Sanitation Data'!E59))="","",OFFSET('Sanitation Data'!$E$30,0,10*ROW('Sanitation Data'!E59)))</f>
        <v/>
      </c>
      <c r="CS65" s="270" t="str">
        <f ca="true">+IF(OFFSET('Sanitation Data'!$E$31,0,10*ROW('Sanitation Data'!E59))="","",OFFSET('Sanitation Data'!$E$31,0,10*ROW('Sanitation Data'!E59)))</f>
        <v/>
      </c>
      <c r="CT65" s="270" t="str">
        <f ca="true">+IF(OFFSET('Sanitation Data'!$E$32,0,10*ROW('Sanitation Data'!E59))="","",OFFSET('Sanitation Data'!$E$32,0,10*ROW('Sanitation Data'!E59)))</f>
        <v/>
      </c>
      <c r="CU65" s="270" t="str">
        <f ca="true">+IF(OFFSET('Sanitation Data'!$F$28,0,10*ROW('Sanitation Data'!F59))="","",OFFSET('Sanitation Data'!$F$28,0,10*ROW('Sanitation Data'!F59)))</f>
        <v/>
      </c>
      <c r="CV65" s="270" t="str">
        <f ca="true">+IF(OFFSET('Sanitation Data'!$F$29,0,10*ROW('Sanitation Data'!F59))="","",OFFSET('Sanitation Data'!$F$29,0,10*ROW('Sanitation Data'!F59)))</f>
        <v/>
      </c>
      <c r="CW65" s="270" t="str">
        <f ca="true">+IF(OFFSET('Sanitation Data'!$F$30,0,10*ROW('Sanitation Data'!F59))="","",OFFSET('Sanitation Data'!$F$30,0,10*ROW('Sanitation Data'!F59)))</f>
        <v/>
      </c>
      <c r="CX65" s="270" t="str">
        <f ca="true">+IF(OFFSET('Sanitation Data'!$F$31,0,10*ROW('Sanitation Data'!F59))="","",OFFSET('Sanitation Data'!$F$31,0,10*ROW('Sanitation Data'!F59)))</f>
        <v/>
      </c>
      <c r="CY65" s="270" t="str">
        <f ca="true">+IF(OFFSET('Sanitation Data'!$F$32,0,10*ROW('Sanitation Data'!F59))="","",OFFSET('Sanitation Data'!$F$32,0,10*ROW('Sanitation Data'!F59)))</f>
        <v/>
      </c>
      <c r="CZ65" s="270" t="str">
        <f ca="true">+IF(OFFSET('Sanitation Data'!$G$28,0,10*ROW('Sanitation Data'!G59))="","",OFFSET('Sanitation Data'!$G$28,0,10*ROW('Sanitation Data'!G59)))</f>
        <v/>
      </c>
      <c r="DA65" s="270" t="str">
        <f ca="true">+IF(OFFSET('Sanitation Data'!$G$29,0,10*ROW('Sanitation Data'!G59))="","",OFFSET('Sanitation Data'!$G$29,0,10*ROW('Sanitation Data'!G59)))</f>
        <v/>
      </c>
      <c r="DB65" s="270" t="str">
        <f ca="true">+IF(OFFSET('Sanitation Data'!$G$30,0,10*ROW('Sanitation Data'!G59))="","",OFFSET('Sanitation Data'!$G$30,0,10*ROW('Sanitation Data'!G59)))</f>
        <v/>
      </c>
      <c r="DC65" s="270" t="str">
        <f ca="true">+IF(OFFSET('Sanitation Data'!$G$31,0,10*ROW('Sanitation Data'!G59))="","",OFFSET('Sanitation Data'!$G$31,0,10*ROW('Sanitation Data'!G59)))</f>
        <v/>
      </c>
      <c r="DD65" s="270" t="str">
        <f ca="true">+IF(OFFSET('Sanitation Data'!$G$32,0,10*ROW('Sanitation Data'!G59))="","",OFFSET('Sanitation Data'!$G$32,0,10*ROW('Sanitation Data'!G59)))</f>
        <v/>
      </c>
      <c r="DE65" s="270" t="str">
        <f ca="true">+IF(OFFSET('Sanitation Data'!$H$28,0,10*ROW('Sanitation Data'!H59))="","",OFFSET('Sanitation Data'!$H$28,0,10*ROW('Sanitation Data'!H59)))</f>
        <v/>
      </c>
      <c r="DF65" s="270" t="str">
        <f ca="true">+IF(OFFSET('Sanitation Data'!$H$29,0,10*ROW('Sanitation Data'!H59))="","",OFFSET('Sanitation Data'!$H$29,0,10*ROW('Sanitation Data'!H59)))</f>
        <v/>
      </c>
      <c r="DG65" s="270" t="str">
        <f ca="true">+IF(OFFSET('Sanitation Data'!$H$30,0,10*ROW('Sanitation Data'!H59))="","",OFFSET('Sanitation Data'!$H$30,0,10*ROW('Sanitation Data'!H59)))</f>
        <v/>
      </c>
      <c r="DH65" s="270" t="str">
        <f ca="true">+IF(OFFSET('Sanitation Data'!$H$31,0,10*ROW('Sanitation Data'!H59))="","",OFFSET('Sanitation Data'!$H$31,0,10*ROW('Sanitation Data'!H59)))</f>
        <v/>
      </c>
      <c r="DI65" s="270" t="str">
        <f ca="true">+IF(OFFSET('Sanitation Data'!$H$32,0,10*ROW('Sanitation Data'!H59))="","",OFFSET('Sanitation Data'!$H$32,0,10*ROW('Sanitation Data'!H59)))</f>
        <v/>
      </c>
      <c r="DJ65" s="270" t="str">
        <f ca="true">+IF(OFFSET('Sanitation Data'!$I$28,0,10*ROW('Sanitation Data'!I59))="","",OFFSET('Sanitation Data'!$I$28,0,10*ROW('Sanitation Data'!I59)))</f>
        <v/>
      </c>
      <c r="DK65" s="270" t="str">
        <f ca="true">+IF(OFFSET('Sanitation Data'!$I$29,0,10*ROW('Sanitation Data'!I59))="","",OFFSET('Sanitation Data'!$I$29,0,10*ROW('Sanitation Data'!I59)))</f>
        <v/>
      </c>
      <c r="DL65" s="270" t="str">
        <f ca="true">+IF(OFFSET('Sanitation Data'!$I$30,0,10*ROW('Sanitation Data'!I59))="","",OFFSET('Sanitation Data'!$I$30,0,10*ROW('Sanitation Data'!I59)))</f>
        <v/>
      </c>
      <c r="DM65" s="270" t="str">
        <f ca="true">+IF(OFFSET('Sanitation Data'!$I$31,0,10*ROW('Sanitation Data'!I59))="","",OFFSET('Sanitation Data'!$I$31,0,10*ROW('Sanitation Data'!I59)))</f>
        <v/>
      </c>
      <c r="DN65" s="270" t="str">
        <f ca="true">+IF(OFFSET('Sanitation Data'!$I$32,0,10*ROW('Sanitation Data'!I59))="","",OFFSET('Sanitation Data'!$I$32,0,10*ROW('Sanitation Data'!I59)))</f>
        <v/>
      </c>
      <c r="DO65" s="270" t="str">
        <f ca="true">+IF(OFFSET('Hygiene Data'!$D$11,0,10*ROW('Hygiene Data'!D59))="","",OFFSET('Hygiene Data'!$D$11,0,10*ROW('Hygiene Data'!D59)))</f>
        <v/>
      </c>
      <c r="DP65" s="270" t="str">
        <f ca="true">+IF(OFFSET('Hygiene Data'!$D$12,0,10*ROW('Hygiene Data'!D59))="","",OFFSET('Hygiene Data'!$D$12,0,10*ROW('Hygiene Data'!D59)))</f>
        <v/>
      </c>
      <c r="DQ65" s="270" t="str">
        <f ca="true">+IF(OFFSET('Hygiene Data'!$D$13,0,10*ROW('Hygiene Data'!D59))="","",OFFSET('Hygiene Data'!$D$13,0,10*ROW('Hygiene Data'!D59)))</f>
        <v/>
      </c>
      <c r="DR65" s="270" t="str">
        <f ca="true">+IF(OFFSET('Hygiene Data'!$E$11,0,10*ROW('Hygiene Data'!E59))="","",OFFSET('Hygiene Data'!$E$11,0,10*ROW('Hygiene Data'!E59)))</f>
        <v/>
      </c>
      <c r="DS65" s="270" t="str">
        <f ca="true">+IF(OFFSET('Hygiene Data'!$E$12,0,10*ROW('Hygiene Data'!E59))="","",OFFSET('Hygiene Data'!$E$12,0,10*ROW('Hygiene Data'!E59)))</f>
        <v/>
      </c>
      <c r="DT65" s="270" t="str">
        <f ca="true">+IF(OFFSET('Hygiene Data'!$E$13,0,10*ROW('Hygiene Data'!E59))="","",OFFSET('Hygiene Data'!$E$13,0,10*ROW('Hygiene Data'!E59)))</f>
        <v/>
      </c>
      <c r="DU65" s="270" t="str">
        <f ca="true">+IF(OFFSET('Hygiene Data'!$F$11,0,10*ROW('Hygiene Data'!F59))="","",OFFSET('Hygiene Data'!$F$11,0,10*ROW('Hygiene Data'!F59)))</f>
        <v/>
      </c>
      <c r="DV65" s="270" t="str">
        <f ca="true">+IF(OFFSET('Hygiene Data'!$F$12,0,10*ROW('Hygiene Data'!F59))="","",OFFSET('Hygiene Data'!$F$12,0,10*ROW('Hygiene Data'!F59)))</f>
        <v/>
      </c>
      <c r="DW65" s="270" t="str">
        <f ca="true">+IF(OFFSET('Hygiene Data'!$F$13,0,10*ROW('Hygiene Data'!F59))="","",OFFSET('Hygiene Data'!$F$13,0,10*ROW('Hygiene Data'!F59)))</f>
        <v/>
      </c>
      <c r="DX65" s="270" t="str">
        <f ca="true">+IF(OFFSET('Hygiene Data'!$G$11,0,10*ROW('Hygiene Data'!G59))="","",OFFSET('Hygiene Data'!$G$11,0,10*ROW('Hygiene Data'!G59)))</f>
        <v/>
      </c>
      <c r="DY65" s="270" t="str">
        <f ca="true">+IF(OFFSET('Hygiene Data'!$G$12,0,10*ROW('Hygiene Data'!G59))="","",OFFSET('Hygiene Data'!$G$12,0,10*ROW('Hygiene Data'!G59)))</f>
        <v/>
      </c>
      <c r="DZ65" s="270" t="str">
        <f ca="true">+IF(OFFSET('Hygiene Data'!$G$13,0,10*ROW('Hygiene Data'!G59))="","",OFFSET('Hygiene Data'!$G$13,0,10*ROW('Hygiene Data'!G59)))</f>
        <v/>
      </c>
      <c r="EA65" s="270" t="str">
        <f ca="true">+IF(OFFSET('Hygiene Data'!$H$11,0,10*ROW('Hygiene Data'!H59))="","",OFFSET('Hygiene Data'!$H$11,0,10*ROW('Hygiene Data'!H59)))</f>
        <v/>
      </c>
      <c r="EB65" s="270" t="str">
        <f ca="true">+IF(OFFSET('Hygiene Data'!$H$12,0,10*ROW('Hygiene Data'!H59))="","",OFFSET('Hygiene Data'!$H$12,0,10*ROW('Hygiene Data'!H59)))</f>
        <v/>
      </c>
      <c r="EC65" s="270" t="str">
        <f ca="true">+IF(OFFSET('Hygiene Data'!$H$13,0,10*ROW('Hygiene Data'!H59))="","",OFFSET('Hygiene Data'!$H$13,0,10*ROW('Hygiene Data'!H59)))</f>
        <v/>
      </c>
      <c r="ED65" s="270" t="str">
        <f ca="true">+IF(OFFSET('Hygiene Data'!$I$11,0,10*ROW('Hygiene Data'!I59))="","",OFFSET('Hygiene Data'!$I$11,0,10*ROW('Hygiene Data'!I59)))</f>
        <v/>
      </c>
      <c r="EE65" s="270" t="str">
        <f ca="true">+IF(OFFSET('Hygiene Data'!$I$12,0,10*ROW('Hygiene Data'!I59))="","",OFFSET('Hygiene Data'!$I$12,0,10*ROW('Hygiene Data'!I59)))</f>
        <v/>
      </c>
      <c r="EF65" s="270"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6"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0"/>
      <c r="BS66" s="270" t="str">
        <f ca="true">+IF(OFFSET('Water Data'!$D$27,0,10*ROW('Water Data'!D60))="","",OFFSET('Water Data'!$D$27,0,10*ROW('Water Data'!D60)))</f>
        <v/>
      </c>
      <c r="BT66" s="270" t="str">
        <f ca="true">+IF(OFFSET('Water Data'!$D$28,0,10*ROW('Water Data'!D60))="","",OFFSET('Water Data'!$D$28,0,10*ROW('Water Data'!D60)))</f>
        <v/>
      </c>
      <c r="BU66" s="270" t="str">
        <f ca="true">+IF(OFFSET('Water Data'!$D$29,0,10*ROW('Water Data'!D60))="","",OFFSET('Water Data'!$D$29,0,10*ROW('Water Data'!D60)))</f>
        <v/>
      </c>
      <c r="BV66" s="270" t="str">
        <f ca="true">+IF(OFFSET('Water Data'!$E$27,0,10*ROW('Water Data'!E60))="","",OFFSET('Water Data'!$E$27,0,10*ROW('Water Data'!E60)))</f>
        <v/>
      </c>
      <c r="BW66" s="270" t="str">
        <f ca="true">+IF(OFFSET('Water Data'!$E$28,0,10*ROW('Water Data'!E60))="","",OFFSET('Water Data'!$E$28,0,10*ROW('Water Data'!E60)))</f>
        <v/>
      </c>
      <c r="BX66" s="270" t="str">
        <f ca="true">+IF(OFFSET('Water Data'!$E$29,0,10*ROW('Water Data'!E60))="","",OFFSET('Water Data'!$E$29,0,10*ROW('Water Data'!E60)))</f>
        <v/>
      </c>
      <c r="BY66" s="270" t="str">
        <f ca="true">+IF(OFFSET('Water Data'!$F$27,0,10*ROW('Water Data'!F60))="","",OFFSET('Water Data'!$F$27,0,10*ROW('Water Data'!F60)))</f>
        <v/>
      </c>
      <c r="BZ66" s="270" t="str">
        <f ca="true">+IF(OFFSET('Water Data'!$F$28,0,10*ROW('Water Data'!F60))="","",OFFSET('Water Data'!$F$28,0,10*ROW('Water Data'!F60)))</f>
        <v/>
      </c>
      <c r="CA66" s="270" t="str">
        <f ca="true">+IF(OFFSET('Water Data'!$F$29,0,10*ROW('Water Data'!F60))="","",OFFSET('Water Data'!$F$29,0,10*ROW('Water Data'!F60)))</f>
        <v/>
      </c>
      <c r="CB66" s="270" t="str">
        <f ca="true">+IF(OFFSET('Water Data'!$G$27,0,10*ROW('Water Data'!G60))="","",OFFSET('Water Data'!$G$27,0,10*ROW('Water Data'!G60)))</f>
        <v/>
      </c>
      <c r="CC66" s="270" t="str">
        <f ca="true">+IF(OFFSET('Water Data'!$G$28,0,10*ROW('Water Data'!G60))="","",OFFSET('Water Data'!$G$28,0,10*ROW('Water Data'!G60)))</f>
        <v/>
      </c>
      <c r="CD66" s="270" t="str">
        <f ca="true">+IF(OFFSET('Water Data'!$G$29,0,10*ROW('Water Data'!G60))="","",OFFSET('Water Data'!$G$29,0,10*ROW('Water Data'!G60)))</f>
        <v/>
      </c>
      <c r="CE66" s="270" t="str">
        <f ca="true">+IF(OFFSET('Water Data'!$H$27,0,10*ROW('Water Data'!H60))="","",OFFSET('Water Data'!$H$27,0,10*ROW('Water Data'!H60)))</f>
        <v/>
      </c>
      <c r="CF66" s="270" t="str">
        <f ca="true">+IF(OFFSET('Water Data'!$H$28,0,10*ROW('Water Data'!H60))="","",OFFSET('Water Data'!$H$28,0,10*ROW('Water Data'!H60)))</f>
        <v/>
      </c>
      <c r="CG66" s="270" t="str">
        <f ca="true">+IF(OFFSET('Water Data'!$H$29,0,10*ROW('Water Data'!H60))="","",OFFSET('Water Data'!$H$29,0,10*ROW('Water Data'!H60)))</f>
        <v/>
      </c>
      <c r="CH66" s="270" t="str">
        <f ca="true">+IF(OFFSET('Water Data'!$I$27,0,10*ROW('Water Data'!I60))="","",OFFSET('Water Data'!$I$27,0,10*ROW('Water Data'!I60)))</f>
        <v/>
      </c>
      <c r="CI66" s="270" t="str">
        <f ca="true">+IF(OFFSET('Water Data'!$I$28,0,10*ROW('Water Data'!I60))="","",OFFSET('Water Data'!$I$28,0,10*ROW('Water Data'!I60)))</f>
        <v/>
      </c>
      <c r="CJ66" s="270" t="str">
        <f ca="true">+IF(OFFSET('Water Data'!$I$29,0,10*ROW('Water Data'!I60))="","",OFFSET('Water Data'!$I$29,0,10*ROW('Water Data'!I60)))</f>
        <v/>
      </c>
      <c r="CK66" s="270" t="str">
        <f ca="true">+IF(OFFSET('Sanitation Data'!$D$28,0,10*ROW('Sanitation Data'!D60))="","",OFFSET('Sanitation Data'!$D$28,0,10*ROW('Sanitation Data'!D60)))</f>
        <v/>
      </c>
      <c r="CL66" s="270" t="str">
        <f ca="true">+IF(OFFSET('Sanitation Data'!$D$29,0,10*ROW('Sanitation Data'!D60))="","",OFFSET('Sanitation Data'!$D$29,0,10*ROW('Sanitation Data'!D60)))</f>
        <v/>
      </c>
      <c r="CM66" s="270" t="str">
        <f ca="true">+IF(OFFSET('Sanitation Data'!$D$30,0,10*ROW('Sanitation Data'!D60))="","",OFFSET('Sanitation Data'!$D$30,0,10*ROW('Sanitation Data'!D60)))</f>
        <v/>
      </c>
      <c r="CN66" s="270" t="str">
        <f ca="true">+IF(OFFSET('Sanitation Data'!$D$31,0,10*ROW('Sanitation Data'!D60))="","",OFFSET('Sanitation Data'!$D$31,0,10*ROW('Sanitation Data'!D60)))</f>
        <v/>
      </c>
      <c r="CO66" s="270" t="str">
        <f ca="true">+IF(OFFSET('Sanitation Data'!$D$32,0,10*ROW('Sanitation Data'!D60))="","",OFFSET('Sanitation Data'!$D$32,0,10*ROW('Sanitation Data'!D60)))</f>
        <v/>
      </c>
      <c r="CP66" s="270" t="str">
        <f ca="true">+IF(OFFSET('Sanitation Data'!$E$28,0,10*ROW('Sanitation Data'!E60))="","",OFFSET('Sanitation Data'!$E$28,0,10*ROW('Sanitation Data'!E60)))</f>
        <v/>
      </c>
      <c r="CQ66" s="270" t="str">
        <f ca="true">+IF(OFFSET('Sanitation Data'!$E$29,0,10*ROW('Sanitation Data'!E60))="","",OFFSET('Sanitation Data'!$E$29,0,10*ROW('Sanitation Data'!E60)))</f>
        <v/>
      </c>
      <c r="CR66" s="270" t="str">
        <f ca="true">+IF(OFFSET('Sanitation Data'!$E$30,0,10*ROW('Sanitation Data'!E60))="","",OFFSET('Sanitation Data'!$E$30,0,10*ROW('Sanitation Data'!E60)))</f>
        <v/>
      </c>
      <c r="CS66" s="270" t="str">
        <f ca="true">+IF(OFFSET('Sanitation Data'!$E$31,0,10*ROW('Sanitation Data'!E60))="","",OFFSET('Sanitation Data'!$E$31,0,10*ROW('Sanitation Data'!E60)))</f>
        <v/>
      </c>
      <c r="CT66" s="270" t="str">
        <f ca="true">+IF(OFFSET('Sanitation Data'!$E$32,0,10*ROW('Sanitation Data'!E60))="","",OFFSET('Sanitation Data'!$E$32,0,10*ROW('Sanitation Data'!E60)))</f>
        <v/>
      </c>
      <c r="CU66" s="270" t="str">
        <f ca="true">+IF(OFFSET('Sanitation Data'!$F$28,0,10*ROW('Sanitation Data'!F60))="","",OFFSET('Sanitation Data'!$F$28,0,10*ROW('Sanitation Data'!F60)))</f>
        <v/>
      </c>
      <c r="CV66" s="270" t="str">
        <f ca="true">+IF(OFFSET('Sanitation Data'!$F$29,0,10*ROW('Sanitation Data'!F60))="","",OFFSET('Sanitation Data'!$F$29,0,10*ROW('Sanitation Data'!F60)))</f>
        <v/>
      </c>
      <c r="CW66" s="270" t="str">
        <f ca="true">+IF(OFFSET('Sanitation Data'!$F$30,0,10*ROW('Sanitation Data'!F60))="","",OFFSET('Sanitation Data'!$F$30,0,10*ROW('Sanitation Data'!F60)))</f>
        <v/>
      </c>
      <c r="CX66" s="270" t="str">
        <f ca="true">+IF(OFFSET('Sanitation Data'!$F$31,0,10*ROW('Sanitation Data'!F60))="","",OFFSET('Sanitation Data'!$F$31,0,10*ROW('Sanitation Data'!F60)))</f>
        <v/>
      </c>
      <c r="CY66" s="270" t="str">
        <f ca="true">+IF(OFFSET('Sanitation Data'!$F$32,0,10*ROW('Sanitation Data'!F60))="","",OFFSET('Sanitation Data'!$F$32,0,10*ROW('Sanitation Data'!F60)))</f>
        <v/>
      </c>
      <c r="CZ66" s="270" t="str">
        <f ca="true">+IF(OFFSET('Sanitation Data'!$G$28,0,10*ROW('Sanitation Data'!G60))="","",OFFSET('Sanitation Data'!$G$28,0,10*ROW('Sanitation Data'!G60)))</f>
        <v/>
      </c>
      <c r="DA66" s="270" t="str">
        <f ca="true">+IF(OFFSET('Sanitation Data'!$G$29,0,10*ROW('Sanitation Data'!G60))="","",OFFSET('Sanitation Data'!$G$29,0,10*ROW('Sanitation Data'!G60)))</f>
        <v/>
      </c>
      <c r="DB66" s="270" t="str">
        <f ca="true">+IF(OFFSET('Sanitation Data'!$G$30,0,10*ROW('Sanitation Data'!G60))="","",OFFSET('Sanitation Data'!$G$30,0,10*ROW('Sanitation Data'!G60)))</f>
        <v/>
      </c>
      <c r="DC66" s="270" t="str">
        <f ca="true">+IF(OFFSET('Sanitation Data'!$G$31,0,10*ROW('Sanitation Data'!G60))="","",OFFSET('Sanitation Data'!$G$31,0,10*ROW('Sanitation Data'!G60)))</f>
        <v/>
      </c>
      <c r="DD66" s="270" t="str">
        <f ca="true">+IF(OFFSET('Sanitation Data'!$G$32,0,10*ROW('Sanitation Data'!G60))="","",OFFSET('Sanitation Data'!$G$32,0,10*ROW('Sanitation Data'!G60)))</f>
        <v/>
      </c>
      <c r="DE66" s="270" t="str">
        <f ca="true">+IF(OFFSET('Sanitation Data'!$H$28,0,10*ROW('Sanitation Data'!H60))="","",OFFSET('Sanitation Data'!$H$28,0,10*ROW('Sanitation Data'!H60)))</f>
        <v/>
      </c>
      <c r="DF66" s="270" t="str">
        <f ca="true">+IF(OFFSET('Sanitation Data'!$H$29,0,10*ROW('Sanitation Data'!H60))="","",OFFSET('Sanitation Data'!$H$29,0,10*ROW('Sanitation Data'!H60)))</f>
        <v/>
      </c>
      <c r="DG66" s="270" t="str">
        <f ca="true">+IF(OFFSET('Sanitation Data'!$H$30,0,10*ROW('Sanitation Data'!H60))="","",OFFSET('Sanitation Data'!$H$30,0,10*ROW('Sanitation Data'!H60)))</f>
        <v/>
      </c>
      <c r="DH66" s="270" t="str">
        <f ca="true">+IF(OFFSET('Sanitation Data'!$H$31,0,10*ROW('Sanitation Data'!H60))="","",OFFSET('Sanitation Data'!$H$31,0,10*ROW('Sanitation Data'!H60)))</f>
        <v/>
      </c>
      <c r="DI66" s="270" t="str">
        <f ca="true">+IF(OFFSET('Sanitation Data'!$H$32,0,10*ROW('Sanitation Data'!H60))="","",OFFSET('Sanitation Data'!$H$32,0,10*ROW('Sanitation Data'!H60)))</f>
        <v/>
      </c>
      <c r="DJ66" s="270" t="str">
        <f ca="true">+IF(OFFSET('Sanitation Data'!$I$28,0,10*ROW('Sanitation Data'!I60))="","",OFFSET('Sanitation Data'!$I$28,0,10*ROW('Sanitation Data'!I60)))</f>
        <v/>
      </c>
      <c r="DK66" s="270" t="str">
        <f ca="true">+IF(OFFSET('Sanitation Data'!$I$29,0,10*ROW('Sanitation Data'!I60))="","",OFFSET('Sanitation Data'!$I$29,0,10*ROW('Sanitation Data'!I60)))</f>
        <v/>
      </c>
      <c r="DL66" s="270" t="str">
        <f ca="true">+IF(OFFSET('Sanitation Data'!$I$30,0,10*ROW('Sanitation Data'!I60))="","",OFFSET('Sanitation Data'!$I$30,0,10*ROW('Sanitation Data'!I60)))</f>
        <v/>
      </c>
      <c r="DM66" s="270" t="str">
        <f ca="true">+IF(OFFSET('Sanitation Data'!$I$31,0,10*ROW('Sanitation Data'!I60))="","",OFFSET('Sanitation Data'!$I$31,0,10*ROW('Sanitation Data'!I60)))</f>
        <v/>
      </c>
      <c r="DN66" s="270" t="str">
        <f ca="true">+IF(OFFSET('Sanitation Data'!$I$32,0,10*ROW('Sanitation Data'!I60))="","",OFFSET('Sanitation Data'!$I$32,0,10*ROW('Sanitation Data'!I60)))</f>
        <v/>
      </c>
      <c r="DO66" s="270" t="str">
        <f ca="true">+IF(OFFSET('Hygiene Data'!$D$11,0,10*ROW('Hygiene Data'!D60))="","",OFFSET('Hygiene Data'!$D$11,0,10*ROW('Hygiene Data'!D60)))</f>
        <v/>
      </c>
      <c r="DP66" s="270" t="str">
        <f ca="true">+IF(OFFSET('Hygiene Data'!$D$12,0,10*ROW('Hygiene Data'!D60))="","",OFFSET('Hygiene Data'!$D$12,0,10*ROW('Hygiene Data'!D60)))</f>
        <v/>
      </c>
      <c r="DQ66" s="270" t="str">
        <f ca="true">+IF(OFFSET('Hygiene Data'!$D$13,0,10*ROW('Hygiene Data'!D60))="","",OFFSET('Hygiene Data'!$D$13,0,10*ROW('Hygiene Data'!D60)))</f>
        <v/>
      </c>
      <c r="DR66" s="270" t="str">
        <f ca="true">+IF(OFFSET('Hygiene Data'!$E$11,0,10*ROW('Hygiene Data'!E60))="","",OFFSET('Hygiene Data'!$E$11,0,10*ROW('Hygiene Data'!E60)))</f>
        <v/>
      </c>
      <c r="DS66" s="270" t="str">
        <f ca="true">+IF(OFFSET('Hygiene Data'!$E$12,0,10*ROW('Hygiene Data'!E60))="","",OFFSET('Hygiene Data'!$E$12,0,10*ROW('Hygiene Data'!E60)))</f>
        <v/>
      </c>
      <c r="DT66" s="270" t="str">
        <f ca="true">+IF(OFFSET('Hygiene Data'!$E$13,0,10*ROW('Hygiene Data'!E60))="","",OFFSET('Hygiene Data'!$E$13,0,10*ROW('Hygiene Data'!E60)))</f>
        <v/>
      </c>
      <c r="DU66" s="270" t="str">
        <f ca="true">+IF(OFFSET('Hygiene Data'!$F$11,0,10*ROW('Hygiene Data'!F60))="","",OFFSET('Hygiene Data'!$F$11,0,10*ROW('Hygiene Data'!F60)))</f>
        <v/>
      </c>
      <c r="DV66" s="270" t="str">
        <f ca="true">+IF(OFFSET('Hygiene Data'!$F$12,0,10*ROW('Hygiene Data'!F60))="","",OFFSET('Hygiene Data'!$F$12,0,10*ROW('Hygiene Data'!F60)))</f>
        <v/>
      </c>
      <c r="DW66" s="270" t="str">
        <f ca="true">+IF(OFFSET('Hygiene Data'!$F$13,0,10*ROW('Hygiene Data'!F60))="","",OFFSET('Hygiene Data'!$F$13,0,10*ROW('Hygiene Data'!F60)))</f>
        <v/>
      </c>
      <c r="DX66" s="270" t="str">
        <f ca="true">+IF(OFFSET('Hygiene Data'!$G$11,0,10*ROW('Hygiene Data'!G60))="","",OFFSET('Hygiene Data'!$G$11,0,10*ROW('Hygiene Data'!G60)))</f>
        <v/>
      </c>
      <c r="DY66" s="270" t="str">
        <f ca="true">+IF(OFFSET('Hygiene Data'!$G$12,0,10*ROW('Hygiene Data'!G60))="","",OFFSET('Hygiene Data'!$G$12,0,10*ROW('Hygiene Data'!G60)))</f>
        <v/>
      </c>
      <c r="DZ66" s="270" t="str">
        <f ca="true">+IF(OFFSET('Hygiene Data'!$G$13,0,10*ROW('Hygiene Data'!G60))="","",OFFSET('Hygiene Data'!$G$13,0,10*ROW('Hygiene Data'!G60)))</f>
        <v/>
      </c>
      <c r="EA66" s="270" t="str">
        <f ca="true">+IF(OFFSET('Hygiene Data'!$H$11,0,10*ROW('Hygiene Data'!H60))="","",OFFSET('Hygiene Data'!$H$11,0,10*ROW('Hygiene Data'!H60)))</f>
        <v/>
      </c>
      <c r="EB66" s="270" t="str">
        <f ca="true">+IF(OFFSET('Hygiene Data'!$H$12,0,10*ROW('Hygiene Data'!H60))="","",OFFSET('Hygiene Data'!$H$12,0,10*ROW('Hygiene Data'!H60)))</f>
        <v/>
      </c>
      <c r="EC66" s="270" t="str">
        <f ca="true">+IF(OFFSET('Hygiene Data'!$H$13,0,10*ROW('Hygiene Data'!H60))="","",OFFSET('Hygiene Data'!$H$13,0,10*ROW('Hygiene Data'!H60)))</f>
        <v/>
      </c>
      <c r="ED66" s="270" t="str">
        <f ca="true">+IF(OFFSET('Hygiene Data'!$I$11,0,10*ROW('Hygiene Data'!I60))="","",OFFSET('Hygiene Data'!$I$11,0,10*ROW('Hygiene Data'!I60)))</f>
        <v/>
      </c>
      <c r="EE66" s="270" t="str">
        <f ca="true">+IF(OFFSET('Hygiene Data'!$I$12,0,10*ROW('Hygiene Data'!I60))="","",OFFSET('Hygiene Data'!$I$12,0,10*ROW('Hygiene Data'!I60)))</f>
        <v/>
      </c>
      <c r="EF66" s="270"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6"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0"/>
      <c r="BS67" s="270" t="str">
        <f ca="true">+IF(OFFSET('Water Data'!$D$27,0,10*ROW('Water Data'!D61))="","",OFFSET('Water Data'!$D$27,0,10*ROW('Water Data'!D61)))</f>
        <v/>
      </c>
      <c r="BT67" s="270" t="str">
        <f ca="true">+IF(OFFSET('Water Data'!$D$28,0,10*ROW('Water Data'!D61))="","",OFFSET('Water Data'!$D$28,0,10*ROW('Water Data'!D61)))</f>
        <v/>
      </c>
      <c r="BU67" s="270" t="str">
        <f ca="true">+IF(OFFSET('Water Data'!$D$29,0,10*ROW('Water Data'!D61))="","",OFFSET('Water Data'!$D$29,0,10*ROW('Water Data'!D61)))</f>
        <v/>
      </c>
      <c r="BV67" s="270" t="str">
        <f ca="true">+IF(OFFSET('Water Data'!$E$27,0,10*ROW('Water Data'!E61))="","",OFFSET('Water Data'!$E$27,0,10*ROW('Water Data'!E61)))</f>
        <v/>
      </c>
      <c r="BW67" s="270" t="str">
        <f ca="true">+IF(OFFSET('Water Data'!$E$28,0,10*ROW('Water Data'!E61))="","",OFFSET('Water Data'!$E$28,0,10*ROW('Water Data'!E61)))</f>
        <v/>
      </c>
      <c r="BX67" s="270" t="str">
        <f ca="true">+IF(OFFSET('Water Data'!$E$29,0,10*ROW('Water Data'!E61))="","",OFFSET('Water Data'!$E$29,0,10*ROW('Water Data'!E61)))</f>
        <v/>
      </c>
      <c r="BY67" s="270" t="str">
        <f ca="true">+IF(OFFSET('Water Data'!$F$27,0,10*ROW('Water Data'!F61))="","",OFFSET('Water Data'!$F$27,0,10*ROW('Water Data'!F61)))</f>
        <v/>
      </c>
      <c r="BZ67" s="270" t="str">
        <f ca="true">+IF(OFFSET('Water Data'!$F$28,0,10*ROW('Water Data'!F61))="","",OFFSET('Water Data'!$F$28,0,10*ROW('Water Data'!F61)))</f>
        <v/>
      </c>
      <c r="CA67" s="270" t="str">
        <f ca="true">+IF(OFFSET('Water Data'!$F$29,0,10*ROW('Water Data'!F61))="","",OFFSET('Water Data'!$F$29,0,10*ROW('Water Data'!F61)))</f>
        <v/>
      </c>
      <c r="CB67" s="270" t="str">
        <f ca="true">+IF(OFFSET('Water Data'!$G$27,0,10*ROW('Water Data'!G61))="","",OFFSET('Water Data'!$G$27,0,10*ROW('Water Data'!G61)))</f>
        <v/>
      </c>
      <c r="CC67" s="270" t="str">
        <f ca="true">+IF(OFFSET('Water Data'!$G$28,0,10*ROW('Water Data'!G61))="","",OFFSET('Water Data'!$G$28,0,10*ROW('Water Data'!G61)))</f>
        <v/>
      </c>
      <c r="CD67" s="270" t="str">
        <f ca="true">+IF(OFFSET('Water Data'!$G$29,0,10*ROW('Water Data'!G61))="","",OFFSET('Water Data'!$G$29,0,10*ROW('Water Data'!G61)))</f>
        <v/>
      </c>
      <c r="CE67" s="270" t="str">
        <f ca="true">+IF(OFFSET('Water Data'!$H$27,0,10*ROW('Water Data'!H61))="","",OFFSET('Water Data'!$H$27,0,10*ROW('Water Data'!H61)))</f>
        <v/>
      </c>
      <c r="CF67" s="270" t="str">
        <f ca="true">+IF(OFFSET('Water Data'!$H$28,0,10*ROW('Water Data'!H61))="","",OFFSET('Water Data'!$H$28,0,10*ROW('Water Data'!H61)))</f>
        <v/>
      </c>
      <c r="CG67" s="270" t="str">
        <f ca="true">+IF(OFFSET('Water Data'!$H$29,0,10*ROW('Water Data'!H61))="","",OFFSET('Water Data'!$H$29,0,10*ROW('Water Data'!H61)))</f>
        <v/>
      </c>
      <c r="CH67" s="270" t="str">
        <f ca="true">+IF(OFFSET('Water Data'!$I$27,0,10*ROW('Water Data'!I61))="","",OFFSET('Water Data'!$I$27,0,10*ROW('Water Data'!I61)))</f>
        <v/>
      </c>
      <c r="CI67" s="270" t="str">
        <f ca="true">+IF(OFFSET('Water Data'!$I$28,0,10*ROW('Water Data'!I61))="","",OFFSET('Water Data'!$I$28,0,10*ROW('Water Data'!I61)))</f>
        <v/>
      </c>
      <c r="CJ67" s="270" t="str">
        <f ca="true">+IF(OFFSET('Water Data'!$I$29,0,10*ROW('Water Data'!I61))="","",OFFSET('Water Data'!$I$29,0,10*ROW('Water Data'!I61)))</f>
        <v/>
      </c>
      <c r="CK67" s="270" t="str">
        <f ca="true">+IF(OFFSET('Sanitation Data'!$D$28,0,10*ROW('Sanitation Data'!D61))="","",OFFSET('Sanitation Data'!$D$28,0,10*ROW('Sanitation Data'!D61)))</f>
        <v/>
      </c>
      <c r="CL67" s="270" t="str">
        <f ca="true">+IF(OFFSET('Sanitation Data'!$D$29,0,10*ROW('Sanitation Data'!D61))="","",OFFSET('Sanitation Data'!$D$29,0,10*ROW('Sanitation Data'!D61)))</f>
        <v/>
      </c>
      <c r="CM67" s="270" t="str">
        <f ca="true">+IF(OFFSET('Sanitation Data'!$D$30,0,10*ROW('Sanitation Data'!D61))="","",OFFSET('Sanitation Data'!$D$30,0,10*ROW('Sanitation Data'!D61)))</f>
        <v/>
      </c>
      <c r="CN67" s="270" t="str">
        <f ca="true">+IF(OFFSET('Sanitation Data'!$D$31,0,10*ROW('Sanitation Data'!D61))="","",OFFSET('Sanitation Data'!$D$31,0,10*ROW('Sanitation Data'!D61)))</f>
        <v/>
      </c>
      <c r="CO67" s="270" t="str">
        <f ca="true">+IF(OFFSET('Sanitation Data'!$D$32,0,10*ROW('Sanitation Data'!D61))="","",OFFSET('Sanitation Data'!$D$32,0,10*ROW('Sanitation Data'!D61)))</f>
        <v/>
      </c>
      <c r="CP67" s="270" t="str">
        <f ca="true">+IF(OFFSET('Sanitation Data'!$E$28,0,10*ROW('Sanitation Data'!E61))="","",OFFSET('Sanitation Data'!$E$28,0,10*ROW('Sanitation Data'!E61)))</f>
        <v/>
      </c>
      <c r="CQ67" s="270" t="str">
        <f ca="true">+IF(OFFSET('Sanitation Data'!$E$29,0,10*ROW('Sanitation Data'!E61))="","",OFFSET('Sanitation Data'!$E$29,0,10*ROW('Sanitation Data'!E61)))</f>
        <v/>
      </c>
      <c r="CR67" s="270" t="str">
        <f ca="true">+IF(OFFSET('Sanitation Data'!$E$30,0,10*ROW('Sanitation Data'!E61))="","",OFFSET('Sanitation Data'!$E$30,0,10*ROW('Sanitation Data'!E61)))</f>
        <v/>
      </c>
      <c r="CS67" s="270" t="str">
        <f ca="true">+IF(OFFSET('Sanitation Data'!$E$31,0,10*ROW('Sanitation Data'!E61))="","",OFFSET('Sanitation Data'!$E$31,0,10*ROW('Sanitation Data'!E61)))</f>
        <v/>
      </c>
      <c r="CT67" s="270" t="str">
        <f ca="true">+IF(OFFSET('Sanitation Data'!$E$32,0,10*ROW('Sanitation Data'!E61))="","",OFFSET('Sanitation Data'!$E$32,0,10*ROW('Sanitation Data'!E61)))</f>
        <v/>
      </c>
      <c r="CU67" s="270" t="str">
        <f ca="true">+IF(OFFSET('Sanitation Data'!$F$28,0,10*ROW('Sanitation Data'!F61))="","",OFFSET('Sanitation Data'!$F$28,0,10*ROW('Sanitation Data'!F61)))</f>
        <v/>
      </c>
      <c r="CV67" s="270" t="str">
        <f ca="true">+IF(OFFSET('Sanitation Data'!$F$29,0,10*ROW('Sanitation Data'!F61))="","",OFFSET('Sanitation Data'!$F$29,0,10*ROW('Sanitation Data'!F61)))</f>
        <v/>
      </c>
      <c r="CW67" s="270" t="str">
        <f ca="true">+IF(OFFSET('Sanitation Data'!$F$30,0,10*ROW('Sanitation Data'!F61))="","",OFFSET('Sanitation Data'!$F$30,0,10*ROW('Sanitation Data'!F61)))</f>
        <v/>
      </c>
      <c r="CX67" s="270" t="str">
        <f ca="true">+IF(OFFSET('Sanitation Data'!$F$31,0,10*ROW('Sanitation Data'!F61))="","",OFFSET('Sanitation Data'!$F$31,0,10*ROW('Sanitation Data'!F61)))</f>
        <v/>
      </c>
      <c r="CY67" s="270" t="str">
        <f ca="true">+IF(OFFSET('Sanitation Data'!$F$32,0,10*ROW('Sanitation Data'!F61))="","",OFFSET('Sanitation Data'!$F$32,0,10*ROW('Sanitation Data'!F61)))</f>
        <v/>
      </c>
      <c r="CZ67" s="270" t="str">
        <f ca="true">+IF(OFFSET('Sanitation Data'!$G$28,0,10*ROW('Sanitation Data'!G61))="","",OFFSET('Sanitation Data'!$G$28,0,10*ROW('Sanitation Data'!G61)))</f>
        <v/>
      </c>
      <c r="DA67" s="270" t="str">
        <f ca="true">+IF(OFFSET('Sanitation Data'!$G$29,0,10*ROW('Sanitation Data'!G61))="","",OFFSET('Sanitation Data'!$G$29,0,10*ROW('Sanitation Data'!G61)))</f>
        <v/>
      </c>
      <c r="DB67" s="270" t="str">
        <f ca="true">+IF(OFFSET('Sanitation Data'!$G$30,0,10*ROW('Sanitation Data'!G61))="","",OFFSET('Sanitation Data'!$G$30,0,10*ROW('Sanitation Data'!G61)))</f>
        <v/>
      </c>
      <c r="DC67" s="270" t="str">
        <f ca="true">+IF(OFFSET('Sanitation Data'!$G$31,0,10*ROW('Sanitation Data'!G61))="","",OFFSET('Sanitation Data'!$G$31,0,10*ROW('Sanitation Data'!G61)))</f>
        <v/>
      </c>
      <c r="DD67" s="270" t="str">
        <f ca="true">+IF(OFFSET('Sanitation Data'!$G$32,0,10*ROW('Sanitation Data'!G61))="","",OFFSET('Sanitation Data'!$G$32,0,10*ROW('Sanitation Data'!G61)))</f>
        <v/>
      </c>
      <c r="DE67" s="270" t="str">
        <f ca="true">+IF(OFFSET('Sanitation Data'!$H$28,0,10*ROW('Sanitation Data'!H61))="","",OFFSET('Sanitation Data'!$H$28,0,10*ROW('Sanitation Data'!H61)))</f>
        <v/>
      </c>
      <c r="DF67" s="270" t="str">
        <f ca="true">+IF(OFFSET('Sanitation Data'!$H$29,0,10*ROW('Sanitation Data'!H61))="","",OFFSET('Sanitation Data'!$H$29,0,10*ROW('Sanitation Data'!H61)))</f>
        <v/>
      </c>
      <c r="DG67" s="270" t="str">
        <f ca="true">+IF(OFFSET('Sanitation Data'!$H$30,0,10*ROW('Sanitation Data'!H61))="","",OFFSET('Sanitation Data'!$H$30,0,10*ROW('Sanitation Data'!H61)))</f>
        <v/>
      </c>
      <c r="DH67" s="270" t="str">
        <f ca="true">+IF(OFFSET('Sanitation Data'!$H$31,0,10*ROW('Sanitation Data'!H61))="","",OFFSET('Sanitation Data'!$H$31,0,10*ROW('Sanitation Data'!H61)))</f>
        <v/>
      </c>
      <c r="DI67" s="270" t="str">
        <f ca="true">+IF(OFFSET('Sanitation Data'!$H$32,0,10*ROW('Sanitation Data'!H61))="","",OFFSET('Sanitation Data'!$H$32,0,10*ROW('Sanitation Data'!H61)))</f>
        <v/>
      </c>
      <c r="DJ67" s="270" t="str">
        <f ca="true">+IF(OFFSET('Sanitation Data'!$I$28,0,10*ROW('Sanitation Data'!I61))="","",OFFSET('Sanitation Data'!$I$28,0,10*ROW('Sanitation Data'!I61)))</f>
        <v/>
      </c>
      <c r="DK67" s="270" t="str">
        <f ca="true">+IF(OFFSET('Sanitation Data'!$I$29,0,10*ROW('Sanitation Data'!I61))="","",OFFSET('Sanitation Data'!$I$29,0,10*ROW('Sanitation Data'!I61)))</f>
        <v/>
      </c>
      <c r="DL67" s="270" t="str">
        <f ca="true">+IF(OFFSET('Sanitation Data'!$I$30,0,10*ROW('Sanitation Data'!I61))="","",OFFSET('Sanitation Data'!$I$30,0,10*ROW('Sanitation Data'!I61)))</f>
        <v/>
      </c>
      <c r="DM67" s="270" t="str">
        <f ca="true">+IF(OFFSET('Sanitation Data'!$I$31,0,10*ROW('Sanitation Data'!I61))="","",OFFSET('Sanitation Data'!$I$31,0,10*ROW('Sanitation Data'!I61)))</f>
        <v/>
      </c>
      <c r="DN67" s="270" t="str">
        <f ca="true">+IF(OFFSET('Sanitation Data'!$I$32,0,10*ROW('Sanitation Data'!I61))="","",OFFSET('Sanitation Data'!$I$32,0,10*ROW('Sanitation Data'!I61)))</f>
        <v/>
      </c>
      <c r="DO67" s="270" t="str">
        <f ca="true">+IF(OFFSET('Hygiene Data'!$D$11,0,10*ROW('Hygiene Data'!D61))="","",OFFSET('Hygiene Data'!$D$11,0,10*ROW('Hygiene Data'!D61)))</f>
        <v/>
      </c>
      <c r="DP67" s="270" t="str">
        <f ca="true">+IF(OFFSET('Hygiene Data'!$D$12,0,10*ROW('Hygiene Data'!D61))="","",OFFSET('Hygiene Data'!$D$12,0,10*ROW('Hygiene Data'!D61)))</f>
        <v/>
      </c>
      <c r="DQ67" s="270" t="str">
        <f ca="true">+IF(OFFSET('Hygiene Data'!$D$13,0,10*ROW('Hygiene Data'!D61))="","",OFFSET('Hygiene Data'!$D$13,0,10*ROW('Hygiene Data'!D61)))</f>
        <v/>
      </c>
      <c r="DR67" s="270" t="str">
        <f ca="true">+IF(OFFSET('Hygiene Data'!$E$11,0,10*ROW('Hygiene Data'!E61))="","",OFFSET('Hygiene Data'!$E$11,0,10*ROW('Hygiene Data'!E61)))</f>
        <v/>
      </c>
      <c r="DS67" s="270" t="str">
        <f ca="true">+IF(OFFSET('Hygiene Data'!$E$12,0,10*ROW('Hygiene Data'!E61))="","",OFFSET('Hygiene Data'!$E$12,0,10*ROW('Hygiene Data'!E61)))</f>
        <v/>
      </c>
      <c r="DT67" s="270" t="str">
        <f ca="true">+IF(OFFSET('Hygiene Data'!$E$13,0,10*ROW('Hygiene Data'!E61))="","",OFFSET('Hygiene Data'!$E$13,0,10*ROW('Hygiene Data'!E61)))</f>
        <v/>
      </c>
      <c r="DU67" s="270" t="str">
        <f ca="true">+IF(OFFSET('Hygiene Data'!$F$11,0,10*ROW('Hygiene Data'!F61))="","",OFFSET('Hygiene Data'!$F$11,0,10*ROW('Hygiene Data'!F61)))</f>
        <v/>
      </c>
      <c r="DV67" s="270" t="str">
        <f ca="true">+IF(OFFSET('Hygiene Data'!$F$12,0,10*ROW('Hygiene Data'!F61))="","",OFFSET('Hygiene Data'!$F$12,0,10*ROW('Hygiene Data'!F61)))</f>
        <v/>
      </c>
      <c r="DW67" s="270" t="str">
        <f ca="true">+IF(OFFSET('Hygiene Data'!$F$13,0,10*ROW('Hygiene Data'!F61))="","",OFFSET('Hygiene Data'!$F$13,0,10*ROW('Hygiene Data'!F61)))</f>
        <v/>
      </c>
      <c r="DX67" s="270" t="str">
        <f ca="true">+IF(OFFSET('Hygiene Data'!$G$11,0,10*ROW('Hygiene Data'!G61))="","",OFFSET('Hygiene Data'!$G$11,0,10*ROW('Hygiene Data'!G61)))</f>
        <v/>
      </c>
      <c r="DY67" s="270" t="str">
        <f ca="true">+IF(OFFSET('Hygiene Data'!$G$12,0,10*ROW('Hygiene Data'!G61))="","",OFFSET('Hygiene Data'!$G$12,0,10*ROW('Hygiene Data'!G61)))</f>
        <v/>
      </c>
      <c r="DZ67" s="270" t="str">
        <f ca="true">+IF(OFFSET('Hygiene Data'!$G$13,0,10*ROW('Hygiene Data'!G61))="","",OFFSET('Hygiene Data'!$G$13,0,10*ROW('Hygiene Data'!G61)))</f>
        <v/>
      </c>
      <c r="EA67" s="270" t="str">
        <f ca="true">+IF(OFFSET('Hygiene Data'!$H$11,0,10*ROW('Hygiene Data'!H61))="","",OFFSET('Hygiene Data'!$H$11,0,10*ROW('Hygiene Data'!H61)))</f>
        <v/>
      </c>
      <c r="EB67" s="270" t="str">
        <f ca="true">+IF(OFFSET('Hygiene Data'!$H$12,0,10*ROW('Hygiene Data'!H61))="","",OFFSET('Hygiene Data'!$H$12,0,10*ROW('Hygiene Data'!H61)))</f>
        <v/>
      </c>
      <c r="EC67" s="270" t="str">
        <f ca="true">+IF(OFFSET('Hygiene Data'!$H$13,0,10*ROW('Hygiene Data'!H61))="","",OFFSET('Hygiene Data'!$H$13,0,10*ROW('Hygiene Data'!H61)))</f>
        <v/>
      </c>
      <c r="ED67" s="270" t="str">
        <f ca="true">+IF(OFFSET('Hygiene Data'!$I$11,0,10*ROW('Hygiene Data'!I61))="","",OFFSET('Hygiene Data'!$I$11,0,10*ROW('Hygiene Data'!I61)))</f>
        <v/>
      </c>
      <c r="EE67" s="270" t="str">
        <f ca="true">+IF(OFFSET('Hygiene Data'!$I$12,0,10*ROW('Hygiene Data'!I61))="","",OFFSET('Hygiene Data'!$I$12,0,10*ROW('Hygiene Data'!I61)))</f>
        <v/>
      </c>
      <c r="EF67" s="270"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6"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0"/>
      <c r="BS68" s="270" t="str">
        <f ca="true">+IF(OFFSET('Water Data'!$D$27,0,10*ROW('Water Data'!D62))="","",OFFSET('Water Data'!$D$27,0,10*ROW('Water Data'!D62)))</f>
        <v/>
      </c>
      <c r="BT68" s="270" t="str">
        <f ca="true">+IF(OFFSET('Water Data'!$D$28,0,10*ROW('Water Data'!D62))="","",OFFSET('Water Data'!$D$28,0,10*ROW('Water Data'!D62)))</f>
        <v/>
      </c>
      <c r="BU68" s="270" t="str">
        <f ca="true">+IF(OFFSET('Water Data'!$D$29,0,10*ROW('Water Data'!D62))="","",OFFSET('Water Data'!$D$29,0,10*ROW('Water Data'!D62)))</f>
        <v/>
      </c>
      <c r="BV68" s="270" t="str">
        <f ca="true">+IF(OFFSET('Water Data'!$E$27,0,10*ROW('Water Data'!E62))="","",OFFSET('Water Data'!$E$27,0,10*ROW('Water Data'!E62)))</f>
        <v/>
      </c>
      <c r="BW68" s="270" t="str">
        <f ca="true">+IF(OFFSET('Water Data'!$E$28,0,10*ROW('Water Data'!E62))="","",OFFSET('Water Data'!$E$28,0,10*ROW('Water Data'!E62)))</f>
        <v/>
      </c>
      <c r="BX68" s="270" t="str">
        <f ca="true">+IF(OFFSET('Water Data'!$E$29,0,10*ROW('Water Data'!E62))="","",OFFSET('Water Data'!$E$29,0,10*ROW('Water Data'!E62)))</f>
        <v/>
      </c>
      <c r="BY68" s="270" t="str">
        <f ca="true">+IF(OFFSET('Water Data'!$F$27,0,10*ROW('Water Data'!F62))="","",OFFSET('Water Data'!$F$27,0,10*ROW('Water Data'!F62)))</f>
        <v/>
      </c>
      <c r="BZ68" s="270" t="str">
        <f ca="true">+IF(OFFSET('Water Data'!$F$28,0,10*ROW('Water Data'!F62))="","",OFFSET('Water Data'!$F$28,0,10*ROW('Water Data'!F62)))</f>
        <v/>
      </c>
      <c r="CA68" s="270" t="str">
        <f ca="true">+IF(OFFSET('Water Data'!$F$29,0,10*ROW('Water Data'!F62))="","",OFFSET('Water Data'!$F$29,0,10*ROW('Water Data'!F62)))</f>
        <v/>
      </c>
      <c r="CB68" s="270" t="str">
        <f ca="true">+IF(OFFSET('Water Data'!$G$27,0,10*ROW('Water Data'!G62))="","",OFFSET('Water Data'!$G$27,0,10*ROW('Water Data'!G62)))</f>
        <v/>
      </c>
      <c r="CC68" s="270" t="str">
        <f ca="true">+IF(OFFSET('Water Data'!$G$28,0,10*ROW('Water Data'!G62))="","",OFFSET('Water Data'!$G$28,0,10*ROW('Water Data'!G62)))</f>
        <v/>
      </c>
      <c r="CD68" s="270" t="str">
        <f ca="true">+IF(OFFSET('Water Data'!$G$29,0,10*ROW('Water Data'!G62))="","",OFFSET('Water Data'!$G$29,0,10*ROW('Water Data'!G62)))</f>
        <v/>
      </c>
      <c r="CE68" s="270" t="str">
        <f ca="true">+IF(OFFSET('Water Data'!$H$27,0,10*ROW('Water Data'!H62))="","",OFFSET('Water Data'!$H$27,0,10*ROW('Water Data'!H62)))</f>
        <v/>
      </c>
      <c r="CF68" s="270" t="str">
        <f ca="true">+IF(OFFSET('Water Data'!$H$28,0,10*ROW('Water Data'!H62))="","",OFFSET('Water Data'!$H$28,0,10*ROW('Water Data'!H62)))</f>
        <v/>
      </c>
      <c r="CG68" s="270" t="str">
        <f ca="true">+IF(OFFSET('Water Data'!$H$29,0,10*ROW('Water Data'!H62))="","",OFFSET('Water Data'!$H$29,0,10*ROW('Water Data'!H62)))</f>
        <v/>
      </c>
      <c r="CH68" s="270" t="str">
        <f ca="true">+IF(OFFSET('Water Data'!$I$27,0,10*ROW('Water Data'!I62))="","",OFFSET('Water Data'!$I$27,0,10*ROW('Water Data'!I62)))</f>
        <v/>
      </c>
      <c r="CI68" s="270" t="str">
        <f ca="true">+IF(OFFSET('Water Data'!$I$28,0,10*ROW('Water Data'!I62))="","",OFFSET('Water Data'!$I$28,0,10*ROW('Water Data'!I62)))</f>
        <v/>
      </c>
      <c r="CJ68" s="270" t="str">
        <f ca="true">+IF(OFFSET('Water Data'!$I$29,0,10*ROW('Water Data'!I62))="","",OFFSET('Water Data'!$I$29,0,10*ROW('Water Data'!I62)))</f>
        <v/>
      </c>
      <c r="CK68" s="270" t="str">
        <f ca="true">+IF(OFFSET('Sanitation Data'!$D$28,0,10*ROW('Sanitation Data'!D62))="","",OFFSET('Sanitation Data'!$D$28,0,10*ROW('Sanitation Data'!D62)))</f>
        <v/>
      </c>
      <c r="CL68" s="270" t="str">
        <f ca="true">+IF(OFFSET('Sanitation Data'!$D$29,0,10*ROW('Sanitation Data'!D62))="","",OFFSET('Sanitation Data'!$D$29,0,10*ROW('Sanitation Data'!D62)))</f>
        <v/>
      </c>
      <c r="CM68" s="270" t="str">
        <f ca="true">+IF(OFFSET('Sanitation Data'!$D$30,0,10*ROW('Sanitation Data'!D62))="","",OFFSET('Sanitation Data'!$D$30,0,10*ROW('Sanitation Data'!D62)))</f>
        <v/>
      </c>
      <c r="CN68" s="270" t="str">
        <f ca="true">+IF(OFFSET('Sanitation Data'!$D$31,0,10*ROW('Sanitation Data'!D62))="","",OFFSET('Sanitation Data'!$D$31,0,10*ROW('Sanitation Data'!D62)))</f>
        <v/>
      </c>
      <c r="CO68" s="270" t="str">
        <f ca="true">+IF(OFFSET('Sanitation Data'!$D$32,0,10*ROW('Sanitation Data'!D62))="","",OFFSET('Sanitation Data'!$D$32,0,10*ROW('Sanitation Data'!D62)))</f>
        <v/>
      </c>
      <c r="CP68" s="270" t="str">
        <f ca="true">+IF(OFFSET('Sanitation Data'!$E$28,0,10*ROW('Sanitation Data'!E62))="","",OFFSET('Sanitation Data'!$E$28,0,10*ROW('Sanitation Data'!E62)))</f>
        <v/>
      </c>
      <c r="CQ68" s="270" t="str">
        <f ca="true">+IF(OFFSET('Sanitation Data'!$E$29,0,10*ROW('Sanitation Data'!E62))="","",OFFSET('Sanitation Data'!$E$29,0,10*ROW('Sanitation Data'!E62)))</f>
        <v/>
      </c>
      <c r="CR68" s="270" t="str">
        <f ca="true">+IF(OFFSET('Sanitation Data'!$E$30,0,10*ROW('Sanitation Data'!E62))="","",OFFSET('Sanitation Data'!$E$30,0,10*ROW('Sanitation Data'!E62)))</f>
        <v/>
      </c>
      <c r="CS68" s="270" t="str">
        <f ca="true">+IF(OFFSET('Sanitation Data'!$E$31,0,10*ROW('Sanitation Data'!E62))="","",OFFSET('Sanitation Data'!$E$31,0,10*ROW('Sanitation Data'!E62)))</f>
        <v/>
      </c>
      <c r="CT68" s="270" t="str">
        <f ca="true">+IF(OFFSET('Sanitation Data'!$E$32,0,10*ROW('Sanitation Data'!E62))="","",OFFSET('Sanitation Data'!$E$32,0,10*ROW('Sanitation Data'!E62)))</f>
        <v/>
      </c>
      <c r="CU68" s="270" t="str">
        <f ca="true">+IF(OFFSET('Sanitation Data'!$F$28,0,10*ROW('Sanitation Data'!F62))="","",OFFSET('Sanitation Data'!$F$28,0,10*ROW('Sanitation Data'!F62)))</f>
        <v/>
      </c>
      <c r="CV68" s="270" t="str">
        <f ca="true">+IF(OFFSET('Sanitation Data'!$F$29,0,10*ROW('Sanitation Data'!F62))="","",OFFSET('Sanitation Data'!$F$29,0,10*ROW('Sanitation Data'!F62)))</f>
        <v/>
      </c>
      <c r="CW68" s="270" t="str">
        <f ca="true">+IF(OFFSET('Sanitation Data'!$F$30,0,10*ROW('Sanitation Data'!F62))="","",OFFSET('Sanitation Data'!$F$30,0,10*ROW('Sanitation Data'!F62)))</f>
        <v/>
      </c>
      <c r="CX68" s="270" t="str">
        <f ca="true">+IF(OFFSET('Sanitation Data'!$F$31,0,10*ROW('Sanitation Data'!F62))="","",OFFSET('Sanitation Data'!$F$31,0,10*ROW('Sanitation Data'!F62)))</f>
        <v/>
      </c>
      <c r="CY68" s="270" t="str">
        <f ca="true">+IF(OFFSET('Sanitation Data'!$F$32,0,10*ROW('Sanitation Data'!F62))="","",OFFSET('Sanitation Data'!$F$32,0,10*ROW('Sanitation Data'!F62)))</f>
        <v/>
      </c>
      <c r="CZ68" s="270" t="str">
        <f ca="true">+IF(OFFSET('Sanitation Data'!$G$28,0,10*ROW('Sanitation Data'!G62))="","",OFFSET('Sanitation Data'!$G$28,0,10*ROW('Sanitation Data'!G62)))</f>
        <v/>
      </c>
      <c r="DA68" s="270" t="str">
        <f ca="true">+IF(OFFSET('Sanitation Data'!$G$29,0,10*ROW('Sanitation Data'!G62))="","",OFFSET('Sanitation Data'!$G$29,0,10*ROW('Sanitation Data'!G62)))</f>
        <v/>
      </c>
      <c r="DB68" s="270" t="str">
        <f ca="true">+IF(OFFSET('Sanitation Data'!$G$30,0,10*ROW('Sanitation Data'!G62))="","",OFFSET('Sanitation Data'!$G$30,0,10*ROW('Sanitation Data'!G62)))</f>
        <v/>
      </c>
      <c r="DC68" s="270" t="str">
        <f ca="true">+IF(OFFSET('Sanitation Data'!$G$31,0,10*ROW('Sanitation Data'!G62))="","",OFFSET('Sanitation Data'!$G$31,0,10*ROW('Sanitation Data'!G62)))</f>
        <v/>
      </c>
      <c r="DD68" s="270" t="str">
        <f ca="true">+IF(OFFSET('Sanitation Data'!$G$32,0,10*ROW('Sanitation Data'!G62))="","",OFFSET('Sanitation Data'!$G$32,0,10*ROW('Sanitation Data'!G62)))</f>
        <v/>
      </c>
      <c r="DE68" s="270" t="str">
        <f ca="true">+IF(OFFSET('Sanitation Data'!$H$28,0,10*ROW('Sanitation Data'!H62))="","",OFFSET('Sanitation Data'!$H$28,0,10*ROW('Sanitation Data'!H62)))</f>
        <v/>
      </c>
      <c r="DF68" s="270" t="str">
        <f ca="true">+IF(OFFSET('Sanitation Data'!$H$29,0,10*ROW('Sanitation Data'!H62))="","",OFFSET('Sanitation Data'!$H$29,0,10*ROW('Sanitation Data'!H62)))</f>
        <v/>
      </c>
      <c r="DG68" s="270" t="str">
        <f ca="true">+IF(OFFSET('Sanitation Data'!$H$30,0,10*ROW('Sanitation Data'!H62))="","",OFFSET('Sanitation Data'!$H$30,0,10*ROW('Sanitation Data'!H62)))</f>
        <v/>
      </c>
      <c r="DH68" s="270" t="str">
        <f ca="true">+IF(OFFSET('Sanitation Data'!$H$31,0,10*ROW('Sanitation Data'!H62))="","",OFFSET('Sanitation Data'!$H$31,0,10*ROW('Sanitation Data'!H62)))</f>
        <v/>
      </c>
      <c r="DI68" s="270" t="str">
        <f ca="true">+IF(OFFSET('Sanitation Data'!$H$32,0,10*ROW('Sanitation Data'!H62))="","",OFFSET('Sanitation Data'!$H$32,0,10*ROW('Sanitation Data'!H62)))</f>
        <v/>
      </c>
      <c r="DJ68" s="270" t="str">
        <f ca="true">+IF(OFFSET('Sanitation Data'!$I$28,0,10*ROW('Sanitation Data'!I62))="","",OFFSET('Sanitation Data'!$I$28,0,10*ROW('Sanitation Data'!I62)))</f>
        <v/>
      </c>
      <c r="DK68" s="270" t="str">
        <f ca="true">+IF(OFFSET('Sanitation Data'!$I$29,0,10*ROW('Sanitation Data'!I62))="","",OFFSET('Sanitation Data'!$I$29,0,10*ROW('Sanitation Data'!I62)))</f>
        <v/>
      </c>
      <c r="DL68" s="270" t="str">
        <f ca="true">+IF(OFFSET('Sanitation Data'!$I$30,0,10*ROW('Sanitation Data'!I62))="","",OFFSET('Sanitation Data'!$I$30,0,10*ROW('Sanitation Data'!I62)))</f>
        <v/>
      </c>
      <c r="DM68" s="270" t="str">
        <f ca="true">+IF(OFFSET('Sanitation Data'!$I$31,0,10*ROW('Sanitation Data'!I62))="","",OFFSET('Sanitation Data'!$I$31,0,10*ROW('Sanitation Data'!I62)))</f>
        <v/>
      </c>
      <c r="DN68" s="270" t="str">
        <f ca="true">+IF(OFFSET('Sanitation Data'!$I$32,0,10*ROW('Sanitation Data'!I62))="","",OFFSET('Sanitation Data'!$I$32,0,10*ROW('Sanitation Data'!I62)))</f>
        <v/>
      </c>
      <c r="DO68" s="270" t="str">
        <f ca="true">+IF(OFFSET('Hygiene Data'!$D$11,0,10*ROW('Hygiene Data'!D62))="","",OFFSET('Hygiene Data'!$D$11,0,10*ROW('Hygiene Data'!D62)))</f>
        <v/>
      </c>
      <c r="DP68" s="270" t="str">
        <f ca="true">+IF(OFFSET('Hygiene Data'!$D$12,0,10*ROW('Hygiene Data'!D62))="","",OFFSET('Hygiene Data'!$D$12,0,10*ROW('Hygiene Data'!D62)))</f>
        <v/>
      </c>
      <c r="DQ68" s="270" t="str">
        <f ca="true">+IF(OFFSET('Hygiene Data'!$D$13,0,10*ROW('Hygiene Data'!D62))="","",OFFSET('Hygiene Data'!$D$13,0,10*ROW('Hygiene Data'!D62)))</f>
        <v/>
      </c>
      <c r="DR68" s="270" t="str">
        <f ca="true">+IF(OFFSET('Hygiene Data'!$E$11,0,10*ROW('Hygiene Data'!E62))="","",OFFSET('Hygiene Data'!$E$11,0,10*ROW('Hygiene Data'!E62)))</f>
        <v/>
      </c>
      <c r="DS68" s="270" t="str">
        <f ca="true">+IF(OFFSET('Hygiene Data'!$E$12,0,10*ROW('Hygiene Data'!E62))="","",OFFSET('Hygiene Data'!$E$12,0,10*ROW('Hygiene Data'!E62)))</f>
        <v/>
      </c>
      <c r="DT68" s="270" t="str">
        <f ca="true">+IF(OFFSET('Hygiene Data'!$E$13,0,10*ROW('Hygiene Data'!E62))="","",OFFSET('Hygiene Data'!$E$13,0,10*ROW('Hygiene Data'!E62)))</f>
        <v/>
      </c>
      <c r="DU68" s="270" t="str">
        <f ca="true">+IF(OFFSET('Hygiene Data'!$F$11,0,10*ROW('Hygiene Data'!F62))="","",OFFSET('Hygiene Data'!$F$11,0,10*ROW('Hygiene Data'!F62)))</f>
        <v/>
      </c>
      <c r="DV68" s="270" t="str">
        <f ca="true">+IF(OFFSET('Hygiene Data'!$F$12,0,10*ROW('Hygiene Data'!F62))="","",OFFSET('Hygiene Data'!$F$12,0,10*ROW('Hygiene Data'!F62)))</f>
        <v/>
      </c>
      <c r="DW68" s="270" t="str">
        <f ca="true">+IF(OFFSET('Hygiene Data'!$F$13,0,10*ROW('Hygiene Data'!F62))="","",OFFSET('Hygiene Data'!$F$13,0,10*ROW('Hygiene Data'!F62)))</f>
        <v/>
      </c>
      <c r="DX68" s="270" t="str">
        <f ca="true">+IF(OFFSET('Hygiene Data'!$G$11,0,10*ROW('Hygiene Data'!G62))="","",OFFSET('Hygiene Data'!$G$11,0,10*ROW('Hygiene Data'!G62)))</f>
        <v/>
      </c>
      <c r="DY68" s="270" t="str">
        <f ca="true">+IF(OFFSET('Hygiene Data'!$G$12,0,10*ROW('Hygiene Data'!G62))="","",OFFSET('Hygiene Data'!$G$12,0,10*ROW('Hygiene Data'!G62)))</f>
        <v/>
      </c>
      <c r="DZ68" s="270" t="str">
        <f ca="true">+IF(OFFSET('Hygiene Data'!$G$13,0,10*ROW('Hygiene Data'!G62))="","",OFFSET('Hygiene Data'!$G$13,0,10*ROW('Hygiene Data'!G62)))</f>
        <v/>
      </c>
      <c r="EA68" s="270" t="str">
        <f ca="true">+IF(OFFSET('Hygiene Data'!$H$11,0,10*ROW('Hygiene Data'!H62))="","",OFFSET('Hygiene Data'!$H$11,0,10*ROW('Hygiene Data'!H62)))</f>
        <v/>
      </c>
      <c r="EB68" s="270" t="str">
        <f ca="true">+IF(OFFSET('Hygiene Data'!$H$12,0,10*ROW('Hygiene Data'!H62))="","",OFFSET('Hygiene Data'!$H$12,0,10*ROW('Hygiene Data'!H62)))</f>
        <v/>
      </c>
      <c r="EC68" s="270" t="str">
        <f ca="true">+IF(OFFSET('Hygiene Data'!$H$13,0,10*ROW('Hygiene Data'!H62))="","",OFFSET('Hygiene Data'!$H$13,0,10*ROW('Hygiene Data'!H62)))</f>
        <v/>
      </c>
      <c r="ED68" s="270" t="str">
        <f ca="true">+IF(OFFSET('Hygiene Data'!$I$11,0,10*ROW('Hygiene Data'!I62))="","",OFFSET('Hygiene Data'!$I$11,0,10*ROW('Hygiene Data'!I62)))</f>
        <v/>
      </c>
      <c r="EE68" s="270" t="str">
        <f ca="true">+IF(OFFSET('Hygiene Data'!$I$12,0,10*ROW('Hygiene Data'!I62))="","",OFFSET('Hygiene Data'!$I$12,0,10*ROW('Hygiene Data'!I62)))</f>
        <v/>
      </c>
      <c r="EF68" s="270"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6"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0"/>
      <c r="BS69" s="270" t="str">
        <f ca="true">+IF(OFFSET('Water Data'!$D$27,0,10*ROW('Water Data'!D63))="","",OFFSET('Water Data'!$D$27,0,10*ROW('Water Data'!D63)))</f>
        <v/>
      </c>
      <c r="BT69" s="270" t="str">
        <f ca="true">+IF(OFFSET('Water Data'!$D$28,0,10*ROW('Water Data'!D63))="","",OFFSET('Water Data'!$D$28,0,10*ROW('Water Data'!D63)))</f>
        <v/>
      </c>
      <c r="BU69" s="270" t="str">
        <f ca="true">+IF(OFFSET('Water Data'!$D$29,0,10*ROW('Water Data'!D63))="","",OFFSET('Water Data'!$D$29,0,10*ROW('Water Data'!D63)))</f>
        <v/>
      </c>
      <c r="BV69" s="270" t="str">
        <f ca="true">+IF(OFFSET('Water Data'!$E$27,0,10*ROW('Water Data'!E63))="","",OFFSET('Water Data'!$E$27,0,10*ROW('Water Data'!E63)))</f>
        <v/>
      </c>
      <c r="BW69" s="270" t="str">
        <f ca="true">+IF(OFFSET('Water Data'!$E$28,0,10*ROW('Water Data'!E63))="","",OFFSET('Water Data'!$E$28,0,10*ROW('Water Data'!E63)))</f>
        <v/>
      </c>
      <c r="BX69" s="270" t="str">
        <f ca="true">+IF(OFFSET('Water Data'!$E$29,0,10*ROW('Water Data'!E63))="","",OFFSET('Water Data'!$E$29,0,10*ROW('Water Data'!E63)))</f>
        <v/>
      </c>
      <c r="BY69" s="270" t="str">
        <f ca="true">+IF(OFFSET('Water Data'!$F$27,0,10*ROW('Water Data'!F63))="","",OFFSET('Water Data'!$F$27,0,10*ROW('Water Data'!F63)))</f>
        <v/>
      </c>
      <c r="BZ69" s="270" t="str">
        <f ca="true">+IF(OFFSET('Water Data'!$F$28,0,10*ROW('Water Data'!F63))="","",OFFSET('Water Data'!$F$28,0,10*ROW('Water Data'!F63)))</f>
        <v/>
      </c>
      <c r="CA69" s="270" t="str">
        <f ca="true">+IF(OFFSET('Water Data'!$F$29,0,10*ROW('Water Data'!F63))="","",OFFSET('Water Data'!$F$29,0,10*ROW('Water Data'!F63)))</f>
        <v/>
      </c>
      <c r="CB69" s="270" t="str">
        <f ca="true">+IF(OFFSET('Water Data'!$G$27,0,10*ROW('Water Data'!G63))="","",OFFSET('Water Data'!$G$27,0,10*ROW('Water Data'!G63)))</f>
        <v/>
      </c>
      <c r="CC69" s="270" t="str">
        <f ca="true">+IF(OFFSET('Water Data'!$G$28,0,10*ROW('Water Data'!G63))="","",OFFSET('Water Data'!$G$28,0,10*ROW('Water Data'!G63)))</f>
        <v/>
      </c>
      <c r="CD69" s="270" t="str">
        <f ca="true">+IF(OFFSET('Water Data'!$G$29,0,10*ROW('Water Data'!G63))="","",OFFSET('Water Data'!$G$29,0,10*ROW('Water Data'!G63)))</f>
        <v/>
      </c>
      <c r="CE69" s="270" t="str">
        <f ca="true">+IF(OFFSET('Water Data'!$H$27,0,10*ROW('Water Data'!H63))="","",OFFSET('Water Data'!$H$27,0,10*ROW('Water Data'!H63)))</f>
        <v/>
      </c>
      <c r="CF69" s="270" t="str">
        <f ca="true">+IF(OFFSET('Water Data'!$H$28,0,10*ROW('Water Data'!H63))="","",OFFSET('Water Data'!$H$28,0,10*ROW('Water Data'!H63)))</f>
        <v/>
      </c>
      <c r="CG69" s="270" t="str">
        <f ca="true">+IF(OFFSET('Water Data'!$H$29,0,10*ROW('Water Data'!H63))="","",OFFSET('Water Data'!$H$29,0,10*ROW('Water Data'!H63)))</f>
        <v/>
      </c>
      <c r="CH69" s="270" t="str">
        <f ca="true">+IF(OFFSET('Water Data'!$I$27,0,10*ROW('Water Data'!I63))="","",OFFSET('Water Data'!$I$27,0,10*ROW('Water Data'!I63)))</f>
        <v/>
      </c>
      <c r="CI69" s="270" t="str">
        <f ca="true">+IF(OFFSET('Water Data'!$I$28,0,10*ROW('Water Data'!I63))="","",OFFSET('Water Data'!$I$28,0,10*ROW('Water Data'!I63)))</f>
        <v/>
      </c>
      <c r="CJ69" s="270" t="str">
        <f ca="true">+IF(OFFSET('Water Data'!$I$29,0,10*ROW('Water Data'!I63))="","",OFFSET('Water Data'!$I$29,0,10*ROW('Water Data'!I63)))</f>
        <v/>
      </c>
      <c r="CK69" s="270" t="str">
        <f ca="true">+IF(OFFSET('Sanitation Data'!$D$28,0,10*ROW('Sanitation Data'!D63))="","",OFFSET('Sanitation Data'!$D$28,0,10*ROW('Sanitation Data'!D63)))</f>
        <v/>
      </c>
      <c r="CL69" s="270" t="str">
        <f ca="true">+IF(OFFSET('Sanitation Data'!$D$29,0,10*ROW('Sanitation Data'!D63))="","",OFFSET('Sanitation Data'!$D$29,0,10*ROW('Sanitation Data'!D63)))</f>
        <v/>
      </c>
      <c r="CM69" s="270" t="str">
        <f ca="true">+IF(OFFSET('Sanitation Data'!$D$30,0,10*ROW('Sanitation Data'!D63))="","",OFFSET('Sanitation Data'!$D$30,0,10*ROW('Sanitation Data'!D63)))</f>
        <v/>
      </c>
      <c r="CN69" s="270" t="str">
        <f ca="true">+IF(OFFSET('Sanitation Data'!$D$31,0,10*ROW('Sanitation Data'!D63))="","",OFFSET('Sanitation Data'!$D$31,0,10*ROW('Sanitation Data'!D63)))</f>
        <v/>
      </c>
      <c r="CO69" s="270" t="str">
        <f ca="true">+IF(OFFSET('Sanitation Data'!$D$32,0,10*ROW('Sanitation Data'!D63))="","",OFFSET('Sanitation Data'!$D$32,0,10*ROW('Sanitation Data'!D63)))</f>
        <v/>
      </c>
      <c r="CP69" s="270" t="str">
        <f ca="true">+IF(OFFSET('Sanitation Data'!$E$28,0,10*ROW('Sanitation Data'!E63))="","",OFFSET('Sanitation Data'!$E$28,0,10*ROW('Sanitation Data'!E63)))</f>
        <v/>
      </c>
      <c r="CQ69" s="270" t="str">
        <f ca="true">+IF(OFFSET('Sanitation Data'!$E$29,0,10*ROW('Sanitation Data'!E63))="","",OFFSET('Sanitation Data'!$E$29,0,10*ROW('Sanitation Data'!E63)))</f>
        <v/>
      </c>
      <c r="CR69" s="270" t="str">
        <f ca="true">+IF(OFFSET('Sanitation Data'!$E$30,0,10*ROW('Sanitation Data'!E63))="","",OFFSET('Sanitation Data'!$E$30,0,10*ROW('Sanitation Data'!E63)))</f>
        <v/>
      </c>
      <c r="CS69" s="270" t="str">
        <f ca="true">+IF(OFFSET('Sanitation Data'!$E$31,0,10*ROW('Sanitation Data'!E63))="","",OFFSET('Sanitation Data'!$E$31,0,10*ROW('Sanitation Data'!E63)))</f>
        <v/>
      </c>
      <c r="CT69" s="270" t="str">
        <f ca="true">+IF(OFFSET('Sanitation Data'!$E$32,0,10*ROW('Sanitation Data'!E63))="","",OFFSET('Sanitation Data'!$E$32,0,10*ROW('Sanitation Data'!E63)))</f>
        <v/>
      </c>
      <c r="CU69" s="270" t="str">
        <f ca="true">+IF(OFFSET('Sanitation Data'!$F$28,0,10*ROW('Sanitation Data'!F63))="","",OFFSET('Sanitation Data'!$F$28,0,10*ROW('Sanitation Data'!F63)))</f>
        <v/>
      </c>
      <c r="CV69" s="270" t="str">
        <f ca="true">+IF(OFFSET('Sanitation Data'!$F$29,0,10*ROW('Sanitation Data'!F63))="","",OFFSET('Sanitation Data'!$F$29,0,10*ROW('Sanitation Data'!F63)))</f>
        <v/>
      </c>
      <c r="CW69" s="270" t="str">
        <f ca="true">+IF(OFFSET('Sanitation Data'!$F$30,0,10*ROW('Sanitation Data'!F63))="","",OFFSET('Sanitation Data'!$F$30,0,10*ROW('Sanitation Data'!F63)))</f>
        <v/>
      </c>
      <c r="CX69" s="270" t="str">
        <f ca="true">+IF(OFFSET('Sanitation Data'!$F$31,0,10*ROW('Sanitation Data'!F63))="","",OFFSET('Sanitation Data'!$F$31,0,10*ROW('Sanitation Data'!F63)))</f>
        <v/>
      </c>
      <c r="CY69" s="270" t="str">
        <f ca="true">+IF(OFFSET('Sanitation Data'!$F$32,0,10*ROW('Sanitation Data'!F63))="","",OFFSET('Sanitation Data'!$F$32,0,10*ROW('Sanitation Data'!F63)))</f>
        <v/>
      </c>
      <c r="CZ69" s="270" t="str">
        <f ca="true">+IF(OFFSET('Sanitation Data'!$G$28,0,10*ROW('Sanitation Data'!G63))="","",OFFSET('Sanitation Data'!$G$28,0,10*ROW('Sanitation Data'!G63)))</f>
        <v/>
      </c>
      <c r="DA69" s="270" t="str">
        <f ca="true">+IF(OFFSET('Sanitation Data'!$G$29,0,10*ROW('Sanitation Data'!G63))="","",OFFSET('Sanitation Data'!$G$29,0,10*ROW('Sanitation Data'!G63)))</f>
        <v/>
      </c>
      <c r="DB69" s="270" t="str">
        <f ca="true">+IF(OFFSET('Sanitation Data'!$G$30,0,10*ROW('Sanitation Data'!G63))="","",OFFSET('Sanitation Data'!$G$30,0,10*ROW('Sanitation Data'!G63)))</f>
        <v/>
      </c>
      <c r="DC69" s="270" t="str">
        <f ca="true">+IF(OFFSET('Sanitation Data'!$G$31,0,10*ROW('Sanitation Data'!G63))="","",OFFSET('Sanitation Data'!$G$31,0,10*ROW('Sanitation Data'!G63)))</f>
        <v/>
      </c>
      <c r="DD69" s="270" t="str">
        <f ca="true">+IF(OFFSET('Sanitation Data'!$G$32,0,10*ROW('Sanitation Data'!G63))="","",OFFSET('Sanitation Data'!$G$32,0,10*ROW('Sanitation Data'!G63)))</f>
        <v/>
      </c>
      <c r="DE69" s="270" t="str">
        <f ca="true">+IF(OFFSET('Sanitation Data'!$H$28,0,10*ROW('Sanitation Data'!H63))="","",OFFSET('Sanitation Data'!$H$28,0,10*ROW('Sanitation Data'!H63)))</f>
        <v/>
      </c>
      <c r="DF69" s="270" t="str">
        <f ca="true">+IF(OFFSET('Sanitation Data'!$H$29,0,10*ROW('Sanitation Data'!H63))="","",OFFSET('Sanitation Data'!$H$29,0,10*ROW('Sanitation Data'!H63)))</f>
        <v/>
      </c>
      <c r="DG69" s="270" t="str">
        <f ca="true">+IF(OFFSET('Sanitation Data'!$H$30,0,10*ROW('Sanitation Data'!H63))="","",OFFSET('Sanitation Data'!$H$30,0,10*ROW('Sanitation Data'!H63)))</f>
        <v/>
      </c>
      <c r="DH69" s="270" t="str">
        <f ca="true">+IF(OFFSET('Sanitation Data'!$H$31,0,10*ROW('Sanitation Data'!H63))="","",OFFSET('Sanitation Data'!$H$31,0,10*ROW('Sanitation Data'!H63)))</f>
        <v/>
      </c>
      <c r="DI69" s="270" t="str">
        <f ca="true">+IF(OFFSET('Sanitation Data'!$H$32,0,10*ROW('Sanitation Data'!H63))="","",OFFSET('Sanitation Data'!$H$32,0,10*ROW('Sanitation Data'!H63)))</f>
        <v/>
      </c>
      <c r="DJ69" s="270" t="str">
        <f ca="true">+IF(OFFSET('Sanitation Data'!$I$28,0,10*ROW('Sanitation Data'!I63))="","",OFFSET('Sanitation Data'!$I$28,0,10*ROW('Sanitation Data'!I63)))</f>
        <v/>
      </c>
      <c r="DK69" s="270" t="str">
        <f ca="true">+IF(OFFSET('Sanitation Data'!$I$29,0,10*ROW('Sanitation Data'!I63))="","",OFFSET('Sanitation Data'!$I$29,0,10*ROW('Sanitation Data'!I63)))</f>
        <v/>
      </c>
      <c r="DL69" s="270" t="str">
        <f ca="true">+IF(OFFSET('Sanitation Data'!$I$30,0,10*ROW('Sanitation Data'!I63))="","",OFFSET('Sanitation Data'!$I$30,0,10*ROW('Sanitation Data'!I63)))</f>
        <v/>
      </c>
      <c r="DM69" s="270" t="str">
        <f ca="true">+IF(OFFSET('Sanitation Data'!$I$31,0,10*ROW('Sanitation Data'!I63))="","",OFFSET('Sanitation Data'!$I$31,0,10*ROW('Sanitation Data'!I63)))</f>
        <v/>
      </c>
      <c r="DN69" s="270" t="str">
        <f ca="true">+IF(OFFSET('Sanitation Data'!$I$32,0,10*ROW('Sanitation Data'!I63))="","",OFFSET('Sanitation Data'!$I$32,0,10*ROW('Sanitation Data'!I63)))</f>
        <v/>
      </c>
      <c r="DO69" s="270" t="str">
        <f ca="true">+IF(OFFSET('Hygiene Data'!$D$11,0,10*ROW('Hygiene Data'!D63))="","",OFFSET('Hygiene Data'!$D$11,0,10*ROW('Hygiene Data'!D63)))</f>
        <v/>
      </c>
      <c r="DP69" s="270" t="str">
        <f ca="true">+IF(OFFSET('Hygiene Data'!$D$12,0,10*ROW('Hygiene Data'!D63))="","",OFFSET('Hygiene Data'!$D$12,0,10*ROW('Hygiene Data'!D63)))</f>
        <v/>
      </c>
      <c r="DQ69" s="270" t="str">
        <f ca="true">+IF(OFFSET('Hygiene Data'!$D$13,0,10*ROW('Hygiene Data'!D63))="","",OFFSET('Hygiene Data'!$D$13,0,10*ROW('Hygiene Data'!D63)))</f>
        <v/>
      </c>
      <c r="DR69" s="270" t="str">
        <f ca="true">+IF(OFFSET('Hygiene Data'!$E$11,0,10*ROW('Hygiene Data'!E63))="","",OFFSET('Hygiene Data'!$E$11,0,10*ROW('Hygiene Data'!E63)))</f>
        <v/>
      </c>
      <c r="DS69" s="270" t="str">
        <f ca="true">+IF(OFFSET('Hygiene Data'!$E$12,0,10*ROW('Hygiene Data'!E63))="","",OFFSET('Hygiene Data'!$E$12,0,10*ROW('Hygiene Data'!E63)))</f>
        <v/>
      </c>
      <c r="DT69" s="270" t="str">
        <f ca="true">+IF(OFFSET('Hygiene Data'!$E$13,0,10*ROW('Hygiene Data'!E63))="","",OFFSET('Hygiene Data'!$E$13,0,10*ROW('Hygiene Data'!E63)))</f>
        <v/>
      </c>
      <c r="DU69" s="270" t="str">
        <f ca="true">+IF(OFFSET('Hygiene Data'!$F$11,0,10*ROW('Hygiene Data'!F63))="","",OFFSET('Hygiene Data'!$F$11,0,10*ROW('Hygiene Data'!F63)))</f>
        <v/>
      </c>
      <c r="DV69" s="270" t="str">
        <f ca="true">+IF(OFFSET('Hygiene Data'!$F$12,0,10*ROW('Hygiene Data'!F63))="","",OFFSET('Hygiene Data'!$F$12,0,10*ROW('Hygiene Data'!F63)))</f>
        <v/>
      </c>
      <c r="DW69" s="270" t="str">
        <f ca="true">+IF(OFFSET('Hygiene Data'!$F$13,0,10*ROW('Hygiene Data'!F63))="","",OFFSET('Hygiene Data'!$F$13,0,10*ROW('Hygiene Data'!F63)))</f>
        <v/>
      </c>
      <c r="DX69" s="270" t="str">
        <f ca="true">+IF(OFFSET('Hygiene Data'!$G$11,0,10*ROW('Hygiene Data'!G63))="","",OFFSET('Hygiene Data'!$G$11,0,10*ROW('Hygiene Data'!G63)))</f>
        <v/>
      </c>
      <c r="DY69" s="270" t="str">
        <f ca="true">+IF(OFFSET('Hygiene Data'!$G$12,0,10*ROW('Hygiene Data'!G63))="","",OFFSET('Hygiene Data'!$G$12,0,10*ROW('Hygiene Data'!G63)))</f>
        <v/>
      </c>
      <c r="DZ69" s="270" t="str">
        <f ca="true">+IF(OFFSET('Hygiene Data'!$G$13,0,10*ROW('Hygiene Data'!G63))="","",OFFSET('Hygiene Data'!$G$13,0,10*ROW('Hygiene Data'!G63)))</f>
        <v/>
      </c>
      <c r="EA69" s="270" t="str">
        <f ca="true">+IF(OFFSET('Hygiene Data'!$H$11,0,10*ROW('Hygiene Data'!H63))="","",OFFSET('Hygiene Data'!$H$11,0,10*ROW('Hygiene Data'!H63)))</f>
        <v/>
      </c>
      <c r="EB69" s="270" t="str">
        <f ca="true">+IF(OFFSET('Hygiene Data'!$H$12,0,10*ROW('Hygiene Data'!H63))="","",OFFSET('Hygiene Data'!$H$12,0,10*ROW('Hygiene Data'!H63)))</f>
        <v/>
      </c>
      <c r="EC69" s="270" t="str">
        <f ca="true">+IF(OFFSET('Hygiene Data'!$H$13,0,10*ROW('Hygiene Data'!H63))="","",OFFSET('Hygiene Data'!$H$13,0,10*ROW('Hygiene Data'!H63)))</f>
        <v/>
      </c>
      <c r="ED69" s="270" t="str">
        <f ca="true">+IF(OFFSET('Hygiene Data'!$I$11,0,10*ROW('Hygiene Data'!I63))="","",OFFSET('Hygiene Data'!$I$11,0,10*ROW('Hygiene Data'!I63)))</f>
        <v/>
      </c>
      <c r="EE69" s="270" t="str">
        <f ca="true">+IF(OFFSET('Hygiene Data'!$I$12,0,10*ROW('Hygiene Data'!I63))="","",OFFSET('Hygiene Data'!$I$12,0,10*ROW('Hygiene Data'!I63)))</f>
        <v/>
      </c>
      <c r="EF69" s="270"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6"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0"/>
      <c r="BS70" s="270" t="str">
        <f ca="true">+IF(OFFSET('Water Data'!$D$27,0,10*ROW('Water Data'!D64))="","",OFFSET('Water Data'!$D$27,0,10*ROW('Water Data'!D64)))</f>
        <v/>
      </c>
      <c r="BT70" s="270" t="str">
        <f ca="true">+IF(OFFSET('Water Data'!$D$28,0,10*ROW('Water Data'!D64))="","",OFFSET('Water Data'!$D$28,0,10*ROW('Water Data'!D64)))</f>
        <v/>
      </c>
      <c r="BU70" s="270" t="str">
        <f ca="true">+IF(OFFSET('Water Data'!$D$29,0,10*ROW('Water Data'!D64))="","",OFFSET('Water Data'!$D$29,0,10*ROW('Water Data'!D64)))</f>
        <v/>
      </c>
      <c r="BV70" s="270" t="str">
        <f ca="true">+IF(OFFSET('Water Data'!$E$27,0,10*ROW('Water Data'!E64))="","",OFFSET('Water Data'!$E$27,0,10*ROW('Water Data'!E64)))</f>
        <v/>
      </c>
      <c r="BW70" s="270" t="str">
        <f ca="true">+IF(OFFSET('Water Data'!$E$28,0,10*ROW('Water Data'!E64))="","",OFFSET('Water Data'!$E$28,0,10*ROW('Water Data'!E64)))</f>
        <v/>
      </c>
      <c r="BX70" s="270" t="str">
        <f ca="true">+IF(OFFSET('Water Data'!$E$29,0,10*ROW('Water Data'!E64))="","",OFFSET('Water Data'!$E$29,0,10*ROW('Water Data'!E64)))</f>
        <v/>
      </c>
      <c r="BY70" s="270" t="str">
        <f ca="true">+IF(OFFSET('Water Data'!$F$27,0,10*ROW('Water Data'!F64))="","",OFFSET('Water Data'!$F$27,0,10*ROW('Water Data'!F64)))</f>
        <v/>
      </c>
      <c r="BZ70" s="270" t="str">
        <f ca="true">+IF(OFFSET('Water Data'!$F$28,0,10*ROW('Water Data'!F64))="","",OFFSET('Water Data'!$F$28,0,10*ROW('Water Data'!F64)))</f>
        <v/>
      </c>
      <c r="CA70" s="270" t="str">
        <f ca="true">+IF(OFFSET('Water Data'!$F$29,0,10*ROW('Water Data'!F64))="","",OFFSET('Water Data'!$F$29,0,10*ROW('Water Data'!F64)))</f>
        <v/>
      </c>
      <c r="CB70" s="270" t="str">
        <f ca="true">+IF(OFFSET('Water Data'!$G$27,0,10*ROW('Water Data'!G64))="","",OFFSET('Water Data'!$G$27,0,10*ROW('Water Data'!G64)))</f>
        <v/>
      </c>
      <c r="CC70" s="270" t="str">
        <f ca="true">+IF(OFFSET('Water Data'!$G$28,0,10*ROW('Water Data'!G64))="","",OFFSET('Water Data'!$G$28,0,10*ROW('Water Data'!G64)))</f>
        <v/>
      </c>
      <c r="CD70" s="270" t="str">
        <f ca="true">+IF(OFFSET('Water Data'!$G$29,0,10*ROW('Water Data'!G64))="","",OFFSET('Water Data'!$G$29,0,10*ROW('Water Data'!G64)))</f>
        <v/>
      </c>
      <c r="CE70" s="270" t="str">
        <f ca="true">+IF(OFFSET('Water Data'!$H$27,0,10*ROW('Water Data'!H64))="","",OFFSET('Water Data'!$H$27,0,10*ROW('Water Data'!H64)))</f>
        <v/>
      </c>
      <c r="CF70" s="270" t="str">
        <f ca="true">+IF(OFFSET('Water Data'!$H$28,0,10*ROW('Water Data'!H64))="","",OFFSET('Water Data'!$H$28,0,10*ROW('Water Data'!H64)))</f>
        <v/>
      </c>
      <c r="CG70" s="270" t="str">
        <f ca="true">+IF(OFFSET('Water Data'!$H$29,0,10*ROW('Water Data'!H64))="","",OFFSET('Water Data'!$H$29,0,10*ROW('Water Data'!H64)))</f>
        <v/>
      </c>
      <c r="CH70" s="270" t="str">
        <f ca="true">+IF(OFFSET('Water Data'!$I$27,0,10*ROW('Water Data'!I64))="","",OFFSET('Water Data'!$I$27,0,10*ROW('Water Data'!I64)))</f>
        <v/>
      </c>
      <c r="CI70" s="270" t="str">
        <f ca="true">+IF(OFFSET('Water Data'!$I$28,0,10*ROW('Water Data'!I64))="","",OFFSET('Water Data'!$I$28,0,10*ROW('Water Data'!I64)))</f>
        <v/>
      </c>
      <c r="CJ70" s="270" t="str">
        <f ca="true">+IF(OFFSET('Water Data'!$I$29,0,10*ROW('Water Data'!I64))="","",OFFSET('Water Data'!$I$29,0,10*ROW('Water Data'!I64)))</f>
        <v/>
      </c>
      <c r="CK70" s="270" t="str">
        <f ca="true">+IF(OFFSET('Sanitation Data'!$D$28,0,10*ROW('Sanitation Data'!D64))="","",OFFSET('Sanitation Data'!$D$28,0,10*ROW('Sanitation Data'!D64)))</f>
        <v/>
      </c>
      <c r="CL70" s="270" t="str">
        <f ca="true">+IF(OFFSET('Sanitation Data'!$D$29,0,10*ROW('Sanitation Data'!D64))="","",OFFSET('Sanitation Data'!$D$29,0,10*ROW('Sanitation Data'!D64)))</f>
        <v/>
      </c>
      <c r="CM70" s="270" t="str">
        <f ca="true">+IF(OFFSET('Sanitation Data'!$D$30,0,10*ROW('Sanitation Data'!D64))="","",OFFSET('Sanitation Data'!$D$30,0,10*ROW('Sanitation Data'!D64)))</f>
        <v/>
      </c>
      <c r="CN70" s="270" t="str">
        <f ca="true">+IF(OFFSET('Sanitation Data'!$D$31,0,10*ROW('Sanitation Data'!D64))="","",OFFSET('Sanitation Data'!$D$31,0,10*ROW('Sanitation Data'!D64)))</f>
        <v/>
      </c>
      <c r="CO70" s="270" t="str">
        <f ca="true">+IF(OFFSET('Sanitation Data'!$D$32,0,10*ROW('Sanitation Data'!D64))="","",OFFSET('Sanitation Data'!$D$32,0,10*ROW('Sanitation Data'!D64)))</f>
        <v/>
      </c>
      <c r="CP70" s="270" t="str">
        <f ca="true">+IF(OFFSET('Sanitation Data'!$E$28,0,10*ROW('Sanitation Data'!E64))="","",OFFSET('Sanitation Data'!$E$28,0,10*ROW('Sanitation Data'!E64)))</f>
        <v/>
      </c>
      <c r="CQ70" s="270" t="str">
        <f ca="true">+IF(OFFSET('Sanitation Data'!$E$29,0,10*ROW('Sanitation Data'!E64))="","",OFFSET('Sanitation Data'!$E$29,0,10*ROW('Sanitation Data'!E64)))</f>
        <v/>
      </c>
      <c r="CR70" s="270" t="str">
        <f ca="true">+IF(OFFSET('Sanitation Data'!$E$30,0,10*ROW('Sanitation Data'!E64))="","",OFFSET('Sanitation Data'!$E$30,0,10*ROW('Sanitation Data'!E64)))</f>
        <v/>
      </c>
      <c r="CS70" s="270" t="str">
        <f ca="true">+IF(OFFSET('Sanitation Data'!$E$31,0,10*ROW('Sanitation Data'!E64))="","",OFFSET('Sanitation Data'!$E$31,0,10*ROW('Sanitation Data'!E64)))</f>
        <v/>
      </c>
      <c r="CT70" s="270" t="str">
        <f ca="true">+IF(OFFSET('Sanitation Data'!$E$32,0,10*ROW('Sanitation Data'!E64))="","",OFFSET('Sanitation Data'!$E$32,0,10*ROW('Sanitation Data'!E64)))</f>
        <v/>
      </c>
      <c r="CU70" s="270" t="str">
        <f ca="true">+IF(OFFSET('Sanitation Data'!$F$28,0,10*ROW('Sanitation Data'!F64))="","",OFFSET('Sanitation Data'!$F$28,0,10*ROW('Sanitation Data'!F64)))</f>
        <v/>
      </c>
      <c r="CV70" s="270" t="str">
        <f ca="true">+IF(OFFSET('Sanitation Data'!$F$29,0,10*ROW('Sanitation Data'!F64))="","",OFFSET('Sanitation Data'!$F$29,0,10*ROW('Sanitation Data'!F64)))</f>
        <v/>
      </c>
      <c r="CW70" s="270" t="str">
        <f ca="true">+IF(OFFSET('Sanitation Data'!$F$30,0,10*ROW('Sanitation Data'!F64))="","",OFFSET('Sanitation Data'!$F$30,0,10*ROW('Sanitation Data'!F64)))</f>
        <v/>
      </c>
      <c r="CX70" s="270" t="str">
        <f ca="true">+IF(OFFSET('Sanitation Data'!$F$31,0,10*ROW('Sanitation Data'!F64))="","",OFFSET('Sanitation Data'!$F$31,0,10*ROW('Sanitation Data'!F64)))</f>
        <v/>
      </c>
      <c r="CY70" s="270" t="str">
        <f ca="true">+IF(OFFSET('Sanitation Data'!$F$32,0,10*ROW('Sanitation Data'!F64))="","",OFFSET('Sanitation Data'!$F$32,0,10*ROW('Sanitation Data'!F64)))</f>
        <v/>
      </c>
      <c r="CZ70" s="270" t="str">
        <f ca="true">+IF(OFFSET('Sanitation Data'!$G$28,0,10*ROW('Sanitation Data'!G64))="","",OFFSET('Sanitation Data'!$G$28,0,10*ROW('Sanitation Data'!G64)))</f>
        <v/>
      </c>
      <c r="DA70" s="270" t="str">
        <f ca="true">+IF(OFFSET('Sanitation Data'!$G$29,0,10*ROW('Sanitation Data'!G64))="","",OFFSET('Sanitation Data'!$G$29,0,10*ROW('Sanitation Data'!G64)))</f>
        <v/>
      </c>
      <c r="DB70" s="270" t="str">
        <f ca="true">+IF(OFFSET('Sanitation Data'!$G$30,0,10*ROW('Sanitation Data'!G64))="","",OFFSET('Sanitation Data'!$G$30,0,10*ROW('Sanitation Data'!G64)))</f>
        <v/>
      </c>
      <c r="DC70" s="270" t="str">
        <f ca="true">+IF(OFFSET('Sanitation Data'!$G$31,0,10*ROW('Sanitation Data'!G64))="","",OFFSET('Sanitation Data'!$G$31,0,10*ROW('Sanitation Data'!G64)))</f>
        <v/>
      </c>
      <c r="DD70" s="270" t="str">
        <f ca="true">+IF(OFFSET('Sanitation Data'!$G$32,0,10*ROW('Sanitation Data'!G64))="","",OFFSET('Sanitation Data'!$G$32,0,10*ROW('Sanitation Data'!G64)))</f>
        <v/>
      </c>
      <c r="DE70" s="270" t="str">
        <f ca="true">+IF(OFFSET('Sanitation Data'!$H$28,0,10*ROW('Sanitation Data'!H64))="","",OFFSET('Sanitation Data'!$H$28,0,10*ROW('Sanitation Data'!H64)))</f>
        <v/>
      </c>
      <c r="DF70" s="270" t="str">
        <f ca="true">+IF(OFFSET('Sanitation Data'!$H$29,0,10*ROW('Sanitation Data'!H64))="","",OFFSET('Sanitation Data'!$H$29,0,10*ROW('Sanitation Data'!H64)))</f>
        <v/>
      </c>
      <c r="DG70" s="270" t="str">
        <f ca="true">+IF(OFFSET('Sanitation Data'!$H$30,0,10*ROW('Sanitation Data'!H64))="","",OFFSET('Sanitation Data'!$H$30,0,10*ROW('Sanitation Data'!H64)))</f>
        <v/>
      </c>
      <c r="DH70" s="270" t="str">
        <f ca="true">+IF(OFFSET('Sanitation Data'!$H$31,0,10*ROW('Sanitation Data'!H64))="","",OFFSET('Sanitation Data'!$H$31,0,10*ROW('Sanitation Data'!H64)))</f>
        <v/>
      </c>
      <c r="DI70" s="270" t="str">
        <f ca="true">+IF(OFFSET('Sanitation Data'!$H$32,0,10*ROW('Sanitation Data'!H64))="","",OFFSET('Sanitation Data'!$H$32,0,10*ROW('Sanitation Data'!H64)))</f>
        <v/>
      </c>
      <c r="DJ70" s="270" t="str">
        <f ca="true">+IF(OFFSET('Sanitation Data'!$I$28,0,10*ROW('Sanitation Data'!I64))="","",OFFSET('Sanitation Data'!$I$28,0,10*ROW('Sanitation Data'!I64)))</f>
        <v/>
      </c>
      <c r="DK70" s="270" t="str">
        <f ca="true">+IF(OFFSET('Sanitation Data'!$I$29,0,10*ROW('Sanitation Data'!I64))="","",OFFSET('Sanitation Data'!$I$29,0,10*ROW('Sanitation Data'!I64)))</f>
        <v/>
      </c>
      <c r="DL70" s="270" t="str">
        <f ca="true">+IF(OFFSET('Sanitation Data'!$I$30,0,10*ROW('Sanitation Data'!I64))="","",OFFSET('Sanitation Data'!$I$30,0,10*ROW('Sanitation Data'!I64)))</f>
        <v/>
      </c>
      <c r="DM70" s="270" t="str">
        <f ca="true">+IF(OFFSET('Sanitation Data'!$I$31,0,10*ROW('Sanitation Data'!I64))="","",OFFSET('Sanitation Data'!$I$31,0,10*ROW('Sanitation Data'!I64)))</f>
        <v/>
      </c>
      <c r="DN70" s="270" t="str">
        <f ca="true">+IF(OFFSET('Sanitation Data'!$I$32,0,10*ROW('Sanitation Data'!I64))="","",OFFSET('Sanitation Data'!$I$32,0,10*ROW('Sanitation Data'!I64)))</f>
        <v/>
      </c>
      <c r="DO70" s="270" t="str">
        <f ca="true">+IF(OFFSET('Hygiene Data'!$D$11,0,10*ROW('Hygiene Data'!D64))="","",OFFSET('Hygiene Data'!$D$11,0,10*ROW('Hygiene Data'!D64)))</f>
        <v/>
      </c>
      <c r="DP70" s="270" t="str">
        <f ca="true">+IF(OFFSET('Hygiene Data'!$D$12,0,10*ROW('Hygiene Data'!D64))="","",OFFSET('Hygiene Data'!$D$12,0,10*ROW('Hygiene Data'!D64)))</f>
        <v/>
      </c>
      <c r="DQ70" s="270" t="str">
        <f ca="true">+IF(OFFSET('Hygiene Data'!$D$13,0,10*ROW('Hygiene Data'!D64))="","",OFFSET('Hygiene Data'!$D$13,0,10*ROW('Hygiene Data'!D64)))</f>
        <v/>
      </c>
      <c r="DR70" s="270" t="str">
        <f ca="true">+IF(OFFSET('Hygiene Data'!$E$11,0,10*ROW('Hygiene Data'!E64))="","",OFFSET('Hygiene Data'!$E$11,0,10*ROW('Hygiene Data'!E64)))</f>
        <v/>
      </c>
      <c r="DS70" s="270" t="str">
        <f ca="true">+IF(OFFSET('Hygiene Data'!$E$12,0,10*ROW('Hygiene Data'!E64))="","",OFFSET('Hygiene Data'!$E$12,0,10*ROW('Hygiene Data'!E64)))</f>
        <v/>
      </c>
      <c r="DT70" s="270" t="str">
        <f ca="true">+IF(OFFSET('Hygiene Data'!$E$13,0,10*ROW('Hygiene Data'!E64))="","",OFFSET('Hygiene Data'!$E$13,0,10*ROW('Hygiene Data'!E64)))</f>
        <v/>
      </c>
      <c r="DU70" s="270" t="str">
        <f ca="true">+IF(OFFSET('Hygiene Data'!$F$11,0,10*ROW('Hygiene Data'!F64))="","",OFFSET('Hygiene Data'!$F$11,0,10*ROW('Hygiene Data'!F64)))</f>
        <v/>
      </c>
      <c r="DV70" s="270" t="str">
        <f ca="true">+IF(OFFSET('Hygiene Data'!$F$12,0,10*ROW('Hygiene Data'!F64))="","",OFFSET('Hygiene Data'!$F$12,0,10*ROW('Hygiene Data'!F64)))</f>
        <v/>
      </c>
      <c r="DW70" s="270" t="str">
        <f ca="true">+IF(OFFSET('Hygiene Data'!$F$13,0,10*ROW('Hygiene Data'!F64))="","",OFFSET('Hygiene Data'!$F$13,0,10*ROW('Hygiene Data'!F64)))</f>
        <v/>
      </c>
      <c r="DX70" s="270" t="str">
        <f ca="true">+IF(OFFSET('Hygiene Data'!$G$11,0,10*ROW('Hygiene Data'!G64))="","",OFFSET('Hygiene Data'!$G$11,0,10*ROW('Hygiene Data'!G64)))</f>
        <v/>
      </c>
      <c r="DY70" s="270" t="str">
        <f ca="true">+IF(OFFSET('Hygiene Data'!$G$12,0,10*ROW('Hygiene Data'!G64))="","",OFFSET('Hygiene Data'!$G$12,0,10*ROW('Hygiene Data'!G64)))</f>
        <v/>
      </c>
      <c r="DZ70" s="270" t="str">
        <f ca="true">+IF(OFFSET('Hygiene Data'!$G$13,0,10*ROW('Hygiene Data'!G64))="","",OFFSET('Hygiene Data'!$G$13,0,10*ROW('Hygiene Data'!G64)))</f>
        <v/>
      </c>
      <c r="EA70" s="270" t="str">
        <f ca="true">+IF(OFFSET('Hygiene Data'!$H$11,0,10*ROW('Hygiene Data'!H64))="","",OFFSET('Hygiene Data'!$H$11,0,10*ROW('Hygiene Data'!H64)))</f>
        <v/>
      </c>
      <c r="EB70" s="270" t="str">
        <f ca="true">+IF(OFFSET('Hygiene Data'!$H$12,0,10*ROW('Hygiene Data'!H64))="","",OFFSET('Hygiene Data'!$H$12,0,10*ROW('Hygiene Data'!H64)))</f>
        <v/>
      </c>
      <c r="EC70" s="270" t="str">
        <f ca="true">+IF(OFFSET('Hygiene Data'!$H$13,0,10*ROW('Hygiene Data'!H64))="","",OFFSET('Hygiene Data'!$H$13,0,10*ROW('Hygiene Data'!H64)))</f>
        <v/>
      </c>
      <c r="ED70" s="270" t="str">
        <f ca="true">+IF(OFFSET('Hygiene Data'!$I$11,0,10*ROW('Hygiene Data'!I64))="","",OFFSET('Hygiene Data'!$I$11,0,10*ROW('Hygiene Data'!I64)))</f>
        <v/>
      </c>
      <c r="EE70" s="270" t="str">
        <f ca="true">+IF(OFFSET('Hygiene Data'!$I$12,0,10*ROW('Hygiene Data'!I64))="","",OFFSET('Hygiene Data'!$I$12,0,10*ROW('Hygiene Data'!I64)))</f>
        <v/>
      </c>
      <c r="EF70" s="270"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6"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0"/>
      <c r="BS71" s="270" t="str">
        <f ca="true">+IF(OFFSET('Water Data'!$D$27,0,10*ROW('Water Data'!D65))="","",OFFSET('Water Data'!$D$27,0,10*ROW('Water Data'!D65)))</f>
        <v/>
      </c>
      <c r="BT71" s="270" t="str">
        <f ca="true">+IF(OFFSET('Water Data'!$D$28,0,10*ROW('Water Data'!D65))="","",OFFSET('Water Data'!$D$28,0,10*ROW('Water Data'!D65)))</f>
        <v/>
      </c>
      <c r="BU71" s="270" t="str">
        <f ca="true">+IF(OFFSET('Water Data'!$D$29,0,10*ROW('Water Data'!D65))="","",OFFSET('Water Data'!$D$29,0,10*ROW('Water Data'!D65)))</f>
        <v/>
      </c>
      <c r="BV71" s="270" t="str">
        <f ca="true">+IF(OFFSET('Water Data'!$E$27,0,10*ROW('Water Data'!E65))="","",OFFSET('Water Data'!$E$27,0,10*ROW('Water Data'!E65)))</f>
        <v/>
      </c>
      <c r="BW71" s="270" t="str">
        <f ca="true">+IF(OFFSET('Water Data'!$E$28,0,10*ROW('Water Data'!E65))="","",OFFSET('Water Data'!$E$28,0,10*ROW('Water Data'!E65)))</f>
        <v/>
      </c>
      <c r="BX71" s="270" t="str">
        <f ca="true">+IF(OFFSET('Water Data'!$E$29,0,10*ROW('Water Data'!E65))="","",OFFSET('Water Data'!$E$29,0,10*ROW('Water Data'!E65)))</f>
        <v/>
      </c>
      <c r="BY71" s="270" t="str">
        <f ca="true">+IF(OFFSET('Water Data'!$F$27,0,10*ROW('Water Data'!F65))="","",OFFSET('Water Data'!$F$27,0,10*ROW('Water Data'!F65)))</f>
        <v/>
      </c>
      <c r="BZ71" s="270" t="str">
        <f ca="true">+IF(OFFSET('Water Data'!$F$28,0,10*ROW('Water Data'!F65))="","",OFFSET('Water Data'!$F$28,0,10*ROW('Water Data'!F65)))</f>
        <v/>
      </c>
      <c r="CA71" s="270" t="str">
        <f ca="true">+IF(OFFSET('Water Data'!$F$29,0,10*ROW('Water Data'!F65))="","",OFFSET('Water Data'!$F$29,0,10*ROW('Water Data'!F65)))</f>
        <v/>
      </c>
      <c r="CB71" s="270" t="str">
        <f ca="true">+IF(OFFSET('Water Data'!$G$27,0,10*ROW('Water Data'!G65))="","",OFFSET('Water Data'!$G$27,0,10*ROW('Water Data'!G65)))</f>
        <v/>
      </c>
      <c r="CC71" s="270" t="str">
        <f ca="true">+IF(OFFSET('Water Data'!$G$28,0,10*ROW('Water Data'!G65))="","",OFFSET('Water Data'!$G$28,0,10*ROW('Water Data'!G65)))</f>
        <v/>
      </c>
      <c r="CD71" s="270" t="str">
        <f ca="true">+IF(OFFSET('Water Data'!$G$29,0,10*ROW('Water Data'!G65))="","",OFFSET('Water Data'!$G$29,0,10*ROW('Water Data'!G65)))</f>
        <v/>
      </c>
      <c r="CE71" s="270" t="str">
        <f ca="true">+IF(OFFSET('Water Data'!$H$27,0,10*ROW('Water Data'!H65))="","",OFFSET('Water Data'!$H$27,0,10*ROW('Water Data'!H65)))</f>
        <v/>
      </c>
      <c r="CF71" s="270" t="str">
        <f ca="true">+IF(OFFSET('Water Data'!$H$28,0,10*ROW('Water Data'!H65))="","",OFFSET('Water Data'!$H$28,0,10*ROW('Water Data'!H65)))</f>
        <v/>
      </c>
      <c r="CG71" s="270" t="str">
        <f ca="true">+IF(OFFSET('Water Data'!$H$29,0,10*ROW('Water Data'!H65))="","",OFFSET('Water Data'!$H$29,0,10*ROW('Water Data'!H65)))</f>
        <v/>
      </c>
      <c r="CH71" s="270" t="str">
        <f ca="true">+IF(OFFSET('Water Data'!$I$27,0,10*ROW('Water Data'!I65))="","",OFFSET('Water Data'!$I$27,0,10*ROW('Water Data'!I65)))</f>
        <v/>
      </c>
      <c r="CI71" s="270" t="str">
        <f ca="true">+IF(OFFSET('Water Data'!$I$28,0,10*ROW('Water Data'!I65))="","",OFFSET('Water Data'!$I$28,0,10*ROW('Water Data'!I65)))</f>
        <v/>
      </c>
      <c r="CJ71" s="270" t="str">
        <f ca="true">+IF(OFFSET('Water Data'!$I$29,0,10*ROW('Water Data'!I65))="","",OFFSET('Water Data'!$I$29,0,10*ROW('Water Data'!I65)))</f>
        <v/>
      </c>
      <c r="CK71" s="270" t="str">
        <f ca="true">+IF(OFFSET('Sanitation Data'!$D$28,0,10*ROW('Sanitation Data'!D65))="","",OFFSET('Sanitation Data'!$D$28,0,10*ROW('Sanitation Data'!D65)))</f>
        <v/>
      </c>
      <c r="CL71" s="270" t="str">
        <f ca="true">+IF(OFFSET('Sanitation Data'!$D$29,0,10*ROW('Sanitation Data'!D65))="","",OFFSET('Sanitation Data'!$D$29,0,10*ROW('Sanitation Data'!D65)))</f>
        <v/>
      </c>
      <c r="CM71" s="270" t="str">
        <f ca="true">+IF(OFFSET('Sanitation Data'!$D$30,0,10*ROW('Sanitation Data'!D65))="","",OFFSET('Sanitation Data'!$D$30,0,10*ROW('Sanitation Data'!D65)))</f>
        <v/>
      </c>
      <c r="CN71" s="270" t="str">
        <f ca="true">+IF(OFFSET('Sanitation Data'!$D$31,0,10*ROW('Sanitation Data'!D65))="","",OFFSET('Sanitation Data'!$D$31,0,10*ROW('Sanitation Data'!D65)))</f>
        <v/>
      </c>
      <c r="CO71" s="270" t="str">
        <f ca="true">+IF(OFFSET('Sanitation Data'!$D$32,0,10*ROW('Sanitation Data'!D65))="","",OFFSET('Sanitation Data'!$D$32,0,10*ROW('Sanitation Data'!D65)))</f>
        <v/>
      </c>
      <c r="CP71" s="270" t="str">
        <f ca="true">+IF(OFFSET('Sanitation Data'!$E$28,0,10*ROW('Sanitation Data'!E65))="","",OFFSET('Sanitation Data'!$E$28,0,10*ROW('Sanitation Data'!E65)))</f>
        <v/>
      </c>
      <c r="CQ71" s="270" t="str">
        <f ca="true">+IF(OFFSET('Sanitation Data'!$E$29,0,10*ROW('Sanitation Data'!E65))="","",OFFSET('Sanitation Data'!$E$29,0,10*ROW('Sanitation Data'!E65)))</f>
        <v/>
      </c>
      <c r="CR71" s="270" t="str">
        <f ca="true">+IF(OFFSET('Sanitation Data'!$E$30,0,10*ROW('Sanitation Data'!E65))="","",OFFSET('Sanitation Data'!$E$30,0,10*ROW('Sanitation Data'!E65)))</f>
        <v/>
      </c>
      <c r="CS71" s="270" t="str">
        <f ca="true">+IF(OFFSET('Sanitation Data'!$E$31,0,10*ROW('Sanitation Data'!E65))="","",OFFSET('Sanitation Data'!$E$31,0,10*ROW('Sanitation Data'!E65)))</f>
        <v/>
      </c>
      <c r="CT71" s="270" t="str">
        <f ca="true">+IF(OFFSET('Sanitation Data'!$E$32,0,10*ROW('Sanitation Data'!E65))="","",OFFSET('Sanitation Data'!$E$32,0,10*ROW('Sanitation Data'!E65)))</f>
        <v/>
      </c>
      <c r="CU71" s="270" t="str">
        <f ca="true">+IF(OFFSET('Sanitation Data'!$F$28,0,10*ROW('Sanitation Data'!F65))="","",OFFSET('Sanitation Data'!$F$28,0,10*ROW('Sanitation Data'!F65)))</f>
        <v/>
      </c>
      <c r="CV71" s="270" t="str">
        <f ca="true">+IF(OFFSET('Sanitation Data'!$F$29,0,10*ROW('Sanitation Data'!F65))="","",OFFSET('Sanitation Data'!$F$29,0,10*ROW('Sanitation Data'!F65)))</f>
        <v/>
      </c>
      <c r="CW71" s="270" t="str">
        <f ca="true">+IF(OFFSET('Sanitation Data'!$F$30,0,10*ROW('Sanitation Data'!F65))="","",OFFSET('Sanitation Data'!$F$30,0,10*ROW('Sanitation Data'!F65)))</f>
        <v/>
      </c>
      <c r="CX71" s="270" t="str">
        <f ca="true">+IF(OFFSET('Sanitation Data'!$F$31,0,10*ROW('Sanitation Data'!F65))="","",OFFSET('Sanitation Data'!$F$31,0,10*ROW('Sanitation Data'!F65)))</f>
        <v/>
      </c>
      <c r="CY71" s="270" t="str">
        <f ca="true">+IF(OFFSET('Sanitation Data'!$F$32,0,10*ROW('Sanitation Data'!F65))="","",OFFSET('Sanitation Data'!$F$32,0,10*ROW('Sanitation Data'!F65)))</f>
        <v/>
      </c>
      <c r="CZ71" s="270" t="str">
        <f ca="true">+IF(OFFSET('Sanitation Data'!$G$28,0,10*ROW('Sanitation Data'!G65))="","",OFFSET('Sanitation Data'!$G$28,0,10*ROW('Sanitation Data'!G65)))</f>
        <v/>
      </c>
      <c r="DA71" s="270" t="str">
        <f ca="true">+IF(OFFSET('Sanitation Data'!$G$29,0,10*ROW('Sanitation Data'!G65))="","",OFFSET('Sanitation Data'!$G$29,0,10*ROW('Sanitation Data'!G65)))</f>
        <v/>
      </c>
      <c r="DB71" s="270" t="str">
        <f ca="true">+IF(OFFSET('Sanitation Data'!$G$30,0,10*ROW('Sanitation Data'!G65))="","",OFFSET('Sanitation Data'!$G$30,0,10*ROW('Sanitation Data'!G65)))</f>
        <v/>
      </c>
      <c r="DC71" s="270" t="str">
        <f ca="true">+IF(OFFSET('Sanitation Data'!$G$31,0,10*ROW('Sanitation Data'!G65))="","",OFFSET('Sanitation Data'!$G$31,0,10*ROW('Sanitation Data'!G65)))</f>
        <v/>
      </c>
      <c r="DD71" s="270" t="str">
        <f ca="true">+IF(OFFSET('Sanitation Data'!$G$32,0,10*ROW('Sanitation Data'!G65))="","",OFFSET('Sanitation Data'!$G$32,0,10*ROW('Sanitation Data'!G65)))</f>
        <v/>
      </c>
      <c r="DE71" s="270" t="str">
        <f ca="true">+IF(OFFSET('Sanitation Data'!$H$28,0,10*ROW('Sanitation Data'!H65))="","",OFFSET('Sanitation Data'!$H$28,0,10*ROW('Sanitation Data'!H65)))</f>
        <v/>
      </c>
      <c r="DF71" s="270" t="str">
        <f ca="true">+IF(OFFSET('Sanitation Data'!$H$29,0,10*ROW('Sanitation Data'!H65))="","",OFFSET('Sanitation Data'!$H$29,0,10*ROW('Sanitation Data'!H65)))</f>
        <v/>
      </c>
      <c r="DG71" s="270" t="str">
        <f ca="true">+IF(OFFSET('Sanitation Data'!$H$30,0,10*ROW('Sanitation Data'!H65))="","",OFFSET('Sanitation Data'!$H$30,0,10*ROW('Sanitation Data'!H65)))</f>
        <v/>
      </c>
      <c r="DH71" s="270" t="str">
        <f ca="true">+IF(OFFSET('Sanitation Data'!$H$31,0,10*ROW('Sanitation Data'!H65))="","",OFFSET('Sanitation Data'!$H$31,0,10*ROW('Sanitation Data'!H65)))</f>
        <v/>
      </c>
      <c r="DI71" s="270" t="str">
        <f ca="true">+IF(OFFSET('Sanitation Data'!$H$32,0,10*ROW('Sanitation Data'!H65))="","",OFFSET('Sanitation Data'!$H$32,0,10*ROW('Sanitation Data'!H65)))</f>
        <v/>
      </c>
      <c r="DJ71" s="270" t="str">
        <f ca="true">+IF(OFFSET('Sanitation Data'!$I$28,0,10*ROW('Sanitation Data'!I65))="","",OFFSET('Sanitation Data'!$I$28,0,10*ROW('Sanitation Data'!I65)))</f>
        <v/>
      </c>
      <c r="DK71" s="270" t="str">
        <f ca="true">+IF(OFFSET('Sanitation Data'!$I$29,0,10*ROW('Sanitation Data'!I65))="","",OFFSET('Sanitation Data'!$I$29,0,10*ROW('Sanitation Data'!I65)))</f>
        <v/>
      </c>
      <c r="DL71" s="270" t="str">
        <f ca="true">+IF(OFFSET('Sanitation Data'!$I$30,0,10*ROW('Sanitation Data'!I65))="","",OFFSET('Sanitation Data'!$I$30,0,10*ROW('Sanitation Data'!I65)))</f>
        <v/>
      </c>
      <c r="DM71" s="270" t="str">
        <f ca="true">+IF(OFFSET('Sanitation Data'!$I$31,0,10*ROW('Sanitation Data'!I65))="","",OFFSET('Sanitation Data'!$I$31,0,10*ROW('Sanitation Data'!I65)))</f>
        <v/>
      </c>
      <c r="DN71" s="270" t="str">
        <f ca="true">+IF(OFFSET('Sanitation Data'!$I$32,0,10*ROW('Sanitation Data'!I65))="","",OFFSET('Sanitation Data'!$I$32,0,10*ROW('Sanitation Data'!I65)))</f>
        <v/>
      </c>
      <c r="DO71" s="270" t="str">
        <f ca="true">+IF(OFFSET('Hygiene Data'!$D$11,0,10*ROW('Hygiene Data'!D65))="","",OFFSET('Hygiene Data'!$D$11,0,10*ROW('Hygiene Data'!D65)))</f>
        <v/>
      </c>
      <c r="DP71" s="270" t="str">
        <f ca="true">+IF(OFFSET('Hygiene Data'!$D$12,0,10*ROW('Hygiene Data'!D65))="","",OFFSET('Hygiene Data'!$D$12,0,10*ROW('Hygiene Data'!D65)))</f>
        <v/>
      </c>
      <c r="DQ71" s="270" t="str">
        <f ca="true">+IF(OFFSET('Hygiene Data'!$D$13,0,10*ROW('Hygiene Data'!D65))="","",OFFSET('Hygiene Data'!$D$13,0,10*ROW('Hygiene Data'!D65)))</f>
        <v/>
      </c>
      <c r="DR71" s="270" t="str">
        <f ca="true">+IF(OFFSET('Hygiene Data'!$E$11,0,10*ROW('Hygiene Data'!E65))="","",OFFSET('Hygiene Data'!$E$11,0,10*ROW('Hygiene Data'!E65)))</f>
        <v/>
      </c>
      <c r="DS71" s="270" t="str">
        <f ca="true">+IF(OFFSET('Hygiene Data'!$E$12,0,10*ROW('Hygiene Data'!E65))="","",OFFSET('Hygiene Data'!$E$12,0,10*ROW('Hygiene Data'!E65)))</f>
        <v/>
      </c>
      <c r="DT71" s="270" t="str">
        <f ca="true">+IF(OFFSET('Hygiene Data'!$E$13,0,10*ROW('Hygiene Data'!E65))="","",OFFSET('Hygiene Data'!$E$13,0,10*ROW('Hygiene Data'!E65)))</f>
        <v/>
      </c>
      <c r="DU71" s="270" t="str">
        <f ca="true">+IF(OFFSET('Hygiene Data'!$F$11,0,10*ROW('Hygiene Data'!F65))="","",OFFSET('Hygiene Data'!$F$11,0,10*ROW('Hygiene Data'!F65)))</f>
        <v/>
      </c>
      <c r="DV71" s="270" t="str">
        <f ca="true">+IF(OFFSET('Hygiene Data'!$F$12,0,10*ROW('Hygiene Data'!F65))="","",OFFSET('Hygiene Data'!$F$12,0,10*ROW('Hygiene Data'!F65)))</f>
        <v/>
      </c>
      <c r="DW71" s="270" t="str">
        <f ca="true">+IF(OFFSET('Hygiene Data'!$F$13,0,10*ROW('Hygiene Data'!F65))="","",OFFSET('Hygiene Data'!$F$13,0,10*ROW('Hygiene Data'!F65)))</f>
        <v/>
      </c>
      <c r="DX71" s="270" t="str">
        <f ca="true">+IF(OFFSET('Hygiene Data'!$G$11,0,10*ROW('Hygiene Data'!G65))="","",OFFSET('Hygiene Data'!$G$11,0,10*ROW('Hygiene Data'!G65)))</f>
        <v/>
      </c>
      <c r="DY71" s="270" t="str">
        <f ca="true">+IF(OFFSET('Hygiene Data'!$G$12,0,10*ROW('Hygiene Data'!G65))="","",OFFSET('Hygiene Data'!$G$12,0,10*ROW('Hygiene Data'!G65)))</f>
        <v/>
      </c>
      <c r="DZ71" s="270" t="str">
        <f ca="true">+IF(OFFSET('Hygiene Data'!$G$13,0,10*ROW('Hygiene Data'!G65))="","",OFFSET('Hygiene Data'!$G$13,0,10*ROW('Hygiene Data'!G65)))</f>
        <v/>
      </c>
      <c r="EA71" s="270" t="str">
        <f ca="true">+IF(OFFSET('Hygiene Data'!$H$11,0,10*ROW('Hygiene Data'!H65))="","",OFFSET('Hygiene Data'!$H$11,0,10*ROW('Hygiene Data'!H65)))</f>
        <v/>
      </c>
      <c r="EB71" s="270" t="str">
        <f ca="true">+IF(OFFSET('Hygiene Data'!$H$12,0,10*ROW('Hygiene Data'!H65))="","",OFFSET('Hygiene Data'!$H$12,0,10*ROW('Hygiene Data'!H65)))</f>
        <v/>
      </c>
      <c r="EC71" s="270" t="str">
        <f ca="true">+IF(OFFSET('Hygiene Data'!$H$13,0,10*ROW('Hygiene Data'!H65))="","",OFFSET('Hygiene Data'!$H$13,0,10*ROW('Hygiene Data'!H65)))</f>
        <v/>
      </c>
      <c r="ED71" s="270" t="str">
        <f ca="true">+IF(OFFSET('Hygiene Data'!$I$11,0,10*ROW('Hygiene Data'!I65))="","",OFFSET('Hygiene Data'!$I$11,0,10*ROW('Hygiene Data'!I65)))</f>
        <v/>
      </c>
      <c r="EE71" s="270" t="str">
        <f ca="true">+IF(OFFSET('Hygiene Data'!$I$12,0,10*ROW('Hygiene Data'!I65))="","",OFFSET('Hygiene Data'!$I$12,0,10*ROW('Hygiene Data'!I65)))</f>
        <v/>
      </c>
      <c r="EF71" s="270"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6"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0"/>
      <c r="BS72" s="270" t="str">
        <f ca="true">+IF(OFFSET('Water Data'!$D$27,0,10*ROW('Water Data'!D66))="","",OFFSET('Water Data'!$D$27,0,10*ROW('Water Data'!D66)))</f>
        <v/>
      </c>
      <c r="BT72" s="270" t="str">
        <f ca="true">+IF(OFFSET('Water Data'!$D$28,0,10*ROW('Water Data'!D66))="","",OFFSET('Water Data'!$D$28,0,10*ROW('Water Data'!D66)))</f>
        <v/>
      </c>
      <c r="BU72" s="270" t="str">
        <f ca="true">+IF(OFFSET('Water Data'!$D$29,0,10*ROW('Water Data'!D66))="","",OFFSET('Water Data'!$D$29,0,10*ROW('Water Data'!D66)))</f>
        <v/>
      </c>
      <c r="BV72" s="270" t="str">
        <f ca="true">+IF(OFFSET('Water Data'!$E$27,0,10*ROW('Water Data'!E66))="","",OFFSET('Water Data'!$E$27,0,10*ROW('Water Data'!E66)))</f>
        <v/>
      </c>
      <c r="BW72" s="270" t="str">
        <f ca="true">+IF(OFFSET('Water Data'!$E$28,0,10*ROW('Water Data'!E66))="","",OFFSET('Water Data'!$E$28,0,10*ROW('Water Data'!E66)))</f>
        <v/>
      </c>
      <c r="BX72" s="270" t="str">
        <f ca="true">+IF(OFFSET('Water Data'!$E$29,0,10*ROW('Water Data'!E66))="","",OFFSET('Water Data'!$E$29,0,10*ROW('Water Data'!E66)))</f>
        <v/>
      </c>
      <c r="BY72" s="270" t="str">
        <f ca="true">+IF(OFFSET('Water Data'!$F$27,0,10*ROW('Water Data'!F66))="","",OFFSET('Water Data'!$F$27,0,10*ROW('Water Data'!F66)))</f>
        <v/>
      </c>
      <c r="BZ72" s="270" t="str">
        <f ca="true">+IF(OFFSET('Water Data'!$F$28,0,10*ROW('Water Data'!F66))="","",OFFSET('Water Data'!$F$28,0,10*ROW('Water Data'!F66)))</f>
        <v/>
      </c>
      <c r="CA72" s="270" t="str">
        <f ca="true">+IF(OFFSET('Water Data'!$F$29,0,10*ROW('Water Data'!F66))="","",OFFSET('Water Data'!$F$29,0,10*ROW('Water Data'!F66)))</f>
        <v/>
      </c>
      <c r="CB72" s="270" t="str">
        <f ca="true">+IF(OFFSET('Water Data'!$G$27,0,10*ROW('Water Data'!G66))="","",OFFSET('Water Data'!$G$27,0,10*ROW('Water Data'!G66)))</f>
        <v/>
      </c>
      <c r="CC72" s="270" t="str">
        <f ca="true">+IF(OFFSET('Water Data'!$G$28,0,10*ROW('Water Data'!G66))="","",OFFSET('Water Data'!$G$28,0,10*ROW('Water Data'!G66)))</f>
        <v/>
      </c>
      <c r="CD72" s="270" t="str">
        <f ca="true">+IF(OFFSET('Water Data'!$G$29,0,10*ROW('Water Data'!G66))="","",OFFSET('Water Data'!$G$29,0,10*ROW('Water Data'!G66)))</f>
        <v/>
      </c>
      <c r="CE72" s="270" t="str">
        <f ca="true">+IF(OFFSET('Water Data'!$H$27,0,10*ROW('Water Data'!H66))="","",OFFSET('Water Data'!$H$27,0,10*ROW('Water Data'!H66)))</f>
        <v/>
      </c>
      <c r="CF72" s="270" t="str">
        <f ca="true">+IF(OFFSET('Water Data'!$H$28,0,10*ROW('Water Data'!H66))="","",OFFSET('Water Data'!$H$28,0,10*ROW('Water Data'!H66)))</f>
        <v/>
      </c>
      <c r="CG72" s="270" t="str">
        <f ca="true">+IF(OFFSET('Water Data'!$H$29,0,10*ROW('Water Data'!H66))="","",OFFSET('Water Data'!$H$29,0,10*ROW('Water Data'!H66)))</f>
        <v/>
      </c>
      <c r="CH72" s="270" t="str">
        <f ca="true">+IF(OFFSET('Water Data'!$I$27,0,10*ROW('Water Data'!I66))="","",OFFSET('Water Data'!$I$27,0,10*ROW('Water Data'!I66)))</f>
        <v/>
      </c>
      <c r="CI72" s="270" t="str">
        <f ca="true">+IF(OFFSET('Water Data'!$I$28,0,10*ROW('Water Data'!I66))="","",OFFSET('Water Data'!$I$28,0,10*ROW('Water Data'!I66)))</f>
        <v/>
      </c>
      <c r="CJ72" s="270" t="str">
        <f ca="true">+IF(OFFSET('Water Data'!$I$29,0,10*ROW('Water Data'!I66))="","",OFFSET('Water Data'!$I$29,0,10*ROW('Water Data'!I66)))</f>
        <v/>
      </c>
      <c r="CK72" s="270" t="str">
        <f ca="true">+IF(OFFSET('Sanitation Data'!$D$28,0,10*ROW('Sanitation Data'!D66))="","",OFFSET('Sanitation Data'!$D$28,0,10*ROW('Sanitation Data'!D66)))</f>
        <v/>
      </c>
      <c r="CL72" s="270" t="str">
        <f ca="true">+IF(OFFSET('Sanitation Data'!$D$29,0,10*ROW('Sanitation Data'!D66))="","",OFFSET('Sanitation Data'!$D$29,0,10*ROW('Sanitation Data'!D66)))</f>
        <v/>
      </c>
      <c r="CM72" s="270" t="str">
        <f ca="true">+IF(OFFSET('Sanitation Data'!$D$30,0,10*ROW('Sanitation Data'!D66))="","",OFFSET('Sanitation Data'!$D$30,0,10*ROW('Sanitation Data'!D66)))</f>
        <v/>
      </c>
      <c r="CN72" s="270" t="str">
        <f ca="true">+IF(OFFSET('Sanitation Data'!$D$31,0,10*ROW('Sanitation Data'!D66))="","",OFFSET('Sanitation Data'!$D$31,0,10*ROW('Sanitation Data'!D66)))</f>
        <v/>
      </c>
      <c r="CO72" s="270" t="str">
        <f ca="true">+IF(OFFSET('Sanitation Data'!$D$32,0,10*ROW('Sanitation Data'!D66))="","",OFFSET('Sanitation Data'!$D$32,0,10*ROW('Sanitation Data'!D66)))</f>
        <v/>
      </c>
      <c r="CP72" s="270" t="str">
        <f ca="true">+IF(OFFSET('Sanitation Data'!$E$28,0,10*ROW('Sanitation Data'!E66))="","",OFFSET('Sanitation Data'!$E$28,0,10*ROW('Sanitation Data'!E66)))</f>
        <v/>
      </c>
      <c r="CQ72" s="270" t="str">
        <f ca="true">+IF(OFFSET('Sanitation Data'!$E$29,0,10*ROW('Sanitation Data'!E66))="","",OFFSET('Sanitation Data'!$E$29,0,10*ROW('Sanitation Data'!E66)))</f>
        <v/>
      </c>
      <c r="CR72" s="270" t="str">
        <f ca="true">+IF(OFFSET('Sanitation Data'!$E$30,0,10*ROW('Sanitation Data'!E66))="","",OFFSET('Sanitation Data'!$E$30,0,10*ROW('Sanitation Data'!E66)))</f>
        <v/>
      </c>
      <c r="CS72" s="270" t="str">
        <f ca="true">+IF(OFFSET('Sanitation Data'!$E$31,0,10*ROW('Sanitation Data'!E66))="","",OFFSET('Sanitation Data'!$E$31,0,10*ROW('Sanitation Data'!E66)))</f>
        <v/>
      </c>
      <c r="CT72" s="270" t="str">
        <f ca="true">+IF(OFFSET('Sanitation Data'!$E$32,0,10*ROW('Sanitation Data'!E66))="","",OFFSET('Sanitation Data'!$E$32,0,10*ROW('Sanitation Data'!E66)))</f>
        <v/>
      </c>
      <c r="CU72" s="270" t="str">
        <f ca="true">+IF(OFFSET('Sanitation Data'!$F$28,0,10*ROW('Sanitation Data'!F66))="","",OFFSET('Sanitation Data'!$F$28,0,10*ROW('Sanitation Data'!F66)))</f>
        <v/>
      </c>
      <c r="CV72" s="270" t="str">
        <f ca="true">+IF(OFFSET('Sanitation Data'!$F$29,0,10*ROW('Sanitation Data'!F66))="","",OFFSET('Sanitation Data'!$F$29,0,10*ROW('Sanitation Data'!F66)))</f>
        <v/>
      </c>
      <c r="CW72" s="270" t="str">
        <f ca="true">+IF(OFFSET('Sanitation Data'!$F$30,0,10*ROW('Sanitation Data'!F66))="","",OFFSET('Sanitation Data'!$F$30,0,10*ROW('Sanitation Data'!F66)))</f>
        <v/>
      </c>
      <c r="CX72" s="270" t="str">
        <f ca="true">+IF(OFFSET('Sanitation Data'!$F$31,0,10*ROW('Sanitation Data'!F66))="","",OFFSET('Sanitation Data'!$F$31,0,10*ROW('Sanitation Data'!F66)))</f>
        <v/>
      </c>
      <c r="CY72" s="270" t="str">
        <f ca="true">+IF(OFFSET('Sanitation Data'!$F$32,0,10*ROW('Sanitation Data'!F66))="","",OFFSET('Sanitation Data'!$F$32,0,10*ROW('Sanitation Data'!F66)))</f>
        <v/>
      </c>
      <c r="CZ72" s="270" t="str">
        <f ca="true">+IF(OFFSET('Sanitation Data'!$G$28,0,10*ROW('Sanitation Data'!G66))="","",OFFSET('Sanitation Data'!$G$28,0,10*ROW('Sanitation Data'!G66)))</f>
        <v/>
      </c>
      <c r="DA72" s="270" t="str">
        <f ca="true">+IF(OFFSET('Sanitation Data'!$G$29,0,10*ROW('Sanitation Data'!G66))="","",OFFSET('Sanitation Data'!$G$29,0,10*ROW('Sanitation Data'!G66)))</f>
        <v/>
      </c>
      <c r="DB72" s="270" t="str">
        <f ca="true">+IF(OFFSET('Sanitation Data'!$G$30,0,10*ROW('Sanitation Data'!G66))="","",OFFSET('Sanitation Data'!$G$30,0,10*ROW('Sanitation Data'!G66)))</f>
        <v/>
      </c>
      <c r="DC72" s="270" t="str">
        <f ca="true">+IF(OFFSET('Sanitation Data'!$G$31,0,10*ROW('Sanitation Data'!G66))="","",OFFSET('Sanitation Data'!$G$31,0,10*ROW('Sanitation Data'!G66)))</f>
        <v/>
      </c>
      <c r="DD72" s="270" t="str">
        <f ca="true">+IF(OFFSET('Sanitation Data'!$G$32,0,10*ROW('Sanitation Data'!G66))="","",OFFSET('Sanitation Data'!$G$32,0,10*ROW('Sanitation Data'!G66)))</f>
        <v/>
      </c>
      <c r="DE72" s="270" t="str">
        <f ca="true">+IF(OFFSET('Sanitation Data'!$H$28,0,10*ROW('Sanitation Data'!H66))="","",OFFSET('Sanitation Data'!$H$28,0,10*ROW('Sanitation Data'!H66)))</f>
        <v/>
      </c>
      <c r="DF72" s="270" t="str">
        <f ca="true">+IF(OFFSET('Sanitation Data'!$H$29,0,10*ROW('Sanitation Data'!H66))="","",OFFSET('Sanitation Data'!$H$29,0,10*ROW('Sanitation Data'!H66)))</f>
        <v/>
      </c>
      <c r="DG72" s="270" t="str">
        <f ca="true">+IF(OFFSET('Sanitation Data'!$H$30,0,10*ROW('Sanitation Data'!H66))="","",OFFSET('Sanitation Data'!$H$30,0,10*ROW('Sanitation Data'!H66)))</f>
        <v/>
      </c>
      <c r="DH72" s="270" t="str">
        <f ca="true">+IF(OFFSET('Sanitation Data'!$H$31,0,10*ROW('Sanitation Data'!H66))="","",OFFSET('Sanitation Data'!$H$31,0,10*ROW('Sanitation Data'!H66)))</f>
        <v/>
      </c>
      <c r="DI72" s="270" t="str">
        <f ca="true">+IF(OFFSET('Sanitation Data'!$H$32,0,10*ROW('Sanitation Data'!H66))="","",OFFSET('Sanitation Data'!$H$32,0,10*ROW('Sanitation Data'!H66)))</f>
        <v/>
      </c>
      <c r="DJ72" s="270" t="str">
        <f ca="true">+IF(OFFSET('Sanitation Data'!$I$28,0,10*ROW('Sanitation Data'!I66))="","",OFFSET('Sanitation Data'!$I$28,0,10*ROW('Sanitation Data'!I66)))</f>
        <v/>
      </c>
      <c r="DK72" s="270" t="str">
        <f ca="true">+IF(OFFSET('Sanitation Data'!$I$29,0,10*ROW('Sanitation Data'!I66))="","",OFFSET('Sanitation Data'!$I$29,0,10*ROW('Sanitation Data'!I66)))</f>
        <v/>
      </c>
      <c r="DL72" s="270" t="str">
        <f ca="true">+IF(OFFSET('Sanitation Data'!$I$30,0,10*ROW('Sanitation Data'!I66))="","",OFFSET('Sanitation Data'!$I$30,0,10*ROW('Sanitation Data'!I66)))</f>
        <v/>
      </c>
      <c r="DM72" s="270" t="str">
        <f ca="true">+IF(OFFSET('Sanitation Data'!$I$31,0,10*ROW('Sanitation Data'!I66))="","",OFFSET('Sanitation Data'!$I$31,0,10*ROW('Sanitation Data'!I66)))</f>
        <v/>
      </c>
      <c r="DN72" s="270" t="str">
        <f ca="true">+IF(OFFSET('Sanitation Data'!$I$32,0,10*ROW('Sanitation Data'!I66))="","",OFFSET('Sanitation Data'!$I$32,0,10*ROW('Sanitation Data'!I66)))</f>
        <v/>
      </c>
      <c r="DO72" s="270" t="str">
        <f ca="true">+IF(OFFSET('Hygiene Data'!$D$11,0,10*ROW('Hygiene Data'!D66))="","",OFFSET('Hygiene Data'!$D$11,0,10*ROW('Hygiene Data'!D66)))</f>
        <v/>
      </c>
      <c r="DP72" s="270" t="str">
        <f ca="true">+IF(OFFSET('Hygiene Data'!$D$12,0,10*ROW('Hygiene Data'!D66))="","",OFFSET('Hygiene Data'!$D$12,0,10*ROW('Hygiene Data'!D66)))</f>
        <v/>
      </c>
      <c r="DQ72" s="270" t="str">
        <f ca="true">+IF(OFFSET('Hygiene Data'!$D$13,0,10*ROW('Hygiene Data'!D66))="","",OFFSET('Hygiene Data'!$D$13,0,10*ROW('Hygiene Data'!D66)))</f>
        <v/>
      </c>
      <c r="DR72" s="270" t="str">
        <f ca="true">+IF(OFFSET('Hygiene Data'!$E$11,0,10*ROW('Hygiene Data'!E66))="","",OFFSET('Hygiene Data'!$E$11,0,10*ROW('Hygiene Data'!E66)))</f>
        <v/>
      </c>
      <c r="DS72" s="270" t="str">
        <f ca="true">+IF(OFFSET('Hygiene Data'!$E$12,0,10*ROW('Hygiene Data'!E66))="","",OFFSET('Hygiene Data'!$E$12,0,10*ROW('Hygiene Data'!E66)))</f>
        <v/>
      </c>
      <c r="DT72" s="270" t="str">
        <f ca="true">+IF(OFFSET('Hygiene Data'!$E$13,0,10*ROW('Hygiene Data'!E66))="","",OFFSET('Hygiene Data'!$E$13,0,10*ROW('Hygiene Data'!E66)))</f>
        <v/>
      </c>
      <c r="DU72" s="270" t="str">
        <f ca="true">+IF(OFFSET('Hygiene Data'!$F$11,0,10*ROW('Hygiene Data'!F66))="","",OFFSET('Hygiene Data'!$F$11,0,10*ROW('Hygiene Data'!F66)))</f>
        <v/>
      </c>
      <c r="DV72" s="270" t="str">
        <f ca="true">+IF(OFFSET('Hygiene Data'!$F$12,0,10*ROW('Hygiene Data'!F66))="","",OFFSET('Hygiene Data'!$F$12,0,10*ROW('Hygiene Data'!F66)))</f>
        <v/>
      </c>
      <c r="DW72" s="270" t="str">
        <f ca="true">+IF(OFFSET('Hygiene Data'!$F$13,0,10*ROW('Hygiene Data'!F66))="","",OFFSET('Hygiene Data'!$F$13,0,10*ROW('Hygiene Data'!F66)))</f>
        <v/>
      </c>
      <c r="DX72" s="270" t="str">
        <f ca="true">+IF(OFFSET('Hygiene Data'!$G$11,0,10*ROW('Hygiene Data'!G66))="","",OFFSET('Hygiene Data'!$G$11,0,10*ROW('Hygiene Data'!G66)))</f>
        <v/>
      </c>
      <c r="DY72" s="270" t="str">
        <f ca="true">+IF(OFFSET('Hygiene Data'!$G$12,0,10*ROW('Hygiene Data'!G66))="","",OFFSET('Hygiene Data'!$G$12,0,10*ROW('Hygiene Data'!G66)))</f>
        <v/>
      </c>
      <c r="DZ72" s="270" t="str">
        <f ca="true">+IF(OFFSET('Hygiene Data'!$G$13,0,10*ROW('Hygiene Data'!G66))="","",OFFSET('Hygiene Data'!$G$13,0,10*ROW('Hygiene Data'!G66)))</f>
        <v/>
      </c>
      <c r="EA72" s="270" t="str">
        <f ca="true">+IF(OFFSET('Hygiene Data'!$H$11,0,10*ROW('Hygiene Data'!H66))="","",OFFSET('Hygiene Data'!$H$11,0,10*ROW('Hygiene Data'!H66)))</f>
        <v/>
      </c>
      <c r="EB72" s="270" t="str">
        <f ca="true">+IF(OFFSET('Hygiene Data'!$H$12,0,10*ROW('Hygiene Data'!H66))="","",OFFSET('Hygiene Data'!$H$12,0,10*ROW('Hygiene Data'!H66)))</f>
        <v/>
      </c>
      <c r="EC72" s="270" t="str">
        <f ca="true">+IF(OFFSET('Hygiene Data'!$H$13,0,10*ROW('Hygiene Data'!H66))="","",OFFSET('Hygiene Data'!$H$13,0,10*ROW('Hygiene Data'!H66)))</f>
        <v/>
      </c>
      <c r="ED72" s="270" t="str">
        <f ca="true">+IF(OFFSET('Hygiene Data'!$I$11,0,10*ROW('Hygiene Data'!I66))="","",OFFSET('Hygiene Data'!$I$11,0,10*ROW('Hygiene Data'!I66)))</f>
        <v/>
      </c>
      <c r="EE72" s="270" t="str">
        <f ca="true">+IF(OFFSET('Hygiene Data'!$I$12,0,10*ROW('Hygiene Data'!I66))="","",OFFSET('Hygiene Data'!$I$12,0,10*ROW('Hygiene Data'!I66)))</f>
        <v/>
      </c>
      <c r="EF72" s="270"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6"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0"/>
      <c r="BS73" s="270" t="str">
        <f ca="true">+IF(OFFSET('Water Data'!$D$27,0,10*ROW('Water Data'!D67))="","",OFFSET('Water Data'!$D$27,0,10*ROW('Water Data'!D67)))</f>
        <v/>
      </c>
      <c r="BT73" s="270" t="str">
        <f ca="true">+IF(OFFSET('Water Data'!$D$28,0,10*ROW('Water Data'!D67))="","",OFFSET('Water Data'!$D$28,0,10*ROW('Water Data'!D67)))</f>
        <v/>
      </c>
      <c r="BU73" s="270" t="str">
        <f ca="true">+IF(OFFSET('Water Data'!$D$29,0,10*ROW('Water Data'!D67))="","",OFFSET('Water Data'!$D$29,0,10*ROW('Water Data'!D67)))</f>
        <v/>
      </c>
      <c r="BV73" s="270" t="str">
        <f ca="true">+IF(OFFSET('Water Data'!$E$27,0,10*ROW('Water Data'!E67))="","",OFFSET('Water Data'!$E$27,0,10*ROW('Water Data'!E67)))</f>
        <v/>
      </c>
      <c r="BW73" s="270" t="str">
        <f ca="true">+IF(OFFSET('Water Data'!$E$28,0,10*ROW('Water Data'!E67))="","",OFFSET('Water Data'!$E$28,0,10*ROW('Water Data'!E67)))</f>
        <v/>
      </c>
      <c r="BX73" s="270" t="str">
        <f ca="true">+IF(OFFSET('Water Data'!$E$29,0,10*ROW('Water Data'!E67))="","",OFFSET('Water Data'!$E$29,0,10*ROW('Water Data'!E67)))</f>
        <v/>
      </c>
      <c r="BY73" s="270" t="str">
        <f ca="true">+IF(OFFSET('Water Data'!$F$27,0,10*ROW('Water Data'!F67))="","",OFFSET('Water Data'!$F$27,0,10*ROW('Water Data'!F67)))</f>
        <v/>
      </c>
      <c r="BZ73" s="270" t="str">
        <f ca="true">+IF(OFFSET('Water Data'!$F$28,0,10*ROW('Water Data'!F67))="","",OFFSET('Water Data'!$F$28,0,10*ROW('Water Data'!F67)))</f>
        <v/>
      </c>
      <c r="CA73" s="270" t="str">
        <f ca="true">+IF(OFFSET('Water Data'!$F$29,0,10*ROW('Water Data'!F67))="","",OFFSET('Water Data'!$F$29,0,10*ROW('Water Data'!F67)))</f>
        <v/>
      </c>
      <c r="CB73" s="270" t="str">
        <f ca="true">+IF(OFFSET('Water Data'!$G$27,0,10*ROW('Water Data'!G67))="","",OFFSET('Water Data'!$G$27,0,10*ROW('Water Data'!G67)))</f>
        <v/>
      </c>
      <c r="CC73" s="270" t="str">
        <f ca="true">+IF(OFFSET('Water Data'!$G$28,0,10*ROW('Water Data'!G67))="","",OFFSET('Water Data'!$G$28,0,10*ROW('Water Data'!G67)))</f>
        <v/>
      </c>
      <c r="CD73" s="270" t="str">
        <f ca="true">+IF(OFFSET('Water Data'!$G$29,0,10*ROW('Water Data'!G67))="","",OFFSET('Water Data'!$G$29,0,10*ROW('Water Data'!G67)))</f>
        <v/>
      </c>
      <c r="CE73" s="270" t="str">
        <f ca="true">+IF(OFFSET('Water Data'!$H$27,0,10*ROW('Water Data'!H67))="","",OFFSET('Water Data'!$H$27,0,10*ROW('Water Data'!H67)))</f>
        <v/>
      </c>
      <c r="CF73" s="270" t="str">
        <f ca="true">+IF(OFFSET('Water Data'!$H$28,0,10*ROW('Water Data'!H67))="","",OFFSET('Water Data'!$H$28,0,10*ROW('Water Data'!H67)))</f>
        <v/>
      </c>
      <c r="CG73" s="270" t="str">
        <f ca="true">+IF(OFFSET('Water Data'!$H$29,0,10*ROW('Water Data'!H67))="","",OFFSET('Water Data'!$H$29,0,10*ROW('Water Data'!H67)))</f>
        <v/>
      </c>
      <c r="CH73" s="270" t="str">
        <f ca="true">+IF(OFFSET('Water Data'!$I$27,0,10*ROW('Water Data'!I67))="","",OFFSET('Water Data'!$I$27,0,10*ROW('Water Data'!I67)))</f>
        <v/>
      </c>
      <c r="CI73" s="270" t="str">
        <f ca="true">+IF(OFFSET('Water Data'!$I$28,0,10*ROW('Water Data'!I67))="","",OFFSET('Water Data'!$I$28,0,10*ROW('Water Data'!I67)))</f>
        <v/>
      </c>
      <c r="CJ73" s="270" t="str">
        <f ca="true">+IF(OFFSET('Water Data'!$I$29,0,10*ROW('Water Data'!I67))="","",OFFSET('Water Data'!$I$29,0,10*ROW('Water Data'!I67)))</f>
        <v/>
      </c>
      <c r="CK73" s="270" t="str">
        <f ca="true">+IF(OFFSET('Sanitation Data'!$D$28,0,10*ROW('Sanitation Data'!D67))="","",OFFSET('Sanitation Data'!$D$28,0,10*ROW('Sanitation Data'!D67)))</f>
        <v/>
      </c>
      <c r="CL73" s="270" t="str">
        <f ca="true">+IF(OFFSET('Sanitation Data'!$D$29,0,10*ROW('Sanitation Data'!D67))="","",OFFSET('Sanitation Data'!$D$29,0,10*ROW('Sanitation Data'!D67)))</f>
        <v/>
      </c>
      <c r="CM73" s="270" t="str">
        <f ca="true">+IF(OFFSET('Sanitation Data'!$D$30,0,10*ROW('Sanitation Data'!D67))="","",OFFSET('Sanitation Data'!$D$30,0,10*ROW('Sanitation Data'!D67)))</f>
        <v/>
      </c>
      <c r="CN73" s="270" t="str">
        <f ca="true">+IF(OFFSET('Sanitation Data'!$D$31,0,10*ROW('Sanitation Data'!D67))="","",OFFSET('Sanitation Data'!$D$31,0,10*ROW('Sanitation Data'!D67)))</f>
        <v/>
      </c>
      <c r="CO73" s="270" t="str">
        <f ca="true">+IF(OFFSET('Sanitation Data'!$D$32,0,10*ROW('Sanitation Data'!D67))="","",OFFSET('Sanitation Data'!$D$32,0,10*ROW('Sanitation Data'!D67)))</f>
        <v/>
      </c>
      <c r="CP73" s="270" t="str">
        <f ca="true">+IF(OFFSET('Sanitation Data'!$E$28,0,10*ROW('Sanitation Data'!E67))="","",OFFSET('Sanitation Data'!$E$28,0,10*ROW('Sanitation Data'!E67)))</f>
        <v/>
      </c>
      <c r="CQ73" s="270" t="str">
        <f ca="true">+IF(OFFSET('Sanitation Data'!$E$29,0,10*ROW('Sanitation Data'!E67))="","",OFFSET('Sanitation Data'!$E$29,0,10*ROW('Sanitation Data'!E67)))</f>
        <v/>
      </c>
      <c r="CR73" s="270" t="str">
        <f ca="true">+IF(OFFSET('Sanitation Data'!$E$30,0,10*ROW('Sanitation Data'!E67))="","",OFFSET('Sanitation Data'!$E$30,0,10*ROW('Sanitation Data'!E67)))</f>
        <v/>
      </c>
      <c r="CS73" s="270" t="str">
        <f ca="true">+IF(OFFSET('Sanitation Data'!$E$31,0,10*ROW('Sanitation Data'!E67))="","",OFFSET('Sanitation Data'!$E$31,0,10*ROW('Sanitation Data'!E67)))</f>
        <v/>
      </c>
      <c r="CT73" s="270" t="str">
        <f ca="true">+IF(OFFSET('Sanitation Data'!$E$32,0,10*ROW('Sanitation Data'!E67))="","",OFFSET('Sanitation Data'!$E$32,0,10*ROW('Sanitation Data'!E67)))</f>
        <v/>
      </c>
      <c r="CU73" s="270" t="str">
        <f ca="true">+IF(OFFSET('Sanitation Data'!$F$28,0,10*ROW('Sanitation Data'!F67))="","",OFFSET('Sanitation Data'!$F$28,0,10*ROW('Sanitation Data'!F67)))</f>
        <v/>
      </c>
      <c r="CV73" s="270" t="str">
        <f ca="true">+IF(OFFSET('Sanitation Data'!$F$29,0,10*ROW('Sanitation Data'!F67))="","",OFFSET('Sanitation Data'!$F$29,0,10*ROW('Sanitation Data'!F67)))</f>
        <v/>
      </c>
      <c r="CW73" s="270" t="str">
        <f ca="true">+IF(OFFSET('Sanitation Data'!$F$30,0,10*ROW('Sanitation Data'!F67))="","",OFFSET('Sanitation Data'!$F$30,0,10*ROW('Sanitation Data'!F67)))</f>
        <v/>
      </c>
      <c r="CX73" s="270" t="str">
        <f ca="true">+IF(OFFSET('Sanitation Data'!$F$31,0,10*ROW('Sanitation Data'!F67))="","",OFFSET('Sanitation Data'!$F$31,0,10*ROW('Sanitation Data'!F67)))</f>
        <v/>
      </c>
      <c r="CY73" s="270" t="str">
        <f ca="true">+IF(OFFSET('Sanitation Data'!$F$32,0,10*ROW('Sanitation Data'!F67))="","",OFFSET('Sanitation Data'!$F$32,0,10*ROW('Sanitation Data'!F67)))</f>
        <v/>
      </c>
      <c r="CZ73" s="270" t="str">
        <f ca="true">+IF(OFFSET('Sanitation Data'!$G$28,0,10*ROW('Sanitation Data'!G67))="","",OFFSET('Sanitation Data'!$G$28,0,10*ROW('Sanitation Data'!G67)))</f>
        <v/>
      </c>
      <c r="DA73" s="270" t="str">
        <f ca="true">+IF(OFFSET('Sanitation Data'!$G$29,0,10*ROW('Sanitation Data'!G67))="","",OFFSET('Sanitation Data'!$G$29,0,10*ROW('Sanitation Data'!G67)))</f>
        <v/>
      </c>
      <c r="DB73" s="270" t="str">
        <f ca="true">+IF(OFFSET('Sanitation Data'!$G$30,0,10*ROW('Sanitation Data'!G67))="","",OFFSET('Sanitation Data'!$G$30,0,10*ROW('Sanitation Data'!G67)))</f>
        <v/>
      </c>
      <c r="DC73" s="270" t="str">
        <f ca="true">+IF(OFFSET('Sanitation Data'!$G$31,0,10*ROW('Sanitation Data'!G67))="","",OFFSET('Sanitation Data'!$G$31,0,10*ROW('Sanitation Data'!G67)))</f>
        <v/>
      </c>
      <c r="DD73" s="270" t="str">
        <f ca="true">+IF(OFFSET('Sanitation Data'!$G$32,0,10*ROW('Sanitation Data'!G67))="","",OFFSET('Sanitation Data'!$G$32,0,10*ROW('Sanitation Data'!G67)))</f>
        <v/>
      </c>
      <c r="DE73" s="270" t="str">
        <f ca="true">+IF(OFFSET('Sanitation Data'!$H$28,0,10*ROW('Sanitation Data'!H67))="","",OFFSET('Sanitation Data'!$H$28,0,10*ROW('Sanitation Data'!H67)))</f>
        <v/>
      </c>
      <c r="DF73" s="270" t="str">
        <f ca="true">+IF(OFFSET('Sanitation Data'!$H$29,0,10*ROW('Sanitation Data'!H67))="","",OFFSET('Sanitation Data'!$H$29,0,10*ROW('Sanitation Data'!H67)))</f>
        <v/>
      </c>
      <c r="DG73" s="270" t="str">
        <f ca="true">+IF(OFFSET('Sanitation Data'!$H$30,0,10*ROW('Sanitation Data'!H67))="","",OFFSET('Sanitation Data'!$H$30,0,10*ROW('Sanitation Data'!H67)))</f>
        <v/>
      </c>
      <c r="DH73" s="270" t="str">
        <f ca="true">+IF(OFFSET('Sanitation Data'!$H$31,0,10*ROW('Sanitation Data'!H67))="","",OFFSET('Sanitation Data'!$H$31,0,10*ROW('Sanitation Data'!H67)))</f>
        <v/>
      </c>
      <c r="DI73" s="270" t="str">
        <f ca="true">+IF(OFFSET('Sanitation Data'!$H$32,0,10*ROW('Sanitation Data'!H67))="","",OFFSET('Sanitation Data'!$H$32,0,10*ROW('Sanitation Data'!H67)))</f>
        <v/>
      </c>
      <c r="DJ73" s="270" t="str">
        <f ca="true">+IF(OFFSET('Sanitation Data'!$I$28,0,10*ROW('Sanitation Data'!I67))="","",OFFSET('Sanitation Data'!$I$28,0,10*ROW('Sanitation Data'!I67)))</f>
        <v/>
      </c>
      <c r="DK73" s="270" t="str">
        <f ca="true">+IF(OFFSET('Sanitation Data'!$I$29,0,10*ROW('Sanitation Data'!I67))="","",OFFSET('Sanitation Data'!$I$29,0,10*ROW('Sanitation Data'!I67)))</f>
        <v/>
      </c>
      <c r="DL73" s="270" t="str">
        <f ca="true">+IF(OFFSET('Sanitation Data'!$I$30,0,10*ROW('Sanitation Data'!I67))="","",OFFSET('Sanitation Data'!$I$30,0,10*ROW('Sanitation Data'!I67)))</f>
        <v/>
      </c>
      <c r="DM73" s="270" t="str">
        <f ca="true">+IF(OFFSET('Sanitation Data'!$I$31,0,10*ROW('Sanitation Data'!I67))="","",OFFSET('Sanitation Data'!$I$31,0,10*ROW('Sanitation Data'!I67)))</f>
        <v/>
      </c>
      <c r="DN73" s="270" t="str">
        <f ca="true">+IF(OFFSET('Sanitation Data'!$I$32,0,10*ROW('Sanitation Data'!I67))="","",OFFSET('Sanitation Data'!$I$32,0,10*ROW('Sanitation Data'!I67)))</f>
        <v/>
      </c>
      <c r="DO73" s="270" t="str">
        <f ca="true">+IF(OFFSET('Hygiene Data'!$D$11,0,10*ROW('Hygiene Data'!D67))="","",OFFSET('Hygiene Data'!$D$11,0,10*ROW('Hygiene Data'!D67)))</f>
        <v/>
      </c>
      <c r="DP73" s="270" t="str">
        <f ca="true">+IF(OFFSET('Hygiene Data'!$D$12,0,10*ROW('Hygiene Data'!D67))="","",OFFSET('Hygiene Data'!$D$12,0,10*ROW('Hygiene Data'!D67)))</f>
        <v/>
      </c>
      <c r="DQ73" s="270" t="str">
        <f ca="true">+IF(OFFSET('Hygiene Data'!$D$13,0,10*ROW('Hygiene Data'!D67))="","",OFFSET('Hygiene Data'!$D$13,0,10*ROW('Hygiene Data'!D67)))</f>
        <v/>
      </c>
      <c r="DR73" s="270" t="str">
        <f ca="true">+IF(OFFSET('Hygiene Data'!$E$11,0,10*ROW('Hygiene Data'!E67))="","",OFFSET('Hygiene Data'!$E$11,0,10*ROW('Hygiene Data'!E67)))</f>
        <v/>
      </c>
      <c r="DS73" s="270" t="str">
        <f ca="true">+IF(OFFSET('Hygiene Data'!$E$12,0,10*ROW('Hygiene Data'!E67))="","",OFFSET('Hygiene Data'!$E$12,0,10*ROW('Hygiene Data'!E67)))</f>
        <v/>
      </c>
      <c r="DT73" s="270" t="str">
        <f ca="true">+IF(OFFSET('Hygiene Data'!$E$13,0,10*ROW('Hygiene Data'!E67))="","",OFFSET('Hygiene Data'!$E$13,0,10*ROW('Hygiene Data'!E67)))</f>
        <v/>
      </c>
      <c r="DU73" s="270" t="str">
        <f ca="true">+IF(OFFSET('Hygiene Data'!$F$11,0,10*ROW('Hygiene Data'!F67))="","",OFFSET('Hygiene Data'!$F$11,0,10*ROW('Hygiene Data'!F67)))</f>
        <v/>
      </c>
      <c r="DV73" s="270" t="str">
        <f ca="true">+IF(OFFSET('Hygiene Data'!$F$12,0,10*ROW('Hygiene Data'!F67))="","",OFFSET('Hygiene Data'!$F$12,0,10*ROW('Hygiene Data'!F67)))</f>
        <v/>
      </c>
      <c r="DW73" s="270" t="str">
        <f ca="true">+IF(OFFSET('Hygiene Data'!$F$13,0,10*ROW('Hygiene Data'!F67))="","",OFFSET('Hygiene Data'!$F$13,0,10*ROW('Hygiene Data'!F67)))</f>
        <v/>
      </c>
      <c r="DX73" s="270" t="str">
        <f ca="true">+IF(OFFSET('Hygiene Data'!$G$11,0,10*ROW('Hygiene Data'!G67))="","",OFFSET('Hygiene Data'!$G$11,0,10*ROW('Hygiene Data'!G67)))</f>
        <v/>
      </c>
      <c r="DY73" s="270" t="str">
        <f ca="true">+IF(OFFSET('Hygiene Data'!$G$12,0,10*ROW('Hygiene Data'!G67))="","",OFFSET('Hygiene Data'!$G$12,0,10*ROW('Hygiene Data'!G67)))</f>
        <v/>
      </c>
      <c r="DZ73" s="270" t="str">
        <f ca="true">+IF(OFFSET('Hygiene Data'!$G$13,0,10*ROW('Hygiene Data'!G67))="","",OFFSET('Hygiene Data'!$G$13,0,10*ROW('Hygiene Data'!G67)))</f>
        <v/>
      </c>
      <c r="EA73" s="270" t="str">
        <f ca="true">+IF(OFFSET('Hygiene Data'!$H$11,0,10*ROW('Hygiene Data'!H67))="","",OFFSET('Hygiene Data'!$H$11,0,10*ROW('Hygiene Data'!H67)))</f>
        <v/>
      </c>
      <c r="EB73" s="270" t="str">
        <f ca="true">+IF(OFFSET('Hygiene Data'!$H$12,0,10*ROW('Hygiene Data'!H67))="","",OFFSET('Hygiene Data'!$H$12,0,10*ROW('Hygiene Data'!H67)))</f>
        <v/>
      </c>
      <c r="EC73" s="270" t="str">
        <f ca="true">+IF(OFFSET('Hygiene Data'!$H$13,0,10*ROW('Hygiene Data'!H67))="","",OFFSET('Hygiene Data'!$H$13,0,10*ROW('Hygiene Data'!H67)))</f>
        <v/>
      </c>
      <c r="ED73" s="270" t="str">
        <f ca="true">+IF(OFFSET('Hygiene Data'!$I$11,0,10*ROW('Hygiene Data'!I67))="","",OFFSET('Hygiene Data'!$I$11,0,10*ROW('Hygiene Data'!I67)))</f>
        <v/>
      </c>
      <c r="EE73" s="270" t="str">
        <f ca="true">+IF(OFFSET('Hygiene Data'!$I$12,0,10*ROW('Hygiene Data'!I67))="","",OFFSET('Hygiene Data'!$I$12,0,10*ROW('Hygiene Data'!I67)))</f>
        <v/>
      </c>
      <c r="EF73" s="270"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6"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0"/>
      <c r="BS74" s="270" t="str">
        <f ca="true">+IF(OFFSET('Water Data'!$D$27,0,10*ROW('Water Data'!D68))="","",OFFSET('Water Data'!$D$27,0,10*ROW('Water Data'!D68)))</f>
        <v/>
      </c>
      <c r="BT74" s="270" t="str">
        <f ca="true">+IF(OFFSET('Water Data'!$D$28,0,10*ROW('Water Data'!D68))="","",OFFSET('Water Data'!$D$28,0,10*ROW('Water Data'!D68)))</f>
        <v/>
      </c>
      <c r="BU74" s="270" t="str">
        <f ca="true">+IF(OFFSET('Water Data'!$D$29,0,10*ROW('Water Data'!D68))="","",OFFSET('Water Data'!$D$29,0,10*ROW('Water Data'!D68)))</f>
        <v/>
      </c>
      <c r="BV74" s="270" t="str">
        <f ca="true">+IF(OFFSET('Water Data'!$E$27,0,10*ROW('Water Data'!E68))="","",OFFSET('Water Data'!$E$27,0,10*ROW('Water Data'!E68)))</f>
        <v/>
      </c>
      <c r="BW74" s="270" t="str">
        <f ca="true">+IF(OFFSET('Water Data'!$E$28,0,10*ROW('Water Data'!E68))="","",OFFSET('Water Data'!$E$28,0,10*ROW('Water Data'!E68)))</f>
        <v/>
      </c>
      <c r="BX74" s="270" t="str">
        <f ca="true">+IF(OFFSET('Water Data'!$E$29,0,10*ROW('Water Data'!E68))="","",OFFSET('Water Data'!$E$29,0,10*ROW('Water Data'!E68)))</f>
        <v/>
      </c>
      <c r="BY74" s="270" t="str">
        <f ca="true">+IF(OFFSET('Water Data'!$F$27,0,10*ROW('Water Data'!F68))="","",OFFSET('Water Data'!$F$27,0,10*ROW('Water Data'!F68)))</f>
        <v/>
      </c>
      <c r="BZ74" s="270" t="str">
        <f ca="true">+IF(OFFSET('Water Data'!$F$28,0,10*ROW('Water Data'!F68))="","",OFFSET('Water Data'!$F$28,0,10*ROW('Water Data'!F68)))</f>
        <v/>
      </c>
      <c r="CA74" s="270" t="str">
        <f ca="true">+IF(OFFSET('Water Data'!$F$29,0,10*ROW('Water Data'!F68))="","",OFFSET('Water Data'!$F$29,0,10*ROW('Water Data'!F68)))</f>
        <v/>
      </c>
      <c r="CB74" s="270" t="str">
        <f ca="true">+IF(OFFSET('Water Data'!$G$27,0,10*ROW('Water Data'!G68))="","",OFFSET('Water Data'!$G$27,0,10*ROW('Water Data'!G68)))</f>
        <v/>
      </c>
      <c r="CC74" s="270" t="str">
        <f ca="true">+IF(OFFSET('Water Data'!$G$28,0,10*ROW('Water Data'!G68))="","",OFFSET('Water Data'!$G$28,0,10*ROW('Water Data'!G68)))</f>
        <v/>
      </c>
      <c r="CD74" s="270" t="str">
        <f ca="true">+IF(OFFSET('Water Data'!$G$29,0,10*ROW('Water Data'!G68))="","",OFFSET('Water Data'!$G$29,0,10*ROW('Water Data'!G68)))</f>
        <v/>
      </c>
      <c r="CE74" s="270" t="str">
        <f ca="true">+IF(OFFSET('Water Data'!$H$27,0,10*ROW('Water Data'!H68))="","",OFFSET('Water Data'!$H$27,0,10*ROW('Water Data'!H68)))</f>
        <v/>
      </c>
      <c r="CF74" s="270" t="str">
        <f ca="true">+IF(OFFSET('Water Data'!$H$28,0,10*ROW('Water Data'!H68))="","",OFFSET('Water Data'!$H$28,0,10*ROW('Water Data'!H68)))</f>
        <v/>
      </c>
      <c r="CG74" s="270" t="str">
        <f ca="true">+IF(OFFSET('Water Data'!$H$29,0,10*ROW('Water Data'!H68))="","",OFFSET('Water Data'!$H$29,0,10*ROW('Water Data'!H68)))</f>
        <v/>
      </c>
      <c r="CH74" s="270" t="str">
        <f ca="true">+IF(OFFSET('Water Data'!$I$27,0,10*ROW('Water Data'!I68))="","",OFFSET('Water Data'!$I$27,0,10*ROW('Water Data'!I68)))</f>
        <v/>
      </c>
      <c r="CI74" s="270" t="str">
        <f ca="true">+IF(OFFSET('Water Data'!$I$28,0,10*ROW('Water Data'!I68))="","",OFFSET('Water Data'!$I$28,0,10*ROW('Water Data'!I68)))</f>
        <v/>
      </c>
      <c r="CJ74" s="270" t="str">
        <f ca="true">+IF(OFFSET('Water Data'!$I$29,0,10*ROW('Water Data'!I68))="","",OFFSET('Water Data'!$I$29,0,10*ROW('Water Data'!I68)))</f>
        <v/>
      </c>
      <c r="CK74" s="270" t="str">
        <f ca="true">+IF(OFFSET('Sanitation Data'!$D$28,0,10*ROW('Sanitation Data'!D68))="","",OFFSET('Sanitation Data'!$D$28,0,10*ROW('Sanitation Data'!D68)))</f>
        <v/>
      </c>
      <c r="CL74" s="270" t="str">
        <f ca="true">+IF(OFFSET('Sanitation Data'!$D$29,0,10*ROW('Sanitation Data'!D68))="","",OFFSET('Sanitation Data'!$D$29,0,10*ROW('Sanitation Data'!D68)))</f>
        <v/>
      </c>
      <c r="CM74" s="270" t="str">
        <f ca="true">+IF(OFFSET('Sanitation Data'!$D$30,0,10*ROW('Sanitation Data'!D68))="","",OFFSET('Sanitation Data'!$D$30,0,10*ROW('Sanitation Data'!D68)))</f>
        <v/>
      </c>
      <c r="CN74" s="270" t="str">
        <f ca="true">+IF(OFFSET('Sanitation Data'!$D$31,0,10*ROW('Sanitation Data'!D68))="","",OFFSET('Sanitation Data'!$D$31,0,10*ROW('Sanitation Data'!D68)))</f>
        <v/>
      </c>
      <c r="CO74" s="270" t="str">
        <f ca="true">+IF(OFFSET('Sanitation Data'!$D$32,0,10*ROW('Sanitation Data'!D68))="","",OFFSET('Sanitation Data'!$D$32,0,10*ROW('Sanitation Data'!D68)))</f>
        <v/>
      </c>
      <c r="CP74" s="270" t="str">
        <f ca="true">+IF(OFFSET('Sanitation Data'!$E$28,0,10*ROW('Sanitation Data'!E68))="","",OFFSET('Sanitation Data'!$E$28,0,10*ROW('Sanitation Data'!E68)))</f>
        <v/>
      </c>
      <c r="CQ74" s="270" t="str">
        <f ca="true">+IF(OFFSET('Sanitation Data'!$E$29,0,10*ROW('Sanitation Data'!E68))="","",OFFSET('Sanitation Data'!$E$29,0,10*ROW('Sanitation Data'!E68)))</f>
        <v/>
      </c>
      <c r="CR74" s="270" t="str">
        <f ca="true">+IF(OFFSET('Sanitation Data'!$E$30,0,10*ROW('Sanitation Data'!E68))="","",OFFSET('Sanitation Data'!$E$30,0,10*ROW('Sanitation Data'!E68)))</f>
        <v/>
      </c>
      <c r="CS74" s="270" t="str">
        <f ca="true">+IF(OFFSET('Sanitation Data'!$E$31,0,10*ROW('Sanitation Data'!E68))="","",OFFSET('Sanitation Data'!$E$31,0,10*ROW('Sanitation Data'!E68)))</f>
        <v/>
      </c>
      <c r="CT74" s="270" t="str">
        <f ca="true">+IF(OFFSET('Sanitation Data'!$E$32,0,10*ROW('Sanitation Data'!E68))="","",OFFSET('Sanitation Data'!$E$32,0,10*ROW('Sanitation Data'!E68)))</f>
        <v/>
      </c>
      <c r="CU74" s="270" t="str">
        <f ca="true">+IF(OFFSET('Sanitation Data'!$F$28,0,10*ROW('Sanitation Data'!F68))="","",OFFSET('Sanitation Data'!$F$28,0,10*ROW('Sanitation Data'!F68)))</f>
        <v/>
      </c>
      <c r="CV74" s="270" t="str">
        <f ca="true">+IF(OFFSET('Sanitation Data'!$F$29,0,10*ROW('Sanitation Data'!F68))="","",OFFSET('Sanitation Data'!$F$29,0,10*ROW('Sanitation Data'!F68)))</f>
        <v/>
      </c>
      <c r="CW74" s="270" t="str">
        <f ca="true">+IF(OFFSET('Sanitation Data'!$F$30,0,10*ROW('Sanitation Data'!F68))="","",OFFSET('Sanitation Data'!$F$30,0,10*ROW('Sanitation Data'!F68)))</f>
        <v/>
      </c>
      <c r="CX74" s="270" t="str">
        <f ca="true">+IF(OFFSET('Sanitation Data'!$F$31,0,10*ROW('Sanitation Data'!F68))="","",OFFSET('Sanitation Data'!$F$31,0,10*ROW('Sanitation Data'!F68)))</f>
        <v/>
      </c>
      <c r="CY74" s="270" t="str">
        <f ca="true">+IF(OFFSET('Sanitation Data'!$F$32,0,10*ROW('Sanitation Data'!F68))="","",OFFSET('Sanitation Data'!$F$32,0,10*ROW('Sanitation Data'!F68)))</f>
        <v/>
      </c>
      <c r="CZ74" s="270" t="str">
        <f ca="true">+IF(OFFSET('Sanitation Data'!$G$28,0,10*ROW('Sanitation Data'!G68))="","",OFFSET('Sanitation Data'!$G$28,0,10*ROW('Sanitation Data'!G68)))</f>
        <v/>
      </c>
      <c r="DA74" s="270" t="str">
        <f ca="true">+IF(OFFSET('Sanitation Data'!$G$29,0,10*ROW('Sanitation Data'!G68))="","",OFFSET('Sanitation Data'!$G$29,0,10*ROW('Sanitation Data'!G68)))</f>
        <v/>
      </c>
      <c r="DB74" s="270" t="str">
        <f ca="true">+IF(OFFSET('Sanitation Data'!$G$30,0,10*ROW('Sanitation Data'!G68))="","",OFFSET('Sanitation Data'!$G$30,0,10*ROW('Sanitation Data'!G68)))</f>
        <v/>
      </c>
      <c r="DC74" s="270" t="str">
        <f ca="true">+IF(OFFSET('Sanitation Data'!$G$31,0,10*ROW('Sanitation Data'!G68))="","",OFFSET('Sanitation Data'!$G$31,0,10*ROW('Sanitation Data'!G68)))</f>
        <v/>
      </c>
      <c r="DD74" s="270" t="str">
        <f ca="true">+IF(OFFSET('Sanitation Data'!$G$32,0,10*ROW('Sanitation Data'!G68))="","",OFFSET('Sanitation Data'!$G$32,0,10*ROW('Sanitation Data'!G68)))</f>
        <v/>
      </c>
      <c r="DE74" s="270" t="str">
        <f ca="true">+IF(OFFSET('Sanitation Data'!$H$28,0,10*ROW('Sanitation Data'!H68))="","",OFFSET('Sanitation Data'!$H$28,0,10*ROW('Sanitation Data'!H68)))</f>
        <v/>
      </c>
      <c r="DF74" s="270" t="str">
        <f ca="true">+IF(OFFSET('Sanitation Data'!$H$29,0,10*ROW('Sanitation Data'!H68))="","",OFFSET('Sanitation Data'!$H$29,0,10*ROW('Sanitation Data'!H68)))</f>
        <v/>
      </c>
      <c r="DG74" s="270" t="str">
        <f ca="true">+IF(OFFSET('Sanitation Data'!$H$30,0,10*ROW('Sanitation Data'!H68))="","",OFFSET('Sanitation Data'!$H$30,0,10*ROW('Sanitation Data'!H68)))</f>
        <v/>
      </c>
      <c r="DH74" s="270" t="str">
        <f ca="true">+IF(OFFSET('Sanitation Data'!$H$31,0,10*ROW('Sanitation Data'!H68))="","",OFFSET('Sanitation Data'!$H$31,0,10*ROW('Sanitation Data'!H68)))</f>
        <v/>
      </c>
      <c r="DI74" s="270" t="str">
        <f ca="true">+IF(OFFSET('Sanitation Data'!$H$32,0,10*ROW('Sanitation Data'!H68))="","",OFFSET('Sanitation Data'!$H$32,0,10*ROW('Sanitation Data'!H68)))</f>
        <v/>
      </c>
      <c r="DJ74" s="270" t="str">
        <f ca="true">+IF(OFFSET('Sanitation Data'!$I$28,0,10*ROW('Sanitation Data'!I68))="","",OFFSET('Sanitation Data'!$I$28,0,10*ROW('Sanitation Data'!I68)))</f>
        <v/>
      </c>
      <c r="DK74" s="270" t="str">
        <f ca="true">+IF(OFFSET('Sanitation Data'!$I$29,0,10*ROW('Sanitation Data'!I68))="","",OFFSET('Sanitation Data'!$I$29,0,10*ROW('Sanitation Data'!I68)))</f>
        <v/>
      </c>
      <c r="DL74" s="270" t="str">
        <f ca="true">+IF(OFFSET('Sanitation Data'!$I$30,0,10*ROW('Sanitation Data'!I68))="","",OFFSET('Sanitation Data'!$I$30,0,10*ROW('Sanitation Data'!I68)))</f>
        <v/>
      </c>
      <c r="DM74" s="270" t="str">
        <f ca="true">+IF(OFFSET('Sanitation Data'!$I$31,0,10*ROW('Sanitation Data'!I68))="","",OFFSET('Sanitation Data'!$I$31,0,10*ROW('Sanitation Data'!I68)))</f>
        <v/>
      </c>
      <c r="DN74" s="270" t="str">
        <f ca="true">+IF(OFFSET('Sanitation Data'!$I$32,0,10*ROW('Sanitation Data'!I68))="","",OFFSET('Sanitation Data'!$I$32,0,10*ROW('Sanitation Data'!I68)))</f>
        <v/>
      </c>
      <c r="DO74" s="270" t="str">
        <f ca="true">+IF(OFFSET('Hygiene Data'!$D$11,0,10*ROW('Hygiene Data'!D68))="","",OFFSET('Hygiene Data'!$D$11,0,10*ROW('Hygiene Data'!D68)))</f>
        <v/>
      </c>
      <c r="DP74" s="270" t="str">
        <f ca="true">+IF(OFFSET('Hygiene Data'!$D$12,0,10*ROW('Hygiene Data'!D68))="","",OFFSET('Hygiene Data'!$D$12,0,10*ROW('Hygiene Data'!D68)))</f>
        <v/>
      </c>
      <c r="DQ74" s="270" t="str">
        <f ca="true">+IF(OFFSET('Hygiene Data'!$D$13,0,10*ROW('Hygiene Data'!D68))="","",OFFSET('Hygiene Data'!$D$13,0,10*ROW('Hygiene Data'!D68)))</f>
        <v/>
      </c>
      <c r="DR74" s="270" t="str">
        <f ca="true">+IF(OFFSET('Hygiene Data'!$E$11,0,10*ROW('Hygiene Data'!E68))="","",OFFSET('Hygiene Data'!$E$11,0,10*ROW('Hygiene Data'!E68)))</f>
        <v/>
      </c>
      <c r="DS74" s="270" t="str">
        <f ca="true">+IF(OFFSET('Hygiene Data'!$E$12,0,10*ROW('Hygiene Data'!E68))="","",OFFSET('Hygiene Data'!$E$12,0,10*ROW('Hygiene Data'!E68)))</f>
        <v/>
      </c>
      <c r="DT74" s="270" t="str">
        <f ca="true">+IF(OFFSET('Hygiene Data'!$E$13,0,10*ROW('Hygiene Data'!E68))="","",OFFSET('Hygiene Data'!$E$13,0,10*ROW('Hygiene Data'!E68)))</f>
        <v/>
      </c>
      <c r="DU74" s="270" t="str">
        <f ca="true">+IF(OFFSET('Hygiene Data'!$F$11,0,10*ROW('Hygiene Data'!F68))="","",OFFSET('Hygiene Data'!$F$11,0,10*ROW('Hygiene Data'!F68)))</f>
        <v/>
      </c>
      <c r="DV74" s="270" t="str">
        <f ca="true">+IF(OFFSET('Hygiene Data'!$F$12,0,10*ROW('Hygiene Data'!F68))="","",OFFSET('Hygiene Data'!$F$12,0,10*ROW('Hygiene Data'!F68)))</f>
        <v/>
      </c>
      <c r="DW74" s="270" t="str">
        <f ca="true">+IF(OFFSET('Hygiene Data'!$F$13,0,10*ROW('Hygiene Data'!F68))="","",OFFSET('Hygiene Data'!$F$13,0,10*ROW('Hygiene Data'!F68)))</f>
        <v/>
      </c>
      <c r="DX74" s="270" t="str">
        <f ca="true">+IF(OFFSET('Hygiene Data'!$G$11,0,10*ROW('Hygiene Data'!G68))="","",OFFSET('Hygiene Data'!$G$11,0,10*ROW('Hygiene Data'!G68)))</f>
        <v/>
      </c>
      <c r="DY74" s="270" t="str">
        <f ca="true">+IF(OFFSET('Hygiene Data'!$G$12,0,10*ROW('Hygiene Data'!G68))="","",OFFSET('Hygiene Data'!$G$12,0,10*ROW('Hygiene Data'!G68)))</f>
        <v/>
      </c>
      <c r="DZ74" s="270" t="str">
        <f ca="true">+IF(OFFSET('Hygiene Data'!$G$13,0,10*ROW('Hygiene Data'!G68))="","",OFFSET('Hygiene Data'!$G$13,0,10*ROW('Hygiene Data'!G68)))</f>
        <v/>
      </c>
      <c r="EA74" s="270" t="str">
        <f ca="true">+IF(OFFSET('Hygiene Data'!$H$11,0,10*ROW('Hygiene Data'!H68))="","",OFFSET('Hygiene Data'!$H$11,0,10*ROW('Hygiene Data'!H68)))</f>
        <v/>
      </c>
      <c r="EB74" s="270" t="str">
        <f ca="true">+IF(OFFSET('Hygiene Data'!$H$12,0,10*ROW('Hygiene Data'!H68))="","",OFFSET('Hygiene Data'!$H$12,0,10*ROW('Hygiene Data'!H68)))</f>
        <v/>
      </c>
      <c r="EC74" s="270" t="str">
        <f ca="true">+IF(OFFSET('Hygiene Data'!$H$13,0,10*ROW('Hygiene Data'!H68))="","",OFFSET('Hygiene Data'!$H$13,0,10*ROW('Hygiene Data'!H68)))</f>
        <v/>
      </c>
      <c r="ED74" s="270" t="str">
        <f ca="true">+IF(OFFSET('Hygiene Data'!$I$11,0,10*ROW('Hygiene Data'!I68))="","",OFFSET('Hygiene Data'!$I$11,0,10*ROW('Hygiene Data'!I68)))</f>
        <v/>
      </c>
      <c r="EE74" s="270" t="str">
        <f ca="true">+IF(OFFSET('Hygiene Data'!$I$12,0,10*ROW('Hygiene Data'!I68))="","",OFFSET('Hygiene Data'!$I$12,0,10*ROW('Hygiene Data'!I68)))</f>
        <v/>
      </c>
      <c r="EF74" s="270"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6"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0"/>
      <c r="BS75" s="270" t="str">
        <f ca="true">+IF(OFFSET('Water Data'!$D$27,0,10*ROW('Water Data'!D69))="","",OFFSET('Water Data'!$D$27,0,10*ROW('Water Data'!D69)))</f>
        <v/>
      </c>
      <c r="BT75" s="270" t="str">
        <f ca="true">+IF(OFFSET('Water Data'!$D$28,0,10*ROW('Water Data'!D69))="","",OFFSET('Water Data'!$D$28,0,10*ROW('Water Data'!D69)))</f>
        <v/>
      </c>
      <c r="BU75" s="270" t="str">
        <f ca="true">+IF(OFFSET('Water Data'!$D$29,0,10*ROW('Water Data'!D69))="","",OFFSET('Water Data'!$D$29,0,10*ROW('Water Data'!D69)))</f>
        <v/>
      </c>
      <c r="BV75" s="270" t="str">
        <f ca="true">+IF(OFFSET('Water Data'!$E$27,0,10*ROW('Water Data'!E69))="","",OFFSET('Water Data'!$E$27,0,10*ROW('Water Data'!E69)))</f>
        <v/>
      </c>
      <c r="BW75" s="270" t="str">
        <f ca="true">+IF(OFFSET('Water Data'!$E$28,0,10*ROW('Water Data'!E69))="","",OFFSET('Water Data'!$E$28,0,10*ROW('Water Data'!E69)))</f>
        <v/>
      </c>
      <c r="BX75" s="270" t="str">
        <f ca="true">+IF(OFFSET('Water Data'!$E$29,0,10*ROW('Water Data'!E69))="","",OFFSET('Water Data'!$E$29,0,10*ROW('Water Data'!E69)))</f>
        <v/>
      </c>
      <c r="BY75" s="270" t="str">
        <f ca="true">+IF(OFFSET('Water Data'!$F$27,0,10*ROW('Water Data'!F69))="","",OFFSET('Water Data'!$F$27,0,10*ROW('Water Data'!F69)))</f>
        <v/>
      </c>
      <c r="BZ75" s="270" t="str">
        <f ca="true">+IF(OFFSET('Water Data'!$F$28,0,10*ROW('Water Data'!F69))="","",OFFSET('Water Data'!$F$28,0,10*ROW('Water Data'!F69)))</f>
        <v/>
      </c>
      <c r="CA75" s="270" t="str">
        <f ca="true">+IF(OFFSET('Water Data'!$F$29,0,10*ROW('Water Data'!F69))="","",OFFSET('Water Data'!$F$29,0,10*ROW('Water Data'!F69)))</f>
        <v/>
      </c>
      <c r="CB75" s="270" t="str">
        <f ca="true">+IF(OFFSET('Water Data'!$G$27,0,10*ROW('Water Data'!G69))="","",OFFSET('Water Data'!$G$27,0,10*ROW('Water Data'!G69)))</f>
        <v/>
      </c>
      <c r="CC75" s="270" t="str">
        <f ca="true">+IF(OFFSET('Water Data'!$G$28,0,10*ROW('Water Data'!G69))="","",OFFSET('Water Data'!$G$28,0,10*ROW('Water Data'!G69)))</f>
        <v/>
      </c>
      <c r="CD75" s="270" t="str">
        <f ca="true">+IF(OFFSET('Water Data'!$G$29,0,10*ROW('Water Data'!G69))="","",OFFSET('Water Data'!$G$29,0,10*ROW('Water Data'!G69)))</f>
        <v/>
      </c>
      <c r="CE75" s="270" t="str">
        <f ca="true">+IF(OFFSET('Water Data'!$H$27,0,10*ROW('Water Data'!H69))="","",OFFSET('Water Data'!$H$27,0,10*ROW('Water Data'!H69)))</f>
        <v/>
      </c>
      <c r="CF75" s="270" t="str">
        <f ca="true">+IF(OFFSET('Water Data'!$H$28,0,10*ROW('Water Data'!H69))="","",OFFSET('Water Data'!$H$28,0,10*ROW('Water Data'!H69)))</f>
        <v/>
      </c>
      <c r="CG75" s="270" t="str">
        <f ca="true">+IF(OFFSET('Water Data'!$H$29,0,10*ROW('Water Data'!H69))="","",OFFSET('Water Data'!$H$29,0,10*ROW('Water Data'!H69)))</f>
        <v/>
      </c>
      <c r="CH75" s="270" t="str">
        <f ca="true">+IF(OFFSET('Water Data'!$I$27,0,10*ROW('Water Data'!I69))="","",OFFSET('Water Data'!$I$27,0,10*ROW('Water Data'!I69)))</f>
        <v/>
      </c>
      <c r="CI75" s="270" t="str">
        <f ca="true">+IF(OFFSET('Water Data'!$I$28,0,10*ROW('Water Data'!I69))="","",OFFSET('Water Data'!$I$28,0,10*ROW('Water Data'!I69)))</f>
        <v/>
      </c>
      <c r="CJ75" s="270" t="str">
        <f ca="true">+IF(OFFSET('Water Data'!$I$29,0,10*ROW('Water Data'!I69))="","",OFFSET('Water Data'!$I$29,0,10*ROW('Water Data'!I69)))</f>
        <v/>
      </c>
      <c r="CK75" s="270" t="str">
        <f ca="true">+IF(OFFSET('Sanitation Data'!$D$28,0,10*ROW('Sanitation Data'!D69))="","",OFFSET('Sanitation Data'!$D$28,0,10*ROW('Sanitation Data'!D69)))</f>
        <v/>
      </c>
      <c r="CL75" s="270" t="str">
        <f ca="true">+IF(OFFSET('Sanitation Data'!$D$29,0,10*ROW('Sanitation Data'!D69))="","",OFFSET('Sanitation Data'!$D$29,0,10*ROW('Sanitation Data'!D69)))</f>
        <v/>
      </c>
      <c r="CM75" s="270" t="str">
        <f ca="true">+IF(OFFSET('Sanitation Data'!$D$30,0,10*ROW('Sanitation Data'!D69))="","",OFFSET('Sanitation Data'!$D$30,0,10*ROW('Sanitation Data'!D69)))</f>
        <v/>
      </c>
      <c r="CN75" s="270" t="str">
        <f ca="true">+IF(OFFSET('Sanitation Data'!$D$31,0,10*ROW('Sanitation Data'!D69))="","",OFFSET('Sanitation Data'!$D$31,0,10*ROW('Sanitation Data'!D69)))</f>
        <v/>
      </c>
      <c r="CO75" s="270" t="str">
        <f ca="true">+IF(OFFSET('Sanitation Data'!$D$32,0,10*ROW('Sanitation Data'!D69))="","",OFFSET('Sanitation Data'!$D$32,0,10*ROW('Sanitation Data'!D69)))</f>
        <v/>
      </c>
      <c r="CP75" s="270" t="str">
        <f ca="true">+IF(OFFSET('Sanitation Data'!$E$28,0,10*ROW('Sanitation Data'!E69))="","",OFFSET('Sanitation Data'!$E$28,0,10*ROW('Sanitation Data'!E69)))</f>
        <v/>
      </c>
      <c r="CQ75" s="270" t="str">
        <f ca="true">+IF(OFFSET('Sanitation Data'!$E$29,0,10*ROW('Sanitation Data'!E69))="","",OFFSET('Sanitation Data'!$E$29,0,10*ROW('Sanitation Data'!E69)))</f>
        <v/>
      </c>
      <c r="CR75" s="270" t="str">
        <f ca="true">+IF(OFFSET('Sanitation Data'!$E$30,0,10*ROW('Sanitation Data'!E69))="","",OFFSET('Sanitation Data'!$E$30,0,10*ROW('Sanitation Data'!E69)))</f>
        <v/>
      </c>
      <c r="CS75" s="270" t="str">
        <f ca="true">+IF(OFFSET('Sanitation Data'!$E$31,0,10*ROW('Sanitation Data'!E69))="","",OFFSET('Sanitation Data'!$E$31,0,10*ROW('Sanitation Data'!E69)))</f>
        <v/>
      </c>
      <c r="CT75" s="270" t="str">
        <f ca="true">+IF(OFFSET('Sanitation Data'!$E$32,0,10*ROW('Sanitation Data'!E69))="","",OFFSET('Sanitation Data'!$E$32,0,10*ROW('Sanitation Data'!E69)))</f>
        <v/>
      </c>
      <c r="CU75" s="270" t="str">
        <f ca="true">+IF(OFFSET('Sanitation Data'!$F$28,0,10*ROW('Sanitation Data'!F69))="","",OFFSET('Sanitation Data'!$F$28,0,10*ROW('Sanitation Data'!F69)))</f>
        <v/>
      </c>
      <c r="CV75" s="270" t="str">
        <f ca="true">+IF(OFFSET('Sanitation Data'!$F$29,0,10*ROW('Sanitation Data'!F69))="","",OFFSET('Sanitation Data'!$F$29,0,10*ROW('Sanitation Data'!F69)))</f>
        <v/>
      </c>
      <c r="CW75" s="270" t="str">
        <f ca="true">+IF(OFFSET('Sanitation Data'!$F$30,0,10*ROW('Sanitation Data'!F69))="","",OFFSET('Sanitation Data'!$F$30,0,10*ROW('Sanitation Data'!F69)))</f>
        <v/>
      </c>
      <c r="CX75" s="270" t="str">
        <f ca="true">+IF(OFFSET('Sanitation Data'!$F$31,0,10*ROW('Sanitation Data'!F69))="","",OFFSET('Sanitation Data'!$F$31,0,10*ROW('Sanitation Data'!F69)))</f>
        <v/>
      </c>
      <c r="CY75" s="270" t="str">
        <f ca="true">+IF(OFFSET('Sanitation Data'!$F$32,0,10*ROW('Sanitation Data'!F69))="","",OFFSET('Sanitation Data'!$F$32,0,10*ROW('Sanitation Data'!F69)))</f>
        <v/>
      </c>
      <c r="CZ75" s="270" t="str">
        <f ca="true">+IF(OFFSET('Sanitation Data'!$G$28,0,10*ROW('Sanitation Data'!G69))="","",OFFSET('Sanitation Data'!$G$28,0,10*ROW('Sanitation Data'!G69)))</f>
        <v/>
      </c>
      <c r="DA75" s="270" t="str">
        <f ca="true">+IF(OFFSET('Sanitation Data'!$G$29,0,10*ROW('Sanitation Data'!G69))="","",OFFSET('Sanitation Data'!$G$29,0,10*ROW('Sanitation Data'!G69)))</f>
        <v/>
      </c>
      <c r="DB75" s="270" t="str">
        <f ca="true">+IF(OFFSET('Sanitation Data'!$G$30,0,10*ROW('Sanitation Data'!G69))="","",OFFSET('Sanitation Data'!$G$30,0,10*ROW('Sanitation Data'!G69)))</f>
        <v/>
      </c>
      <c r="DC75" s="270" t="str">
        <f ca="true">+IF(OFFSET('Sanitation Data'!$G$31,0,10*ROW('Sanitation Data'!G69))="","",OFFSET('Sanitation Data'!$G$31,0,10*ROW('Sanitation Data'!G69)))</f>
        <v/>
      </c>
      <c r="DD75" s="270" t="str">
        <f ca="true">+IF(OFFSET('Sanitation Data'!$G$32,0,10*ROW('Sanitation Data'!G69))="","",OFFSET('Sanitation Data'!$G$32,0,10*ROW('Sanitation Data'!G69)))</f>
        <v/>
      </c>
      <c r="DE75" s="270" t="str">
        <f ca="true">+IF(OFFSET('Sanitation Data'!$H$28,0,10*ROW('Sanitation Data'!H69))="","",OFFSET('Sanitation Data'!$H$28,0,10*ROW('Sanitation Data'!H69)))</f>
        <v/>
      </c>
      <c r="DF75" s="270" t="str">
        <f ca="true">+IF(OFFSET('Sanitation Data'!$H$29,0,10*ROW('Sanitation Data'!H69))="","",OFFSET('Sanitation Data'!$H$29,0,10*ROW('Sanitation Data'!H69)))</f>
        <v/>
      </c>
      <c r="DG75" s="270" t="str">
        <f ca="true">+IF(OFFSET('Sanitation Data'!$H$30,0,10*ROW('Sanitation Data'!H69))="","",OFFSET('Sanitation Data'!$H$30,0,10*ROW('Sanitation Data'!H69)))</f>
        <v/>
      </c>
      <c r="DH75" s="270" t="str">
        <f ca="true">+IF(OFFSET('Sanitation Data'!$H$31,0,10*ROW('Sanitation Data'!H69))="","",OFFSET('Sanitation Data'!$H$31,0,10*ROW('Sanitation Data'!H69)))</f>
        <v/>
      </c>
      <c r="DI75" s="270" t="str">
        <f ca="true">+IF(OFFSET('Sanitation Data'!$H$32,0,10*ROW('Sanitation Data'!H69))="","",OFFSET('Sanitation Data'!$H$32,0,10*ROW('Sanitation Data'!H69)))</f>
        <v/>
      </c>
      <c r="DJ75" s="270" t="str">
        <f ca="true">+IF(OFFSET('Sanitation Data'!$I$28,0,10*ROW('Sanitation Data'!I69))="","",OFFSET('Sanitation Data'!$I$28,0,10*ROW('Sanitation Data'!I69)))</f>
        <v/>
      </c>
      <c r="DK75" s="270" t="str">
        <f ca="true">+IF(OFFSET('Sanitation Data'!$I$29,0,10*ROW('Sanitation Data'!I69))="","",OFFSET('Sanitation Data'!$I$29,0,10*ROW('Sanitation Data'!I69)))</f>
        <v/>
      </c>
      <c r="DL75" s="270" t="str">
        <f ca="true">+IF(OFFSET('Sanitation Data'!$I$30,0,10*ROW('Sanitation Data'!I69))="","",OFFSET('Sanitation Data'!$I$30,0,10*ROW('Sanitation Data'!I69)))</f>
        <v/>
      </c>
      <c r="DM75" s="270" t="str">
        <f ca="true">+IF(OFFSET('Sanitation Data'!$I$31,0,10*ROW('Sanitation Data'!I69))="","",OFFSET('Sanitation Data'!$I$31,0,10*ROW('Sanitation Data'!I69)))</f>
        <v/>
      </c>
      <c r="DN75" s="270" t="str">
        <f ca="true">+IF(OFFSET('Sanitation Data'!$I$32,0,10*ROW('Sanitation Data'!I69))="","",OFFSET('Sanitation Data'!$I$32,0,10*ROW('Sanitation Data'!I69)))</f>
        <v/>
      </c>
      <c r="DO75" s="270" t="str">
        <f ca="true">+IF(OFFSET('Hygiene Data'!$D$11,0,10*ROW('Hygiene Data'!D69))="","",OFFSET('Hygiene Data'!$D$11,0,10*ROW('Hygiene Data'!D69)))</f>
        <v/>
      </c>
      <c r="DP75" s="270" t="str">
        <f ca="true">+IF(OFFSET('Hygiene Data'!$D$12,0,10*ROW('Hygiene Data'!D69))="","",OFFSET('Hygiene Data'!$D$12,0,10*ROW('Hygiene Data'!D69)))</f>
        <v/>
      </c>
      <c r="DQ75" s="270" t="str">
        <f ca="true">+IF(OFFSET('Hygiene Data'!$D$13,0,10*ROW('Hygiene Data'!D69))="","",OFFSET('Hygiene Data'!$D$13,0,10*ROW('Hygiene Data'!D69)))</f>
        <v/>
      </c>
      <c r="DR75" s="270" t="str">
        <f ca="true">+IF(OFFSET('Hygiene Data'!$E$11,0,10*ROW('Hygiene Data'!E69))="","",OFFSET('Hygiene Data'!$E$11,0,10*ROW('Hygiene Data'!E69)))</f>
        <v/>
      </c>
      <c r="DS75" s="270" t="str">
        <f ca="true">+IF(OFFSET('Hygiene Data'!$E$12,0,10*ROW('Hygiene Data'!E69))="","",OFFSET('Hygiene Data'!$E$12,0,10*ROW('Hygiene Data'!E69)))</f>
        <v/>
      </c>
      <c r="DT75" s="270" t="str">
        <f ca="true">+IF(OFFSET('Hygiene Data'!$E$13,0,10*ROW('Hygiene Data'!E69))="","",OFFSET('Hygiene Data'!$E$13,0,10*ROW('Hygiene Data'!E69)))</f>
        <v/>
      </c>
      <c r="DU75" s="270" t="str">
        <f ca="true">+IF(OFFSET('Hygiene Data'!$F$11,0,10*ROW('Hygiene Data'!F69))="","",OFFSET('Hygiene Data'!$F$11,0,10*ROW('Hygiene Data'!F69)))</f>
        <v/>
      </c>
      <c r="DV75" s="270" t="str">
        <f ca="true">+IF(OFFSET('Hygiene Data'!$F$12,0,10*ROW('Hygiene Data'!F69))="","",OFFSET('Hygiene Data'!$F$12,0,10*ROW('Hygiene Data'!F69)))</f>
        <v/>
      </c>
      <c r="DW75" s="270" t="str">
        <f ca="true">+IF(OFFSET('Hygiene Data'!$F$13,0,10*ROW('Hygiene Data'!F69))="","",OFFSET('Hygiene Data'!$F$13,0,10*ROW('Hygiene Data'!F69)))</f>
        <v/>
      </c>
      <c r="DX75" s="270" t="str">
        <f ca="true">+IF(OFFSET('Hygiene Data'!$G$11,0,10*ROW('Hygiene Data'!G69))="","",OFFSET('Hygiene Data'!$G$11,0,10*ROW('Hygiene Data'!G69)))</f>
        <v/>
      </c>
      <c r="DY75" s="270" t="str">
        <f ca="true">+IF(OFFSET('Hygiene Data'!$G$12,0,10*ROW('Hygiene Data'!G69))="","",OFFSET('Hygiene Data'!$G$12,0,10*ROW('Hygiene Data'!G69)))</f>
        <v/>
      </c>
      <c r="DZ75" s="270" t="str">
        <f ca="true">+IF(OFFSET('Hygiene Data'!$G$13,0,10*ROW('Hygiene Data'!G69))="","",OFFSET('Hygiene Data'!$G$13,0,10*ROW('Hygiene Data'!G69)))</f>
        <v/>
      </c>
      <c r="EA75" s="270" t="str">
        <f ca="true">+IF(OFFSET('Hygiene Data'!$H$11,0,10*ROW('Hygiene Data'!H69))="","",OFFSET('Hygiene Data'!$H$11,0,10*ROW('Hygiene Data'!H69)))</f>
        <v/>
      </c>
      <c r="EB75" s="270" t="str">
        <f ca="true">+IF(OFFSET('Hygiene Data'!$H$12,0,10*ROW('Hygiene Data'!H69))="","",OFFSET('Hygiene Data'!$H$12,0,10*ROW('Hygiene Data'!H69)))</f>
        <v/>
      </c>
      <c r="EC75" s="270" t="str">
        <f ca="true">+IF(OFFSET('Hygiene Data'!$H$13,0,10*ROW('Hygiene Data'!H69))="","",OFFSET('Hygiene Data'!$H$13,0,10*ROW('Hygiene Data'!H69)))</f>
        <v/>
      </c>
      <c r="ED75" s="270" t="str">
        <f ca="true">+IF(OFFSET('Hygiene Data'!$I$11,0,10*ROW('Hygiene Data'!I69))="","",OFFSET('Hygiene Data'!$I$11,0,10*ROW('Hygiene Data'!I69)))</f>
        <v/>
      </c>
      <c r="EE75" s="270" t="str">
        <f ca="true">+IF(OFFSET('Hygiene Data'!$I$12,0,10*ROW('Hygiene Data'!I69))="","",OFFSET('Hygiene Data'!$I$12,0,10*ROW('Hygiene Data'!I69)))</f>
        <v/>
      </c>
      <c r="EF75" s="270"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6"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0"/>
      <c r="BS76" s="270" t="str">
        <f ca="true">+IF(OFFSET('Water Data'!$D$27,0,10*ROW('Water Data'!D70))="","",OFFSET('Water Data'!$D$27,0,10*ROW('Water Data'!D70)))</f>
        <v/>
      </c>
      <c r="BT76" s="270" t="str">
        <f ca="true">+IF(OFFSET('Water Data'!$D$28,0,10*ROW('Water Data'!D70))="","",OFFSET('Water Data'!$D$28,0,10*ROW('Water Data'!D70)))</f>
        <v/>
      </c>
      <c r="BU76" s="270" t="str">
        <f ca="true">+IF(OFFSET('Water Data'!$D$29,0,10*ROW('Water Data'!D70))="","",OFFSET('Water Data'!$D$29,0,10*ROW('Water Data'!D70)))</f>
        <v/>
      </c>
      <c r="BV76" s="270" t="str">
        <f ca="true">+IF(OFFSET('Water Data'!$E$27,0,10*ROW('Water Data'!E70))="","",OFFSET('Water Data'!$E$27,0,10*ROW('Water Data'!E70)))</f>
        <v/>
      </c>
      <c r="BW76" s="270" t="str">
        <f ca="true">+IF(OFFSET('Water Data'!$E$28,0,10*ROW('Water Data'!E70))="","",OFFSET('Water Data'!$E$28,0,10*ROW('Water Data'!E70)))</f>
        <v/>
      </c>
      <c r="BX76" s="270" t="str">
        <f ca="true">+IF(OFFSET('Water Data'!$E$29,0,10*ROW('Water Data'!E70))="","",OFFSET('Water Data'!$E$29,0,10*ROW('Water Data'!E70)))</f>
        <v/>
      </c>
      <c r="BY76" s="270" t="str">
        <f ca="true">+IF(OFFSET('Water Data'!$F$27,0,10*ROW('Water Data'!F70))="","",OFFSET('Water Data'!$F$27,0,10*ROW('Water Data'!F70)))</f>
        <v/>
      </c>
      <c r="BZ76" s="270" t="str">
        <f ca="true">+IF(OFFSET('Water Data'!$F$28,0,10*ROW('Water Data'!F70))="","",OFFSET('Water Data'!$F$28,0,10*ROW('Water Data'!F70)))</f>
        <v/>
      </c>
      <c r="CA76" s="270" t="str">
        <f ca="true">+IF(OFFSET('Water Data'!$F$29,0,10*ROW('Water Data'!F70))="","",OFFSET('Water Data'!$F$29,0,10*ROW('Water Data'!F70)))</f>
        <v/>
      </c>
      <c r="CB76" s="270" t="str">
        <f ca="true">+IF(OFFSET('Water Data'!$G$27,0,10*ROW('Water Data'!G70))="","",OFFSET('Water Data'!$G$27,0,10*ROW('Water Data'!G70)))</f>
        <v/>
      </c>
      <c r="CC76" s="270" t="str">
        <f ca="true">+IF(OFFSET('Water Data'!$G$28,0,10*ROW('Water Data'!G70))="","",OFFSET('Water Data'!$G$28,0,10*ROW('Water Data'!G70)))</f>
        <v/>
      </c>
      <c r="CD76" s="270" t="str">
        <f ca="true">+IF(OFFSET('Water Data'!$G$29,0,10*ROW('Water Data'!G70))="","",OFFSET('Water Data'!$G$29,0,10*ROW('Water Data'!G70)))</f>
        <v/>
      </c>
      <c r="CE76" s="270" t="str">
        <f ca="true">+IF(OFFSET('Water Data'!$H$27,0,10*ROW('Water Data'!H70))="","",OFFSET('Water Data'!$H$27,0,10*ROW('Water Data'!H70)))</f>
        <v/>
      </c>
      <c r="CF76" s="270" t="str">
        <f ca="true">+IF(OFFSET('Water Data'!$H$28,0,10*ROW('Water Data'!H70))="","",OFFSET('Water Data'!$H$28,0,10*ROW('Water Data'!H70)))</f>
        <v/>
      </c>
      <c r="CG76" s="270" t="str">
        <f ca="true">+IF(OFFSET('Water Data'!$H$29,0,10*ROW('Water Data'!H70))="","",OFFSET('Water Data'!$H$29,0,10*ROW('Water Data'!H70)))</f>
        <v/>
      </c>
      <c r="CH76" s="270" t="str">
        <f ca="true">+IF(OFFSET('Water Data'!$I$27,0,10*ROW('Water Data'!I70))="","",OFFSET('Water Data'!$I$27,0,10*ROW('Water Data'!I70)))</f>
        <v/>
      </c>
      <c r="CI76" s="270" t="str">
        <f ca="true">+IF(OFFSET('Water Data'!$I$28,0,10*ROW('Water Data'!I70))="","",OFFSET('Water Data'!$I$28,0,10*ROW('Water Data'!I70)))</f>
        <v/>
      </c>
      <c r="CJ76" s="270" t="str">
        <f ca="true">+IF(OFFSET('Water Data'!$I$29,0,10*ROW('Water Data'!I70))="","",OFFSET('Water Data'!$I$29,0,10*ROW('Water Data'!I70)))</f>
        <v/>
      </c>
      <c r="CK76" s="270" t="str">
        <f ca="true">+IF(OFFSET('Sanitation Data'!$D$28,0,10*ROW('Sanitation Data'!D70))="","",OFFSET('Sanitation Data'!$D$28,0,10*ROW('Sanitation Data'!D70)))</f>
        <v/>
      </c>
      <c r="CL76" s="270" t="str">
        <f ca="true">+IF(OFFSET('Sanitation Data'!$D$29,0,10*ROW('Sanitation Data'!D70))="","",OFFSET('Sanitation Data'!$D$29,0,10*ROW('Sanitation Data'!D70)))</f>
        <v/>
      </c>
      <c r="CM76" s="270" t="str">
        <f ca="true">+IF(OFFSET('Sanitation Data'!$D$30,0,10*ROW('Sanitation Data'!D70))="","",OFFSET('Sanitation Data'!$D$30,0,10*ROW('Sanitation Data'!D70)))</f>
        <v/>
      </c>
      <c r="CN76" s="270" t="str">
        <f ca="true">+IF(OFFSET('Sanitation Data'!$D$31,0,10*ROW('Sanitation Data'!D70))="","",OFFSET('Sanitation Data'!$D$31,0,10*ROW('Sanitation Data'!D70)))</f>
        <v/>
      </c>
      <c r="CO76" s="270" t="str">
        <f ca="true">+IF(OFFSET('Sanitation Data'!$D$32,0,10*ROW('Sanitation Data'!D70))="","",OFFSET('Sanitation Data'!$D$32,0,10*ROW('Sanitation Data'!D70)))</f>
        <v/>
      </c>
      <c r="CP76" s="270" t="str">
        <f ca="true">+IF(OFFSET('Sanitation Data'!$E$28,0,10*ROW('Sanitation Data'!E70))="","",OFFSET('Sanitation Data'!$E$28,0,10*ROW('Sanitation Data'!E70)))</f>
        <v/>
      </c>
      <c r="CQ76" s="270" t="str">
        <f ca="true">+IF(OFFSET('Sanitation Data'!$E$29,0,10*ROW('Sanitation Data'!E70))="","",OFFSET('Sanitation Data'!$E$29,0,10*ROW('Sanitation Data'!E70)))</f>
        <v/>
      </c>
      <c r="CR76" s="270" t="str">
        <f ca="true">+IF(OFFSET('Sanitation Data'!$E$30,0,10*ROW('Sanitation Data'!E70))="","",OFFSET('Sanitation Data'!$E$30,0,10*ROW('Sanitation Data'!E70)))</f>
        <v/>
      </c>
      <c r="CS76" s="270" t="str">
        <f ca="true">+IF(OFFSET('Sanitation Data'!$E$31,0,10*ROW('Sanitation Data'!E70))="","",OFFSET('Sanitation Data'!$E$31,0,10*ROW('Sanitation Data'!E70)))</f>
        <v/>
      </c>
      <c r="CT76" s="270" t="str">
        <f ca="true">+IF(OFFSET('Sanitation Data'!$E$32,0,10*ROW('Sanitation Data'!E70))="","",OFFSET('Sanitation Data'!$E$32,0,10*ROW('Sanitation Data'!E70)))</f>
        <v/>
      </c>
      <c r="CU76" s="270" t="str">
        <f ca="true">+IF(OFFSET('Sanitation Data'!$F$28,0,10*ROW('Sanitation Data'!F70))="","",OFFSET('Sanitation Data'!$F$28,0,10*ROW('Sanitation Data'!F70)))</f>
        <v/>
      </c>
      <c r="CV76" s="270" t="str">
        <f ca="true">+IF(OFFSET('Sanitation Data'!$F$29,0,10*ROW('Sanitation Data'!F70))="","",OFFSET('Sanitation Data'!$F$29,0,10*ROW('Sanitation Data'!F70)))</f>
        <v/>
      </c>
      <c r="CW76" s="270" t="str">
        <f ca="true">+IF(OFFSET('Sanitation Data'!$F$30,0,10*ROW('Sanitation Data'!F70))="","",OFFSET('Sanitation Data'!$F$30,0,10*ROW('Sanitation Data'!F70)))</f>
        <v/>
      </c>
      <c r="CX76" s="270" t="str">
        <f ca="true">+IF(OFFSET('Sanitation Data'!$F$31,0,10*ROW('Sanitation Data'!F70))="","",OFFSET('Sanitation Data'!$F$31,0,10*ROW('Sanitation Data'!F70)))</f>
        <v/>
      </c>
      <c r="CY76" s="270" t="str">
        <f ca="true">+IF(OFFSET('Sanitation Data'!$F$32,0,10*ROW('Sanitation Data'!F70))="","",OFFSET('Sanitation Data'!$F$32,0,10*ROW('Sanitation Data'!F70)))</f>
        <v/>
      </c>
      <c r="CZ76" s="270" t="str">
        <f ca="true">+IF(OFFSET('Sanitation Data'!$G$28,0,10*ROW('Sanitation Data'!G70))="","",OFFSET('Sanitation Data'!$G$28,0,10*ROW('Sanitation Data'!G70)))</f>
        <v/>
      </c>
      <c r="DA76" s="270" t="str">
        <f ca="true">+IF(OFFSET('Sanitation Data'!$G$29,0,10*ROW('Sanitation Data'!G70))="","",OFFSET('Sanitation Data'!$G$29,0,10*ROW('Sanitation Data'!G70)))</f>
        <v/>
      </c>
      <c r="DB76" s="270" t="str">
        <f ca="true">+IF(OFFSET('Sanitation Data'!$G$30,0,10*ROW('Sanitation Data'!G70))="","",OFFSET('Sanitation Data'!$G$30,0,10*ROW('Sanitation Data'!G70)))</f>
        <v/>
      </c>
      <c r="DC76" s="270" t="str">
        <f ca="true">+IF(OFFSET('Sanitation Data'!$G$31,0,10*ROW('Sanitation Data'!G70))="","",OFFSET('Sanitation Data'!$G$31,0,10*ROW('Sanitation Data'!G70)))</f>
        <v/>
      </c>
      <c r="DD76" s="270" t="str">
        <f ca="true">+IF(OFFSET('Sanitation Data'!$G$32,0,10*ROW('Sanitation Data'!G70))="","",OFFSET('Sanitation Data'!$G$32,0,10*ROW('Sanitation Data'!G70)))</f>
        <v/>
      </c>
      <c r="DE76" s="270" t="str">
        <f ca="true">+IF(OFFSET('Sanitation Data'!$H$28,0,10*ROW('Sanitation Data'!H70))="","",OFFSET('Sanitation Data'!$H$28,0,10*ROW('Sanitation Data'!H70)))</f>
        <v/>
      </c>
      <c r="DF76" s="270" t="str">
        <f ca="true">+IF(OFFSET('Sanitation Data'!$H$29,0,10*ROW('Sanitation Data'!H70))="","",OFFSET('Sanitation Data'!$H$29,0,10*ROW('Sanitation Data'!H70)))</f>
        <v/>
      </c>
      <c r="DG76" s="270" t="str">
        <f ca="true">+IF(OFFSET('Sanitation Data'!$H$30,0,10*ROW('Sanitation Data'!H70))="","",OFFSET('Sanitation Data'!$H$30,0,10*ROW('Sanitation Data'!H70)))</f>
        <v/>
      </c>
      <c r="DH76" s="270" t="str">
        <f ca="true">+IF(OFFSET('Sanitation Data'!$H$31,0,10*ROW('Sanitation Data'!H70))="","",OFFSET('Sanitation Data'!$H$31,0,10*ROW('Sanitation Data'!H70)))</f>
        <v/>
      </c>
      <c r="DI76" s="270" t="str">
        <f ca="true">+IF(OFFSET('Sanitation Data'!$H$32,0,10*ROW('Sanitation Data'!H70))="","",OFFSET('Sanitation Data'!$H$32,0,10*ROW('Sanitation Data'!H70)))</f>
        <v/>
      </c>
      <c r="DJ76" s="270" t="str">
        <f ca="true">+IF(OFFSET('Sanitation Data'!$I$28,0,10*ROW('Sanitation Data'!I70))="","",OFFSET('Sanitation Data'!$I$28,0,10*ROW('Sanitation Data'!I70)))</f>
        <v/>
      </c>
      <c r="DK76" s="270" t="str">
        <f ca="true">+IF(OFFSET('Sanitation Data'!$I$29,0,10*ROW('Sanitation Data'!I70))="","",OFFSET('Sanitation Data'!$I$29,0,10*ROW('Sanitation Data'!I70)))</f>
        <v/>
      </c>
      <c r="DL76" s="270" t="str">
        <f ca="true">+IF(OFFSET('Sanitation Data'!$I$30,0,10*ROW('Sanitation Data'!I70))="","",OFFSET('Sanitation Data'!$I$30,0,10*ROW('Sanitation Data'!I70)))</f>
        <v/>
      </c>
      <c r="DM76" s="270" t="str">
        <f ca="true">+IF(OFFSET('Sanitation Data'!$I$31,0,10*ROW('Sanitation Data'!I70))="","",OFFSET('Sanitation Data'!$I$31,0,10*ROW('Sanitation Data'!I70)))</f>
        <v/>
      </c>
      <c r="DN76" s="270" t="str">
        <f ca="true">+IF(OFFSET('Sanitation Data'!$I$32,0,10*ROW('Sanitation Data'!I70))="","",OFFSET('Sanitation Data'!$I$32,0,10*ROW('Sanitation Data'!I70)))</f>
        <v/>
      </c>
      <c r="DO76" s="270" t="str">
        <f ca="true">+IF(OFFSET('Hygiene Data'!$D$11,0,10*ROW('Hygiene Data'!D70))="","",OFFSET('Hygiene Data'!$D$11,0,10*ROW('Hygiene Data'!D70)))</f>
        <v/>
      </c>
      <c r="DP76" s="270" t="str">
        <f ca="true">+IF(OFFSET('Hygiene Data'!$D$12,0,10*ROW('Hygiene Data'!D70))="","",OFFSET('Hygiene Data'!$D$12,0,10*ROW('Hygiene Data'!D70)))</f>
        <v/>
      </c>
      <c r="DQ76" s="270" t="str">
        <f ca="true">+IF(OFFSET('Hygiene Data'!$D$13,0,10*ROW('Hygiene Data'!D70))="","",OFFSET('Hygiene Data'!$D$13,0,10*ROW('Hygiene Data'!D70)))</f>
        <v/>
      </c>
      <c r="DR76" s="270" t="str">
        <f ca="true">+IF(OFFSET('Hygiene Data'!$E$11,0,10*ROW('Hygiene Data'!E70))="","",OFFSET('Hygiene Data'!$E$11,0,10*ROW('Hygiene Data'!E70)))</f>
        <v/>
      </c>
      <c r="DS76" s="270" t="str">
        <f ca="true">+IF(OFFSET('Hygiene Data'!$E$12,0,10*ROW('Hygiene Data'!E70))="","",OFFSET('Hygiene Data'!$E$12,0,10*ROW('Hygiene Data'!E70)))</f>
        <v/>
      </c>
      <c r="DT76" s="270" t="str">
        <f ca="true">+IF(OFFSET('Hygiene Data'!$E$13,0,10*ROW('Hygiene Data'!E70))="","",OFFSET('Hygiene Data'!$E$13,0,10*ROW('Hygiene Data'!E70)))</f>
        <v/>
      </c>
      <c r="DU76" s="270" t="str">
        <f ca="true">+IF(OFFSET('Hygiene Data'!$F$11,0,10*ROW('Hygiene Data'!F70))="","",OFFSET('Hygiene Data'!$F$11,0,10*ROW('Hygiene Data'!F70)))</f>
        <v/>
      </c>
      <c r="DV76" s="270" t="str">
        <f ca="true">+IF(OFFSET('Hygiene Data'!$F$12,0,10*ROW('Hygiene Data'!F70))="","",OFFSET('Hygiene Data'!$F$12,0,10*ROW('Hygiene Data'!F70)))</f>
        <v/>
      </c>
      <c r="DW76" s="270" t="str">
        <f ca="true">+IF(OFFSET('Hygiene Data'!$F$13,0,10*ROW('Hygiene Data'!F70))="","",OFFSET('Hygiene Data'!$F$13,0,10*ROW('Hygiene Data'!F70)))</f>
        <v/>
      </c>
      <c r="DX76" s="270" t="str">
        <f ca="true">+IF(OFFSET('Hygiene Data'!$G$11,0,10*ROW('Hygiene Data'!G70))="","",OFFSET('Hygiene Data'!$G$11,0,10*ROW('Hygiene Data'!G70)))</f>
        <v/>
      </c>
      <c r="DY76" s="270" t="str">
        <f ca="true">+IF(OFFSET('Hygiene Data'!$G$12,0,10*ROW('Hygiene Data'!G70))="","",OFFSET('Hygiene Data'!$G$12,0,10*ROW('Hygiene Data'!G70)))</f>
        <v/>
      </c>
      <c r="DZ76" s="270" t="str">
        <f ca="true">+IF(OFFSET('Hygiene Data'!$G$13,0,10*ROW('Hygiene Data'!G70))="","",OFFSET('Hygiene Data'!$G$13,0,10*ROW('Hygiene Data'!G70)))</f>
        <v/>
      </c>
      <c r="EA76" s="270" t="str">
        <f ca="true">+IF(OFFSET('Hygiene Data'!$H$11,0,10*ROW('Hygiene Data'!H70))="","",OFFSET('Hygiene Data'!$H$11,0,10*ROW('Hygiene Data'!H70)))</f>
        <v/>
      </c>
      <c r="EB76" s="270" t="str">
        <f ca="true">+IF(OFFSET('Hygiene Data'!$H$12,0,10*ROW('Hygiene Data'!H70))="","",OFFSET('Hygiene Data'!$H$12,0,10*ROW('Hygiene Data'!H70)))</f>
        <v/>
      </c>
      <c r="EC76" s="270" t="str">
        <f ca="true">+IF(OFFSET('Hygiene Data'!$H$13,0,10*ROW('Hygiene Data'!H70))="","",OFFSET('Hygiene Data'!$H$13,0,10*ROW('Hygiene Data'!H70)))</f>
        <v/>
      </c>
      <c r="ED76" s="270" t="str">
        <f ca="true">+IF(OFFSET('Hygiene Data'!$I$11,0,10*ROW('Hygiene Data'!I70))="","",OFFSET('Hygiene Data'!$I$11,0,10*ROW('Hygiene Data'!I70)))</f>
        <v/>
      </c>
      <c r="EE76" s="270" t="str">
        <f ca="true">+IF(OFFSET('Hygiene Data'!$I$12,0,10*ROW('Hygiene Data'!I70))="","",OFFSET('Hygiene Data'!$I$12,0,10*ROW('Hygiene Data'!I70)))</f>
        <v/>
      </c>
      <c r="EF76" s="270"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6"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0"/>
      <c r="BS77" s="270" t="str">
        <f ca="true">+IF(OFFSET('Water Data'!$D$27,0,10*ROW('Water Data'!D71))="","",OFFSET('Water Data'!$D$27,0,10*ROW('Water Data'!D71)))</f>
        <v/>
      </c>
      <c r="BT77" s="270" t="str">
        <f ca="true">+IF(OFFSET('Water Data'!$D$28,0,10*ROW('Water Data'!D71))="","",OFFSET('Water Data'!$D$28,0,10*ROW('Water Data'!D71)))</f>
        <v/>
      </c>
      <c r="BU77" s="270" t="str">
        <f ca="true">+IF(OFFSET('Water Data'!$D$29,0,10*ROW('Water Data'!D71))="","",OFFSET('Water Data'!$D$29,0,10*ROW('Water Data'!D71)))</f>
        <v/>
      </c>
      <c r="BV77" s="270" t="str">
        <f ca="true">+IF(OFFSET('Water Data'!$E$27,0,10*ROW('Water Data'!E71))="","",OFFSET('Water Data'!$E$27,0,10*ROW('Water Data'!E71)))</f>
        <v/>
      </c>
      <c r="BW77" s="270" t="str">
        <f ca="true">+IF(OFFSET('Water Data'!$E$28,0,10*ROW('Water Data'!E71))="","",OFFSET('Water Data'!$E$28,0,10*ROW('Water Data'!E71)))</f>
        <v/>
      </c>
      <c r="BX77" s="270" t="str">
        <f ca="true">+IF(OFFSET('Water Data'!$E$29,0,10*ROW('Water Data'!E71))="","",OFFSET('Water Data'!$E$29,0,10*ROW('Water Data'!E71)))</f>
        <v/>
      </c>
      <c r="BY77" s="270" t="str">
        <f ca="true">+IF(OFFSET('Water Data'!$F$27,0,10*ROW('Water Data'!F71))="","",OFFSET('Water Data'!$F$27,0,10*ROW('Water Data'!F71)))</f>
        <v/>
      </c>
      <c r="BZ77" s="270" t="str">
        <f ca="true">+IF(OFFSET('Water Data'!$F$28,0,10*ROW('Water Data'!F71))="","",OFFSET('Water Data'!$F$28,0,10*ROW('Water Data'!F71)))</f>
        <v/>
      </c>
      <c r="CA77" s="270" t="str">
        <f ca="true">+IF(OFFSET('Water Data'!$F$29,0,10*ROW('Water Data'!F71))="","",OFFSET('Water Data'!$F$29,0,10*ROW('Water Data'!F71)))</f>
        <v/>
      </c>
      <c r="CB77" s="270" t="str">
        <f ca="true">+IF(OFFSET('Water Data'!$G$27,0,10*ROW('Water Data'!G71))="","",OFFSET('Water Data'!$G$27,0,10*ROW('Water Data'!G71)))</f>
        <v/>
      </c>
      <c r="CC77" s="270" t="str">
        <f ca="true">+IF(OFFSET('Water Data'!$G$28,0,10*ROW('Water Data'!G71))="","",OFFSET('Water Data'!$G$28,0,10*ROW('Water Data'!G71)))</f>
        <v/>
      </c>
      <c r="CD77" s="270" t="str">
        <f ca="true">+IF(OFFSET('Water Data'!$G$29,0,10*ROW('Water Data'!G71))="","",OFFSET('Water Data'!$G$29,0,10*ROW('Water Data'!G71)))</f>
        <v/>
      </c>
      <c r="CE77" s="270" t="str">
        <f ca="true">+IF(OFFSET('Water Data'!$H$27,0,10*ROW('Water Data'!H71))="","",OFFSET('Water Data'!$H$27,0,10*ROW('Water Data'!H71)))</f>
        <v/>
      </c>
      <c r="CF77" s="270" t="str">
        <f ca="true">+IF(OFFSET('Water Data'!$H$28,0,10*ROW('Water Data'!H71))="","",OFFSET('Water Data'!$H$28,0,10*ROW('Water Data'!H71)))</f>
        <v/>
      </c>
      <c r="CG77" s="270" t="str">
        <f ca="true">+IF(OFFSET('Water Data'!$H$29,0,10*ROW('Water Data'!H71))="","",OFFSET('Water Data'!$H$29,0,10*ROW('Water Data'!H71)))</f>
        <v/>
      </c>
      <c r="CH77" s="270" t="str">
        <f ca="true">+IF(OFFSET('Water Data'!$I$27,0,10*ROW('Water Data'!I71))="","",OFFSET('Water Data'!$I$27,0,10*ROW('Water Data'!I71)))</f>
        <v/>
      </c>
      <c r="CI77" s="270" t="str">
        <f ca="true">+IF(OFFSET('Water Data'!$I$28,0,10*ROW('Water Data'!I71))="","",OFFSET('Water Data'!$I$28,0,10*ROW('Water Data'!I71)))</f>
        <v/>
      </c>
      <c r="CJ77" s="270" t="str">
        <f ca="true">+IF(OFFSET('Water Data'!$I$29,0,10*ROW('Water Data'!I71))="","",OFFSET('Water Data'!$I$29,0,10*ROW('Water Data'!I71)))</f>
        <v/>
      </c>
      <c r="CK77" s="270" t="str">
        <f ca="true">+IF(OFFSET('Sanitation Data'!$D$28,0,10*ROW('Sanitation Data'!D71))="","",OFFSET('Sanitation Data'!$D$28,0,10*ROW('Sanitation Data'!D71)))</f>
        <v/>
      </c>
      <c r="CL77" s="270" t="str">
        <f ca="true">+IF(OFFSET('Sanitation Data'!$D$29,0,10*ROW('Sanitation Data'!D71))="","",OFFSET('Sanitation Data'!$D$29,0,10*ROW('Sanitation Data'!D71)))</f>
        <v/>
      </c>
      <c r="CM77" s="270" t="str">
        <f ca="true">+IF(OFFSET('Sanitation Data'!$D$30,0,10*ROW('Sanitation Data'!D71))="","",OFFSET('Sanitation Data'!$D$30,0,10*ROW('Sanitation Data'!D71)))</f>
        <v/>
      </c>
      <c r="CN77" s="270" t="str">
        <f ca="true">+IF(OFFSET('Sanitation Data'!$D$31,0,10*ROW('Sanitation Data'!D71))="","",OFFSET('Sanitation Data'!$D$31,0,10*ROW('Sanitation Data'!D71)))</f>
        <v/>
      </c>
      <c r="CO77" s="270" t="str">
        <f ca="true">+IF(OFFSET('Sanitation Data'!$D$32,0,10*ROW('Sanitation Data'!D71))="","",OFFSET('Sanitation Data'!$D$32,0,10*ROW('Sanitation Data'!D71)))</f>
        <v/>
      </c>
      <c r="CP77" s="270" t="str">
        <f ca="true">+IF(OFFSET('Sanitation Data'!$E$28,0,10*ROW('Sanitation Data'!E71))="","",OFFSET('Sanitation Data'!$E$28,0,10*ROW('Sanitation Data'!E71)))</f>
        <v/>
      </c>
      <c r="CQ77" s="270" t="str">
        <f ca="true">+IF(OFFSET('Sanitation Data'!$E$29,0,10*ROW('Sanitation Data'!E71))="","",OFFSET('Sanitation Data'!$E$29,0,10*ROW('Sanitation Data'!E71)))</f>
        <v/>
      </c>
      <c r="CR77" s="270" t="str">
        <f ca="true">+IF(OFFSET('Sanitation Data'!$E$30,0,10*ROW('Sanitation Data'!E71))="","",OFFSET('Sanitation Data'!$E$30,0,10*ROW('Sanitation Data'!E71)))</f>
        <v/>
      </c>
      <c r="CS77" s="270" t="str">
        <f ca="true">+IF(OFFSET('Sanitation Data'!$E$31,0,10*ROW('Sanitation Data'!E71))="","",OFFSET('Sanitation Data'!$E$31,0,10*ROW('Sanitation Data'!E71)))</f>
        <v/>
      </c>
      <c r="CT77" s="270" t="str">
        <f ca="true">+IF(OFFSET('Sanitation Data'!$E$32,0,10*ROW('Sanitation Data'!E71))="","",OFFSET('Sanitation Data'!$E$32,0,10*ROW('Sanitation Data'!E71)))</f>
        <v/>
      </c>
      <c r="CU77" s="270" t="str">
        <f ca="true">+IF(OFFSET('Sanitation Data'!$F$28,0,10*ROW('Sanitation Data'!F71))="","",OFFSET('Sanitation Data'!$F$28,0,10*ROW('Sanitation Data'!F71)))</f>
        <v/>
      </c>
      <c r="CV77" s="270" t="str">
        <f ca="true">+IF(OFFSET('Sanitation Data'!$F$29,0,10*ROW('Sanitation Data'!F71))="","",OFFSET('Sanitation Data'!$F$29,0,10*ROW('Sanitation Data'!F71)))</f>
        <v/>
      </c>
      <c r="CW77" s="270" t="str">
        <f ca="true">+IF(OFFSET('Sanitation Data'!$F$30,0,10*ROW('Sanitation Data'!F71))="","",OFFSET('Sanitation Data'!$F$30,0,10*ROW('Sanitation Data'!F71)))</f>
        <v/>
      </c>
      <c r="CX77" s="270" t="str">
        <f ca="true">+IF(OFFSET('Sanitation Data'!$F$31,0,10*ROW('Sanitation Data'!F71))="","",OFFSET('Sanitation Data'!$F$31,0,10*ROW('Sanitation Data'!F71)))</f>
        <v/>
      </c>
      <c r="CY77" s="270" t="str">
        <f ca="true">+IF(OFFSET('Sanitation Data'!$F$32,0,10*ROW('Sanitation Data'!F71))="","",OFFSET('Sanitation Data'!$F$32,0,10*ROW('Sanitation Data'!F71)))</f>
        <v/>
      </c>
      <c r="CZ77" s="270" t="str">
        <f ca="true">+IF(OFFSET('Sanitation Data'!$G$28,0,10*ROW('Sanitation Data'!G71))="","",OFFSET('Sanitation Data'!$G$28,0,10*ROW('Sanitation Data'!G71)))</f>
        <v/>
      </c>
      <c r="DA77" s="270" t="str">
        <f ca="true">+IF(OFFSET('Sanitation Data'!$G$29,0,10*ROW('Sanitation Data'!G71))="","",OFFSET('Sanitation Data'!$G$29,0,10*ROW('Sanitation Data'!G71)))</f>
        <v/>
      </c>
      <c r="DB77" s="270" t="str">
        <f ca="true">+IF(OFFSET('Sanitation Data'!$G$30,0,10*ROW('Sanitation Data'!G71))="","",OFFSET('Sanitation Data'!$G$30,0,10*ROW('Sanitation Data'!G71)))</f>
        <v/>
      </c>
      <c r="DC77" s="270" t="str">
        <f ca="true">+IF(OFFSET('Sanitation Data'!$G$31,0,10*ROW('Sanitation Data'!G71))="","",OFFSET('Sanitation Data'!$G$31,0,10*ROW('Sanitation Data'!G71)))</f>
        <v/>
      </c>
      <c r="DD77" s="270" t="str">
        <f ca="true">+IF(OFFSET('Sanitation Data'!$G$32,0,10*ROW('Sanitation Data'!G71))="","",OFFSET('Sanitation Data'!$G$32,0,10*ROW('Sanitation Data'!G71)))</f>
        <v/>
      </c>
      <c r="DE77" s="270" t="str">
        <f ca="true">+IF(OFFSET('Sanitation Data'!$H$28,0,10*ROW('Sanitation Data'!H71))="","",OFFSET('Sanitation Data'!$H$28,0,10*ROW('Sanitation Data'!H71)))</f>
        <v/>
      </c>
      <c r="DF77" s="270" t="str">
        <f ca="true">+IF(OFFSET('Sanitation Data'!$H$29,0,10*ROW('Sanitation Data'!H71))="","",OFFSET('Sanitation Data'!$H$29,0,10*ROW('Sanitation Data'!H71)))</f>
        <v/>
      </c>
      <c r="DG77" s="270" t="str">
        <f ca="true">+IF(OFFSET('Sanitation Data'!$H$30,0,10*ROW('Sanitation Data'!H71))="","",OFFSET('Sanitation Data'!$H$30,0,10*ROW('Sanitation Data'!H71)))</f>
        <v/>
      </c>
      <c r="DH77" s="270" t="str">
        <f ca="true">+IF(OFFSET('Sanitation Data'!$H$31,0,10*ROW('Sanitation Data'!H71))="","",OFFSET('Sanitation Data'!$H$31,0,10*ROW('Sanitation Data'!H71)))</f>
        <v/>
      </c>
      <c r="DI77" s="270" t="str">
        <f ca="true">+IF(OFFSET('Sanitation Data'!$H$32,0,10*ROW('Sanitation Data'!H71))="","",OFFSET('Sanitation Data'!$H$32,0,10*ROW('Sanitation Data'!H71)))</f>
        <v/>
      </c>
      <c r="DJ77" s="270" t="str">
        <f ca="true">+IF(OFFSET('Sanitation Data'!$I$28,0,10*ROW('Sanitation Data'!I71))="","",OFFSET('Sanitation Data'!$I$28,0,10*ROW('Sanitation Data'!I71)))</f>
        <v/>
      </c>
      <c r="DK77" s="270" t="str">
        <f ca="true">+IF(OFFSET('Sanitation Data'!$I$29,0,10*ROW('Sanitation Data'!I71))="","",OFFSET('Sanitation Data'!$I$29,0,10*ROW('Sanitation Data'!I71)))</f>
        <v/>
      </c>
      <c r="DL77" s="270" t="str">
        <f ca="true">+IF(OFFSET('Sanitation Data'!$I$30,0,10*ROW('Sanitation Data'!I71))="","",OFFSET('Sanitation Data'!$I$30,0,10*ROW('Sanitation Data'!I71)))</f>
        <v/>
      </c>
      <c r="DM77" s="270" t="str">
        <f ca="true">+IF(OFFSET('Sanitation Data'!$I$31,0,10*ROW('Sanitation Data'!I71))="","",OFFSET('Sanitation Data'!$I$31,0,10*ROW('Sanitation Data'!I71)))</f>
        <v/>
      </c>
      <c r="DN77" s="270" t="str">
        <f ca="true">+IF(OFFSET('Sanitation Data'!$I$32,0,10*ROW('Sanitation Data'!I71))="","",OFFSET('Sanitation Data'!$I$32,0,10*ROW('Sanitation Data'!I71)))</f>
        <v/>
      </c>
      <c r="DO77" s="270" t="str">
        <f ca="true">+IF(OFFSET('Hygiene Data'!$D$11,0,10*ROW('Hygiene Data'!D71))="","",OFFSET('Hygiene Data'!$D$11,0,10*ROW('Hygiene Data'!D71)))</f>
        <v/>
      </c>
      <c r="DP77" s="270" t="str">
        <f ca="true">+IF(OFFSET('Hygiene Data'!$D$12,0,10*ROW('Hygiene Data'!D71))="","",OFFSET('Hygiene Data'!$D$12,0,10*ROW('Hygiene Data'!D71)))</f>
        <v/>
      </c>
      <c r="DQ77" s="270" t="str">
        <f ca="true">+IF(OFFSET('Hygiene Data'!$D$13,0,10*ROW('Hygiene Data'!D71))="","",OFFSET('Hygiene Data'!$D$13,0,10*ROW('Hygiene Data'!D71)))</f>
        <v/>
      </c>
      <c r="DR77" s="270" t="str">
        <f ca="true">+IF(OFFSET('Hygiene Data'!$E$11,0,10*ROW('Hygiene Data'!E71))="","",OFFSET('Hygiene Data'!$E$11,0,10*ROW('Hygiene Data'!E71)))</f>
        <v/>
      </c>
      <c r="DS77" s="270" t="str">
        <f ca="true">+IF(OFFSET('Hygiene Data'!$E$12,0,10*ROW('Hygiene Data'!E71))="","",OFFSET('Hygiene Data'!$E$12,0,10*ROW('Hygiene Data'!E71)))</f>
        <v/>
      </c>
      <c r="DT77" s="270" t="str">
        <f ca="true">+IF(OFFSET('Hygiene Data'!$E$13,0,10*ROW('Hygiene Data'!E71))="","",OFFSET('Hygiene Data'!$E$13,0,10*ROW('Hygiene Data'!E71)))</f>
        <v/>
      </c>
      <c r="DU77" s="270" t="str">
        <f ca="true">+IF(OFFSET('Hygiene Data'!$F$11,0,10*ROW('Hygiene Data'!F71))="","",OFFSET('Hygiene Data'!$F$11,0,10*ROW('Hygiene Data'!F71)))</f>
        <v/>
      </c>
      <c r="DV77" s="270" t="str">
        <f ca="true">+IF(OFFSET('Hygiene Data'!$F$12,0,10*ROW('Hygiene Data'!F71))="","",OFFSET('Hygiene Data'!$F$12,0,10*ROW('Hygiene Data'!F71)))</f>
        <v/>
      </c>
      <c r="DW77" s="270" t="str">
        <f ca="true">+IF(OFFSET('Hygiene Data'!$F$13,0,10*ROW('Hygiene Data'!F71))="","",OFFSET('Hygiene Data'!$F$13,0,10*ROW('Hygiene Data'!F71)))</f>
        <v/>
      </c>
      <c r="DX77" s="270" t="str">
        <f ca="true">+IF(OFFSET('Hygiene Data'!$G$11,0,10*ROW('Hygiene Data'!G71))="","",OFFSET('Hygiene Data'!$G$11,0,10*ROW('Hygiene Data'!G71)))</f>
        <v/>
      </c>
      <c r="DY77" s="270" t="str">
        <f ca="true">+IF(OFFSET('Hygiene Data'!$G$12,0,10*ROW('Hygiene Data'!G71))="","",OFFSET('Hygiene Data'!$G$12,0,10*ROW('Hygiene Data'!G71)))</f>
        <v/>
      </c>
      <c r="DZ77" s="270" t="str">
        <f ca="true">+IF(OFFSET('Hygiene Data'!$G$13,0,10*ROW('Hygiene Data'!G71))="","",OFFSET('Hygiene Data'!$G$13,0,10*ROW('Hygiene Data'!G71)))</f>
        <v/>
      </c>
      <c r="EA77" s="270" t="str">
        <f ca="true">+IF(OFFSET('Hygiene Data'!$H$11,0,10*ROW('Hygiene Data'!H71))="","",OFFSET('Hygiene Data'!$H$11,0,10*ROW('Hygiene Data'!H71)))</f>
        <v/>
      </c>
      <c r="EB77" s="270" t="str">
        <f ca="true">+IF(OFFSET('Hygiene Data'!$H$12,0,10*ROW('Hygiene Data'!H71))="","",OFFSET('Hygiene Data'!$H$12,0,10*ROW('Hygiene Data'!H71)))</f>
        <v/>
      </c>
      <c r="EC77" s="270" t="str">
        <f ca="true">+IF(OFFSET('Hygiene Data'!$H$13,0,10*ROW('Hygiene Data'!H71))="","",OFFSET('Hygiene Data'!$H$13,0,10*ROW('Hygiene Data'!H71)))</f>
        <v/>
      </c>
      <c r="ED77" s="270" t="str">
        <f ca="true">+IF(OFFSET('Hygiene Data'!$I$11,0,10*ROW('Hygiene Data'!I71))="","",OFFSET('Hygiene Data'!$I$11,0,10*ROW('Hygiene Data'!I71)))</f>
        <v/>
      </c>
      <c r="EE77" s="270" t="str">
        <f ca="true">+IF(OFFSET('Hygiene Data'!$I$12,0,10*ROW('Hygiene Data'!I71))="","",OFFSET('Hygiene Data'!$I$12,0,10*ROW('Hygiene Data'!I71)))</f>
        <v/>
      </c>
      <c r="EF77" s="270"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6"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0"/>
      <c r="BS78" s="270" t="str">
        <f ca="true">+IF(OFFSET('Water Data'!$D$27,0,10*ROW('Water Data'!D72))="","",OFFSET('Water Data'!$D$27,0,10*ROW('Water Data'!D72)))</f>
        <v/>
      </c>
      <c r="BT78" s="270" t="str">
        <f ca="true">+IF(OFFSET('Water Data'!$D$28,0,10*ROW('Water Data'!D72))="","",OFFSET('Water Data'!$D$28,0,10*ROW('Water Data'!D72)))</f>
        <v/>
      </c>
      <c r="BU78" s="270" t="str">
        <f ca="true">+IF(OFFSET('Water Data'!$D$29,0,10*ROW('Water Data'!D72))="","",OFFSET('Water Data'!$D$29,0,10*ROW('Water Data'!D72)))</f>
        <v/>
      </c>
      <c r="BV78" s="270" t="str">
        <f ca="true">+IF(OFFSET('Water Data'!$E$27,0,10*ROW('Water Data'!E72))="","",OFFSET('Water Data'!$E$27,0,10*ROW('Water Data'!E72)))</f>
        <v/>
      </c>
      <c r="BW78" s="270" t="str">
        <f ca="true">+IF(OFFSET('Water Data'!$E$28,0,10*ROW('Water Data'!E72))="","",OFFSET('Water Data'!$E$28,0,10*ROW('Water Data'!E72)))</f>
        <v/>
      </c>
      <c r="BX78" s="270" t="str">
        <f ca="true">+IF(OFFSET('Water Data'!$E$29,0,10*ROW('Water Data'!E72))="","",OFFSET('Water Data'!$E$29,0,10*ROW('Water Data'!E72)))</f>
        <v/>
      </c>
      <c r="BY78" s="270" t="str">
        <f ca="true">+IF(OFFSET('Water Data'!$F$27,0,10*ROW('Water Data'!F72))="","",OFFSET('Water Data'!$F$27,0,10*ROW('Water Data'!F72)))</f>
        <v/>
      </c>
      <c r="BZ78" s="270" t="str">
        <f ca="true">+IF(OFFSET('Water Data'!$F$28,0,10*ROW('Water Data'!F72))="","",OFFSET('Water Data'!$F$28,0,10*ROW('Water Data'!F72)))</f>
        <v/>
      </c>
      <c r="CA78" s="270" t="str">
        <f ca="true">+IF(OFFSET('Water Data'!$F$29,0,10*ROW('Water Data'!F72))="","",OFFSET('Water Data'!$F$29,0,10*ROW('Water Data'!F72)))</f>
        <v/>
      </c>
      <c r="CB78" s="270" t="str">
        <f ca="true">+IF(OFFSET('Water Data'!$G$27,0,10*ROW('Water Data'!G72))="","",OFFSET('Water Data'!$G$27,0,10*ROW('Water Data'!G72)))</f>
        <v/>
      </c>
      <c r="CC78" s="270" t="str">
        <f ca="true">+IF(OFFSET('Water Data'!$G$28,0,10*ROW('Water Data'!G72))="","",OFFSET('Water Data'!$G$28,0,10*ROW('Water Data'!G72)))</f>
        <v/>
      </c>
      <c r="CD78" s="270" t="str">
        <f ca="true">+IF(OFFSET('Water Data'!$G$29,0,10*ROW('Water Data'!G72))="","",OFFSET('Water Data'!$G$29,0,10*ROW('Water Data'!G72)))</f>
        <v/>
      </c>
      <c r="CE78" s="270" t="str">
        <f ca="true">+IF(OFFSET('Water Data'!$H$27,0,10*ROW('Water Data'!H72))="","",OFFSET('Water Data'!$H$27,0,10*ROW('Water Data'!H72)))</f>
        <v/>
      </c>
      <c r="CF78" s="270" t="str">
        <f ca="true">+IF(OFFSET('Water Data'!$H$28,0,10*ROW('Water Data'!H72))="","",OFFSET('Water Data'!$H$28,0,10*ROW('Water Data'!H72)))</f>
        <v/>
      </c>
      <c r="CG78" s="270" t="str">
        <f ca="true">+IF(OFFSET('Water Data'!$H$29,0,10*ROW('Water Data'!H72))="","",OFFSET('Water Data'!$H$29,0,10*ROW('Water Data'!H72)))</f>
        <v/>
      </c>
      <c r="CH78" s="270" t="str">
        <f ca="true">+IF(OFFSET('Water Data'!$I$27,0,10*ROW('Water Data'!I72))="","",OFFSET('Water Data'!$I$27,0,10*ROW('Water Data'!I72)))</f>
        <v/>
      </c>
      <c r="CI78" s="270" t="str">
        <f ca="true">+IF(OFFSET('Water Data'!$I$28,0,10*ROW('Water Data'!I72))="","",OFFSET('Water Data'!$I$28,0,10*ROW('Water Data'!I72)))</f>
        <v/>
      </c>
      <c r="CJ78" s="270" t="str">
        <f ca="true">+IF(OFFSET('Water Data'!$I$29,0,10*ROW('Water Data'!I72))="","",OFFSET('Water Data'!$I$29,0,10*ROW('Water Data'!I72)))</f>
        <v/>
      </c>
      <c r="CK78" s="270" t="str">
        <f ca="true">+IF(OFFSET('Sanitation Data'!$D$28,0,10*ROW('Sanitation Data'!D72))="","",OFFSET('Sanitation Data'!$D$28,0,10*ROW('Sanitation Data'!D72)))</f>
        <v/>
      </c>
      <c r="CL78" s="270" t="str">
        <f ca="true">+IF(OFFSET('Sanitation Data'!$D$29,0,10*ROW('Sanitation Data'!D72))="","",OFFSET('Sanitation Data'!$D$29,0,10*ROW('Sanitation Data'!D72)))</f>
        <v/>
      </c>
      <c r="CM78" s="270" t="str">
        <f ca="true">+IF(OFFSET('Sanitation Data'!$D$30,0,10*ROW('Sanitation Data'!D72))="","",OFFSET('Sanitation Data'!$D$30,0,10*ROW('Sanitation Data'!D72)))</f>
        <v/>
      </c>
      <c r="CN78" s="270" t="str">
        <f ca="true">+IF(OFFSET('Sanitation Data'!$D$31,0,10*ROW('Sanitation Data'!D72))="","",OFFSET('Sanitation Data'!$D$31,0,10*ROW('Sanitation Data'!D72)))</f>
        <v/>
      </c>
      <c r="CO78" s="270" t="str">
        <f ca="true">+IF(OFFSET('Sanitation Data'!$D$32,0,10*ROW('Sanitation Data'!D72))="","",OFFSET('Sanitation Data'!$D$32,0,10*ROW('Sanitation Data'!D72)))</f>
        <v/>
      </c>
      <c r="CP78" s="270" t="str">
        <f ca="true">+IF(OFFSET('Sanitation Data'!$E$28,0,10*ROW('Sanitation Data'!E72))="","",OFFSET('Sanitation Data'!$E$28,0,10*ROW('Sanitation Data'!E72)))</f>
        <v/>
      </c>
      <c r="CQ78" s="270" t="str">
        <f ca="true">+IF(OFFSET('Sanitation Data'!$E$29,0,10*ROW('Sanitation Data'!E72))="","",OFFSET('Sanitation Data'!$E$29,0,10*ROW('Sanitation Data'!E72)))</f>
        <v/>
      </c>
      <c r="CR78" s="270" t="str">
        <f ca="true">+IF(OFFSET('Sanitation Data'!$E$30,0,10*ROW('Sanitation Data'!E72))="","",OFFSET('Sanitation Data'!$E$30,0,10*ROW('Sanitation Data'!E72)))</f>
        <v/>
      </c>
      <c r="CS78" s="270" t="str">
        <f ca="true">+IF(OFFSET('Sanitation Data'!$E$31,0,10*ROW('Sanitation Data'!E72))="","",OFFSET('Sanitation Data'!$E$31,0,10*ROW('Sanitation Data'!E72)))</f>
        <v/>
      </c>
      <c r="CT78" s="270" t="str">
        <f ca="true">+IF(OFFSET('Sanitation Data'!$E$32,0,10*ROW('Sanitation Data'!E72))="","",OFFSET('Sanitation Data'!$E$32,0,10*ROW('Sanitation Data'!E72)))</f>
        <v/>
      </c>
      <c r="CU78" s="270" t="str">
        <f ca="true">+IF(OFFSET('Sanitation Data'!$F$28,0,10*ROW('Sanitation Data'!F72))="","",OFFSET('Sanitation Data'!$F$28,0,10*ROW('Sanitation Data'!F72)))</f>
        <v/>
      </c>
      <c r="CV78" s="270" t="str">
        <f ca="true">+IF(OFFSET('Sanitation Data'!$F$29,0,10*ROW('Sanitation Data'!F72))="","",OFFSET('Sanitation Data'!$F$29,0,10*ROW('Sanitation Data'!F72)))</f>
        <v/>
      </c>
      <c r="CW78" s="270" t="str">
        <f ca="true">+IF(OFFSET('Sanitation Data'!$F$30,0,10*ROW('Sanitation Data'!F72))="","",OFFSET('Sanitation Data'!$F$30,0,10*ROW('Sanitation Data'!F72)))</f>
        <v/>
      </c>
      <c r="CX78" s="270" t="str">
        <f ca="true">+IF(OFFSET('Sanitation Data'!$F$31,0,10*ROW('Sanitation Data'!F72))="","",OFFSET('Sanitation Data'!$F$31,0,10*ROW('Sanitation Data'!F72)))</f>
        <v/>
      </c>
      <c r="CY78" s="270" t="str">
        <f ca="true">+IF(OFFSET('Sanitation Data'!$F$32,0,10*ROW('Sanitation Data'!F72))="","",OFFSET('Sanitation Data'!$F$32,0,10*ROW('Sanitation Data'!F72)))</f>
        <v/>
      </c>
      <c r="CZ78" s="270" t="str">
        <f ca="true">+IF(OFFSET('Sanitation Data'!$G$28,0,10*ROW('Sanitation Data'!G72))="","",OFFSET('Sanitation Data'!$G$28,0,10*ROW('Sanitation Data'!G72)))</f>
        <v/>
      </c>
      <c r="DA78" s="270" t="str">
        <f ca="true">+IF(OFFSET('Sanitation Data'!$G$29,0,10*ROW('Sanitation Data'!G72))="","",OFFSET('Sanitation Data'!$G$29,0,10*ROW('Sanitation Data'!G72)))</f>
        <v/>
      </c>
      <c r="DB78" s="270" t="str">
        <f ca="true">+IF(OFFSET('Sanitation Data'!$G$30,0,10*ROW('Sanitation Data'!G72))="","",OFFSET('Sanitation Data'!$G$30,0,10*ROW('Sanitation Data'!G72)))</f>
        <v/>
      </c>
      <c r="DC78" s="270" t="str">
        <f ca="true">+IF(OFFSET('Sanitation Data'!$G$31,0,10*ROW('Sanitation Data'!G72))="","",OFFSET('Sanitation Data'!$G$31,0,10*ROW('Sanitation Data'!G72)))</f>
        <v/>
      </c>
      <c r="DD78" s="270" t="str">
        <f ca="true">+IF(OFFSET('Sanitation Data'!$G$32,0,10*ROW('Sanitation Data'!G72))="","",OFFSET('Sanitation Data'!$G$32,0,10*ROW('Sanitation Data'!G72)))</f>
        <v/>
      </c>
      <c r="DE78" s="270" t="str">
        <f ca="true">+IF(OFFSET('Sanitation Data'!$H$28,0,10*ROW('Sanitation Data'!H72))="","",OFFSET('Sanitation Data'!$H$28,0,10*ROW('Sanitation Data'!H72)))</f>
        <v/>
      </c>
      <c r="DF78" s="270" t="str">
        <f ca="true">+IF(OFFSET('Sanitation Data'!$H$29,0,10*ROW('Sanitation Data'!H72))="","",OFFSET('Sanitation Data'!$H$29,0,10*ROW('Sanitation Data'!H72)))</f>
        <v/>
      </c>
      <c r="DG78" s="270" t="str">
        <f ca="true">+IF(OFFSET('Sanitation Data'!$H$30,0,10*ROW('Sanitation Data'!H72))="","",OFFSET('Sanitation Data'!$H$30,0,10*ROW('Sanitation Data'!H72)))</f>
        <v/>
      </c>
      <c r="DH78" s="270" t="str">
        <f ca="true">+IF(OFFSET('Sanitation Data'!$H$31,0,10*ROW('Sanitation Data'!H72))="","",OFFSET('Sanitation Data'!$H$31,0,10*ROW('Sanitation Data'!H72)))</f>
        <v/>
      </c>
      <c r="DI78" s="270" t="str">
        <f ca="true">+IF(OFFSET('Sanitation Data'!$H$32,0,10*ROW('Sanitation Data'!H72))="","",OFFSET('Sanitation Data'!$H$32,0,10*ROW('Sanitation Data'!H72)))</f>
        <v/>
      </c>
      <c r="DJ78" s="270" t="str">
        <f ca="true">+IF(OFFSET('Sanitation Data'!$I$28,0,10*ROW('Sanitation Data'!I72))="","",OFFSET('Sanitation Data'!$I$28,0,10*ROW('Sanitation Data'!I72)))</f>
        <v/>
      </c>
      <c r="DK78" s="270" t="str">
        <f ca="true">+IF(OFFSET('Sanitation Data'!$I$29,0,10*ROW('Sanitation Data'!I72))="","",OFFSET('Sanitation Data'!$I$29,0,10*ROW('Sanitation Data'!I72)))</f>
        <v/>
      </c>
      <c r="DL78" s="270" t="str">
        <f ca="true">+IF(OFFSET('Sanitation Data'!$I$30,0,10*ROW('Sanitation Data'!I72))="","",OFFSET('Sanitation Data'!$I$30,0,10*ROW('Sanitation Data'!I72)))</f>
        <v/>
      </c>
      <c r="DM78" s="270" t="str">
        <f ca="true">+IF(OFFSET('Sanitation Data'!$I$31,0,10*ROW('Sanitation Data'!I72))="","",OFFSET('Sanitation Data'!$I$31,0,10*ROW('Sanitation Data'!I72)))</f>
        <v/>
      </c>
      <c r="DN78" s="270" t="str">
        <f ca="true">+IF(OFFSET('Sanitation Data'!$I$32,0,10*ROW('Sanitation Data'!I72))="","",OFFSET('Sanitation Data'!$I$32,0,10*ROW('Sanitation Data'!I72)))</f>
        <v/>
      </c>
      <c r="DO78" s="270" t="str">
        <f ca="true">+IF(OFFSET('Hygiene Data'!$D$11,0,10*ROW('Hygiene Data'!D72))="","",OFFSET('Hygiene Data'!$D$11,0,10*ROW('Hygiene Data'!D72)))</f>
        <v/>
      </c>
      <c r="DP78" s="270" t="str">
        <f ca="true">+IF(OFFSET('Hygiene Data'!$D$12,0,10*ROW('Hygiene Data'!D72))="","",OFFSET('Hygiene Data'!$D$12,0,10*ROW('Hygiene Data'!D72)))</f>
        <v/>
      </c>
      <c r="DQ78" s="270" t="str">
        <f ca="true">+IF(OFFSET('Hygiene Data'!$D$13,0,10*ROW('Hygiene Data'!D72))="","",OFFSET('Hygiene Data'!$D$13,0,10*ROW('Hygiene Data'!D72)))</f>
        <v/>
      </c>
      <c r="DR78" s="270" t="str">
        <f ca="true">+IF(OFFSET('Hygiene Data'!$E$11,0,10*ROW('Hygiene Data'!E72))="","",OFFSET('Hygiene Data'!$E$11,0,10*ROW('Hygiene Data'!E72)))</f>
        <v/>
      </c>
      <c r="DS78" s="270" t="str">
        <f ca="true">+IF(OFFSET('Hygiene Data'!$E$12,0,10*ROW('Hygiene Data'!E72))="","",OFFSET('Hygiene Data'!$E$12,0,10*ROW('Hygiene Data'!E72)))</f>
        <v/>
      </c>
      <c r="DT78" s="270" t="str">
        <f ca="true">+IF(OFFSET('Hygiene Data'!$E$13,0,10*ROW('Hygiene Data'!E72))="","",OFFSET('Hygiene Data'!$E$13,0,10*ROW('Hygiene Data'!E72)))</f>
        <v/>
      </c>
      <c r="DU78" s="270" t="str">
        <f ca="true">+IF(OFFSET('Hygiene Data'!$F$11,0,10*ROW('Hygiene Data'!F72))="","",OFFSET('Hygiene Data'!$F$11,0,10*ROW('Hygiene Data'!F72)))</f>
        <v/>
      </c>
      <c r="DV78" s="270" t="str">
        <f ca="true">+IF(OFFSET('Hygiene Data'!$F$12,0,10*ROW('Hygiene Data'!F72))="","",OFFSET('Hygiene Data'!$F$12,0,10*ROW('Hygiene Data'!F72)))</f>
        <v/>
      </c>
      <c r="DW78" s="270" t="str">
        <f ca="true">+IF(OFFSET('Hygiene Data'!$F$13,0,10*ROW('Hygiene Data'!F72))="","",OFFSET('Hygiene Data'!$F$13,0,10*ROW('Hygiene Data'!F72)))</f>
        <v/>
      </c>
      <c r="DX78" s="270" t="str">
        <f ca="true">+IF(OFFSET('Hygiene Data'!$G$11,0,10*ROW('Hygiene Data'!G72))="","",OFFSET('Hygiene Data'!$G$11,0,10*ROW('Hygiene Data'!G72)))</f>
        <v/>
      </c>
      <c r="DY78" s="270" t="str">
        <f ca="true">+IF(OFFSET('Hygiene Data'!$G$12,0,10*ROW('Hygiene Data'!G72))="","",OFFSET('Hygiene Data'!$G$12,0,10*ROW('Hygiene Data'!G72)))</f>
        <v/>
      </c>
      <c r="DZ78" s="270" t="str">
        <f ca="true">+IF(OFFSET('Hygiene Data'!$G$13,0,10*ROW('Hygiene Data'!G72))="","",OFFSET('Hygiene Data'!$G$13,0,10*ROW('Hygiene Data'!G72)))</f>
        <v/>
      </c>
      <c r="EA78" s="270" t="str">
        <f ca="true">+IF(OFFSET('Hygiene Data'!$H$11,0,10*ROW('Hygiene Data'!H72))="","",OFFSET('Hygiene Data'!$H$11,0,10*ROW('Hygiene Data'!H72)))</f>
        <v/>
      </c>
      <c r="EB78" s="270" t="str">
        <f ca="true">+IF(OFFSET('Hygiene Data'!$H$12,0,10*ROW('Hygiene Data'!H72))="","",OFFSET('Hygiene Data'!$H$12,0,10*ROW('Hygiene Data'!H72)))</f>
        <v/>
      </c>
      <c r="EC78" s="270" t="str">
        <f ca="true">+IF(OFFSET('Hygiene Data'!$H$13,0,10*ROW('Hygiene Data'!H72))="","",OFFSET('Hygiene Data'!$H$13,0,10*ROW('Hygiene Data'!H72)))</f>
        <v/>
      </c>
      <c r="ED78" s="270" t="str">
        <f ca="true">+IF(OFFSET('Hygiene Data'!$I$11,0,10*ROW('Hygiene Data'!I72))="","",OFFSET('Hygiene Data'!$I$11,0,10*ROW('Hygiene Data'!I72)))</f>
        <v/>
      </c>
      <c r="EE78" s="270" t="str">
        <f ca="true">+IF(OFFSET('Hygiene Data'!$I$12,0,10*ROW('Hygiene Data'!I72))="","",OFFSET('Hygiene Data'!$I$12,0,10*ROW('Hygiene Data'!I72)))</f>
        <v/>
      </c>
      <c r="EF78" s="270"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6"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0"/>
      <c r="BS79" s="270" t="str">
        <f ca="true">+IF(OFFSET('Water Data'!$D$27,0,10*ROW('Water Data'!D73))="","",OFFSET('Water Data'!$D$27,0,10*ROW('Water Data'!D73)))</f>
        <v/>
      </c>
      <c r="BT79" s="270" t="str">
        <f ca="true">+IF(OFFSET('Water Data'!$D$28,0,10*ROW('Water Data'!D73))="","",OFFSET('Water Data'!$D$28,0,10*ROW('Water Data'!D73)))</f>
        <v/>
      </c>
      <c r="BU79" s="270" t="str">
        <f ca="true">+IF(OFFSET('Water Data'!$D$29,0,10*ROW('Water Data'!D73))="","",OFFSET('Water Data'!$D$29,0,10*ROW('Water Data'!D73)))</f>
        <v/>
      </c>
      <c r="BV79" s="270" t="str">
        <f ca="true">+IF(OFFSET('Water Data'!$E$27,0,10*ROW('Water Data'!E73))="","",OFFSET('Water Data'!$E$27,0,10*ROW('Water Data'!E73)))</f>
        <v/>
      </c>
      <c r="BW79" s="270" t="str">
        <f ca="true">+IF(OFFSET('Water Data'!$E$28,0,10*ROW('Water Data'!E73))="","",OFFSET('Water Data'!$E$28,0,10*ROW('Water Data'!E73)))</f>
        <v/>
      </c>
      <c r="BX79" s="270" t="str">
        <f ca="true">+IF(OFFSET('Water Data'!$E$29,0,10*ROW('Water Data'!E73))="","",OFFSET('Water Data'!$E$29,0,10*ROW('Water Data'!E73)))</f>
        <v/>
      </c>
      <c r="BY79" s="270" t="str">
        <f ca="true">+IF(OFFSET('Water Data'!$F$27,0,10*ROW('Water Data'!F73))="","",OFFSET('Water Data'!$F$27,0,10*ROW('Water Data'!F73)))</f>
        <v/>
      </c>
      <c r="BZ79" s="270" t="str">
        <f ca="true">+IF(OFFSET('Water Data'!$F$28,0,10*ROW('Water Data'!F73))="","",OFFSET('Water Data'!$F$28,0,10*ROW('Water Data'!F73)))</f>
        <v/>
      </c>
      <c r="CA79" s="270" t="str">
        <f ca="true">+IF(OFFSET('Water Data'!$F$29,0,10*ROW('Water Data'!F73))="","",OFFSET('Water Data'!$F$29,0,10*ROW('Water Data'!F73)))</f>
        <v/>
      </c>
      <c r="CB79" s="270" t="str">
        <f ca="true">+IF(OFFSET('Water Data'!$G$27,0,10*ROW('Water Data'!G73))="","",OFFSET('Water Data'!$G$27,0,10*ROW('Water Data'!G73)))</f>
        <v/>
      </c>
      <c r="CC79" s="270" t="str">
        <f ca="true">+IF(OFFSET('Water Data'!$G$28,0,10*ROW('Water Data'!G73))="","",OFFSET('Water Data'!$G$28,0,10*ROW('Water Data'!G73)))</f>
        <v/>
      </c>
      <c r="CD79" s="270" t="str">
        <f ca="true">+IF(OFFSET('Water Data'!$G$29,0,10*ROW('Water Data'!G73))="","",OFFSET('Water Data'!$G$29,0,10*ROW('Water Data'!G73)))</f>
        <v/>
      </c>
      <c r="CE79" s="270" t="str">
        <f ca="true">+IF(OFFSET('Water Data'!$H$27,0,10*ROW('Water Data'!H73))="","",OFFSET('Water Data'!$H$27,0,10*ROW('Water Data'!H73)))</f>
        <v/>
      </c>
      <c r="CF79" s="270" t="str">
        <f ca="true">+IF(OFFSET('Water Data'!$H$28,0,10*ROW('Water Data'!H73))="","",OFFSET('Water Data'!$H$28,0,10*ROW('Water Data'!H73)))</f>
        <v/>
      </c>
      <c r="CG79" s="270" t="str">
        <f ca="true">+IF(OFFSET('Water Data'!$H$29,0,10*ROW('Water Data'!H73))="","",OFFSET('Water Data'!$H$29,0,10*ROW('Water Data'!H73)))</f>
        <v/>
      </c>
      <c r="CH79" s="270" t="str">
        <f ca="true">+IF(OFFSET('Water Data'!$I$27,0,10*ROW('Water Data'!I73))="","",OFFSET('Water Data'!$I$27,0,10*ROW('Water Data'!I73)))</f>
        <v/>
      </c>
      <c r="CI79" s="270" t="str">
        <f ca="true">+IF(OFFSET('Water Data'!$I$28,0,10*ROW('Water Data'!I73))="","",OFFSET('Water Data'!$I$28,0,10*ROW('Water Data'!I73)))</f>
        <v/>
      </c>
      <c r="CJ79" s="270" t="str">
        <f ca="true">+IF(OFFSET('Water Data'!$I$29,0,10*ROW('Water Data'!I73))="","",OFFSET('Water Data'!$I$29,0,10*ROW('Water Data'!I73)))</f>
        <v/>
      </c>
      <c r="CK79" s="270" t="str">
        <f ca="true">+IF(OFFSET('Sanitation Data'!$D$28,0,10*ROW('Sanitation Data'!D73))="","",OFFSET('Sanitation Data'!$D$28,0,10*ROW('Sanitation Data'!D73)))</f>
        <v/>
      </c>
      <c r="CL79" s="270" t="str">
        <f ca="true">+IF(OFFSET('Sanitation Data'!$D$29,0,10*ROW('Sanitation Data'!D73))="","",OFFSET('Sanitation Data'!$D$29,0,10*ROW('Sanitation Data'!D73)))</f>
        <v/>
      </c>
      <c r="CM79" s="270" t="str">
        <f ca="true">+IF(OFFSET('Sanitation Data'!$D$30,0,10*ROW('Sanitation Data'!D73))="","",OFFSET('Sanitation Data'!$D$30,0,10*ROW('Sanitation Data'!D73)))</f>
        <v/>
      </c>
      <c r="CN79" s="270" t="str">
        <f ca="true">+IF(OFFSET('Sanitation Data'!$D$31,0,10*ROW('Sanitation Data'!D73))="","",OFFSET('Sanitation Data'!$D$31,0,10*ROW('Sanitation Data'!D73)))</f>
        <v/>
      </c>
      <c r="CO79" s="270" t="str">
        <f ca="true">+IF(OFFSET('Sanitation Data'!$D$32,0,10*ROW('Sanitation Data'!D73))="","",OFFSET('Sanitation Data'!$D$32,0,10*ROW('Sanitation Data'!D73)))</f>
        <v/>
      </c>
      <c r="CP79" s="270" t="str">
        <f ca="true">+IF(OFFSET('Sanitation Data'!$E$28,0,10*ROW('Sanitation Data'!E73))="","",OFFSET('Sanitation Data'!$E$28,0,10*ROW('Sanitation Data'!E73)))</f>
        <v/>
      </c>
      <c r="CQ79" s="270" t="str">
        <f ca="true">+IF(OFFSET('Sanitation Data'!$E$29,0,10*ROW('Sanitation Data'!E73))="","",OFFSET('Sanitation Data'!$E$29,0,10*ROW('Sanitation Data'!E73)))</f>
        <v/>
      </c>
      <c r="CR79" s="270" t="str">
        <f ca="true">+IF(OFFSET('Sanitation Data'!$E$30,0,10*ROW('Sanitation Data'!E73))="","",OFFSET('Sanitation Data'!$E$30,0,10*ROW('Sanitation Data'!E73)))</f>
        <v/>
      </c>
      <c r="CS79" s="270" t="str">
        <f ca="true">+IF(OFFSET('Sanitation Data'!$E$31,0,10*ROW('Sanitation Data'!E73))="","",OFFSET('Sanitation Data'!$E$31,0,10*ROW('Sanitation Data'!E73)))</f>
        <v/>
      </c>
      <c r="CT79" s="270" t="str">
        <f ca="true">+IF(OFFSET('Sanitation Data'!$E$32,0,10*ROW('Sanitation Data'!E73))="","",OFFSET('Sanitation Data'!$E$32,0,10*ROW('Sanitation Data'!E73)))</f>
        <v/>
      </c>
      <c r="CU79" s="270" t="str">
        <f ca="true">+IF(OFFSET('Sanitation Data'!$F$28,0,10*ROW('Sanitation Data'!F73))="","",OFFSET('Sanitation Data'!$F$28,0,10*ROW('Sanitation Data'!F73)))</f>
        <v/>
      </c>
      <c r="CV79" s="270" t="str">
        <f ca="true">+IF(OFFSET('Sanitation Data'!$F$29,0,10*ROW('Sanitation Data'!F73))="","",OFFSET('Sanitation Data'!$F$29,0,10*ROW('Sanitation Data'!F73)))</f>
        <v/>
      </c>
      <c r="CW79" s="270" t="str">
        <f ca="true">+IF(OFFSET('Sanitation Data'!$F$30,0,10*ROW('Sanitation Data'!F73))="","",OFFSET('Sanitation Data'!$F$30,0,10*ROW('Sanitation Data'!F73)))</f>
        <v/>
      </c>
      <c r="CX79" s="270" t="str">
        <f ca="true">+IF(OFFSET('Sanitation Data'!$F$31,0,10*ROW('Sanitation Data'!F73))="","",OFFSET('Sanitation Data'!$F$31,0,10*ROW('Sanitation Data'!F73)))</f>
        <v/>
      </c>
      <c r="CY79" s="270" t="str">
        <f ca="true">+IF(OFFSET('Sanitation Data'!$F$32,0,10*ROW('Sanitation Data'!F73))="","",OFFSET('Sanitation Data'!$F$32,0,10*ROW('Sanitation Data'!F73)))</f>
        <v/>
      </c>
      <c r="CZ79" s="270" t="str">
        <f ca="true">+IF(OFFSET('Sanitation Data'!$G$28,0,10*ROW('Sanitation Data'!G73))="","",OFFSET('Sanitation Data'!$G$28,0,10*ROW('Sanitation Data'!G73)))</f>
        <v/>
      </c>
      <c r="DA79" s="270" t="str">
        <f ca="true">+IF(OFFSET('Sanitation Data'!$G$29,0,10*ROW('Sanitation Data'!G73))="","",OFFSET('Sanitation Data'!$G$29,0,10*ROW('Sanitation Data'!G73)))</f>
        <v/>
      </c>
      <c r="DB79" s="270" t="str">
        <f ca="true">+IF(OFFSET('Sanitation Data'!$G$30,0,10*ROW('Sanitation Data'!G73))="","",OFFSET('Sanitation Data'!$G$30,0,10*ROW('Sanitation Data'!G73)))</f>
        <v/>
      </c>
      <c r="DC79" s="270" t="str">
        <f ca="true">+IF(OFFSET('Sanitation Data'!$G$31,0,10*ROW('Sanitation Data'!G73))="","",OFFSET('Sanitation Data'!$G$31,0,10*ROW('Sanitation Data'!G73)))</f>
        <v/>
      </c>
      <c r="DD79" s="270" t="str">
        <f ca="true">+IF(OFFSET('Sanitation Data'!$G$32,0,10*ROW('Sanitation Data'!G73))="","",OFFSET('Sanitation Data'!$G$32,0,10*ROW('Sanitation Data'!G73)))</f>
        <v/>
      </c>
      <c r="DE79" s="270" t="str">
        <f ca="true">+IF(OFFSET('Sanitation Data'!$H$28,0,10*ROW('Sanitation Data'!H73))="","",OFFSET('Sanitation Data'!$H$28,0,10*ROW('Sanitation Data'!H73)))</f>
        <v/>
      </c>
      <c r="DF79" s="270" t="str">
        <f ca="true">+IF(OFFSET('Sanitation Data'!$H$29,0,10*ROW('Sanitation Data'!H73))="","",OFFSET('Sanitation Data'!$H$29,0,10*ROW('Sanitation Data'!H73)))</f>
        <v/>
      </c>
      <c r="DG79" s="270" t="str">
        <f ca="true">+IF(OFFSET('Sanitation Data'!$H$30,0,10*ROW('Sanitation Data'!H73))="","",OFFSET('Sanitation Data'!$H$30,0,10*ROW('Sanitation Data'!H73)))</f>
        <v/>
      </c>
      <c r="DH79" s="270" t="str">
        <f ca="true">+IF(OFFSET('Sanitation Data'!$H$31,0,10*ROW('Sanitation Data'!H73))="","",OFFSET('Sanitation Data'!$H$31,0,10*ROW('Sanitation Data'!H73)))</f>
        <v/>
      </c>
      <c r="DI79" s="270" t="str">
        <f ca="true">+IF(OFFSET('Sanitation Data'!$H$32,0,10*ROW('Sanitation Data'!H73))="","",OFFSET('Sanitation Data'!$H$32,0,10*ROW('Sanitation Data'!H73)))</f>
        <v/>
      </c>
      <c r="DJ79" s="270" t="str">
        <f ca="true">+IF(OFFSET('Sanitation Data'!$I$28,0,10*ROW('Sanitation Data'!I73))="","",OFFSET('Sanitation Data'!$I$28,0,10*ROW('Sanitation Data'!I73)))</f>
        <v/>
      </c>
      <c r="DK79" s="270" t="str">
        <f ca="true">+IF(OFFSET('Sanitation Data'!$I$29,0,10*ROW('Sanitation Data'!I73))="","",OFFSET('Sanitation Data'!$I$29,0,10*ROW('Sanitation Data'!I73)))</f>
        <v/>
      </c>
      <c r="DL79" s="270" t="str">
        <f ca="true">+IF(OFFSET('Sanitation Data'!$I$30,0,10*ROW('Sanitation Data'!I73))="","",OFFSET('Sanitation Data'!$I$30,0,10*ROW('Sanitation Data'!I73)))</f>
        <v/>
      </c>
      <c r="DM79" s="270" t="str">
        <f ca="true">+IF(OFFSET('Sanitation Data'!$I$31,0,10*ROW('Sanitation Data'!I73))="","",OFFSET('Sanitation Data'!$I$31,0,10*ROW('Sanitation Data'!I73)))</f>
        <v/>
      </c>
      <c r="DN79" s="270" t="str">
        <f ca="true">+IF(OFFSET('Sanitation Data'!$I$32,0,10*ROW('Sanitation Data'!I73))="","",OFFSET('Sanitation Data'!$I$32,0,10*ROW('Sanitation Data'!I73)))</f>
        <v/>
      </c>
      <c r="DO79" s="270" t="str">
        <f ca="true">+IF(OFFSET('Hygiene Data'!$D$11,0,10*ROW('Hygiene Data'!D73))="","",OFFSET('Hygiene Data'!$D$11,0,10*ROW('Hygiene Data'!D73)))</f>
        <v/>
      </c>
      <c r="DP79" s="270" t="str">
        <f ca="true">+IF(OFFSET('Hygiene Data'!$D$12,0,10*ROW('Hygiene Data'!D73))="","",OFFSET('Hygiene Data'!$D$12,0,10*ROW('Hygiene Data'!D73)))</f>
        <v/>
      </c>
      <c r="DQ79" s="270" t="str">
        <f ca="true">+IF(OFFSET('Hygiene Data'!$D$13,0,10*ROW('Hygiene Data'!D73))="","",OFFSET('Hygiene Data'!$D$13,0,10*ROW('Hygiene Data'!D73)))</f>
        <v/>
      </c>
      <c r="DR79" s="270" t="str">
        <f ca="true">+IF(OFFSET('Hygiene Data'!$E$11,0,10*ROW('Hygiene Data'!E73))="","",OFFSET('Hygiene Data'!$E$11,0,10*ROW('Hygiene Data'!E73)))</f>
        <v/>
      </c>
      <c r="DS79" s="270" t="str">
        <f ca="true">+IF(OFFSET('Hygiene Data'!$E$12,0,10*ROW('Hygiene Data'!E73))="","",OFFSET('Hygiene Data'!$E$12,0,10*ROW('Hygiene Data'!E73)))</f>
        <v/>
      </c>
      <c r="DT79" s="270" t="str">
        <f ca="true">+IF(OFFSET('Hygiene Data'!$E$13,0,10*ROW('Hygiene Data'!E73))="","",OFFSET('Hygiene Data'!$E$13,0,10*ROW('Hygiene Data'!E73)))</f>
        <v/>
      </c>
      <c r="DU79" s="270" t="str">
        <f ca="true">+IF(OFFSET('Hygiene Data'!$F$11,0,10*ROW('Hygiene Data'!F73))="","",OFFSET('Hygiene Data'!$F$11,0,10*ROW('Hygiene Data'!F73)))</f>
        <v/>
      </c>
      <c r="DV79" s="270" t="str">
        <f ca="true">+IF(OFFSET('Hygiene Data'!$F$12,0,10*ROW('Hygiene Data'!F73))="","",OFFSET('Hygiene Data'!$F$12,0,10*ROW('Hygiene Data'!F73)))</f>
        <v/>
      </c>
      <c r="DW79" s="270" t="str">
        <f ca="true">+IF(OFFSET('Hygiene Data'!$F$13,0,10*ROW('Hygiene Data'!F73))="","",OFFSET('Hygiene Data'!$F$13,0,10*ROW('Hygiene Data'!F73)))</f>
        <v/>
      </c>
      <c r="DX79" s="270" t="str">
        <f ca="true">+IF(OFFSET('Hygiene Data'!$G$11,0,10*ROW('Hygiene Data'!G73))="","",OFFSET('Hygiene Data'!$G$11,0,10*ROW('Hygiene Data'!G73)))</f>
        <v/>
      </c>
      <c r="DY79" s="270" t="str">
        <f ca="true">+IF(OFFSET('Hygiene Data'!$G$12,0,10*ROW('Hygiene Data'!G73))="","",OFFSET('Hygiene Data'!$G$12,0,10*ROW('Hygiene Data'!G73)))</f>
        <v/>
      </c>
      <c r="DZ79" s="270" t="str">
        <f ca="true">+IF(OFFSET('Hygiene Data'!$G$13,0,10*ROW('Hygiene Data'!G73))="","",OFFSET('Hygiene Data'!$G$13,0,10*ROW('Hygiene Data'!G73)))</f>
        <v/>
      </c>
      <c r="EA79" s="270" t="str">
        <f ca="true">+IF(OFFSET('Hygiene Data'!$H$11,0,10*ROW('Hygiene Data'!H73))="","",OFFSET('Hygiene Data'!$H$11,0,10*ROW('Hygiene Data'!H73)))</f>
        <v/>
      </c>
      <c r="EB79" s="270" t="str">
        <f ca="true">+IF(OFFSET('Hygiene Data'!$H$12,0,10*ROW('Hygiene Data'!H73))="","",OFFSET('Hygiene Data'!$H$12,0,10*ROW('Hygiene Data'!H73)))</f>
        <v/>
      </c>
      <c r="EC79" s="270" t="str">
        <f ca="true">+IF(OFFSET('Hygiene Data'!$H$13,0,10*ROW('Hygiene Data'!H73))="","",OFFSET('Hygiene Data'!$H$13,0,10*ROW('Hygiene Data'!H73)))</f>
        <v/>
      </c>
      <c r="ED79" s="270" t="str">
        <f ca="true">+IF(OFFSET('Hygiene Data'!$I$11,0,10*ROW('Hygiene Data'!I73))="","",OFFSET('Hygiene Data'!$I$11,0,10*ROW('Hygiene Data'!I73)))</f>
        <v/>
      </c>
      <c r="EE79" s="270" t="str">
        <f ca="true">+IF(OFFSET('Hygiene Data'!$I$12,0,10*ROW('Hygiene Data'!I73))="","",OFFSET('Hygiene Data'!$I$12,0,10*ROW('Hygiene Data'!I73)))</f>
        <v/>
      </c>
      <c r="EF79" s="270"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6"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0"/>
      <c r="BS80" s="270" t="str">
        <f ca="true">+IF(OFFSET('Water Data'!$D$27,0,10*ROW('Water Data'!D74))="","",OFFSET('Water Data'!$D$27,0,10*ROW('Water Data'!D74)))</f>
        <v/>
      </c>
      <c r="BT80" s="270" t="str">
        <f ca="true">+IF(OFFSET('Water Data'!$D$28,0,10*ROW('Water Data'!D74))="","",OFFSET('Water Data'!$D$28,0,10*ROW('Water Data'!D74)))</f>
        <v/>
      </c>
      <c r="BU80" s="270" t="str">
        <f ca="true">+IF(OFFSET('Water Data'!$D$29,0,10*ROW('Water Data'!D74))="","",OFFSET('Water Data'!$D$29,0,10*ROW('Water Data'!D74)))</f>
        <v/>
      </c>
      <c r="BV80" s="270" t="str">
        <f ca="true">+IF(OFFSET('Water Data'!$E$27,0,10*ROW('Water Data'!E74))="","",OFFSET('Water Data'!$E$27,0,10*ROW('Water Data'!E74)))</f>
        <v/>
      </c>
      <c r="BW80" s="270" t="str">
        <f ca="true">+IF(OFFSET('Water Data'!$E$28,0,10*ROW('Water Data'!E74))="","",OFFSET('Water Data'!$E$28,0,10*ROW('Water Data'!E74)))</f>
        <v/>
      </c>
      <c r="BX80" s="270" t="str">
        <f ca="true">+IF(OFFSET('Water Data'!$E$29,0,10*ROW('Water Data'!E74))="","",OFFSET('Water Data'!$E$29,0,10*ROW('Water Data'!E74)))</f>
        <v/>
      </c>
      <c r="BY80" s="270" t="str">
        <f ca="true">+IF(OFFSET('Water Data'!$F$27,0,10*ROW('Water Data'!F74))="","",OFFSET('Water Data'!$F$27,0,10*ROW('Water Data'!F74)))</f>
        <v/>
      </c>
      <c r="BZ80" s="270" t="str">
        <f ca="true">+IF(OFFSET('Water Data'!$F$28,0,10*ROW('Water Data'!F74))="","",OFFSET('Water Data'!$F$28,0,10*ROW('Water Data'!F74)))</f>
        <v/>
      </c>
      <c r="CA80" s="270" t="str">
        <f ca="true">+IF(OFFSET('Water Data'!$F$29,0,10*ROW('Water Data'!F74))="","",OFFSET('Water Data'!$F$29,0,10*ROW('Water Data'!F74)))</f>
        <v/>
      </c>
      <c r="CB80" s="270" t="str">
        <f ca="true">+IF(OFFSET('Water Data'!$G$27,0,10*ROW('Water Data'!G74))="","",OFFSET('Water Data'!$G$27,0,10*ROW('Water Data'!G74)))</f>
        <v/>
      </c>
      <c r="CC80" s="270" t="str">
        <f ca="true">+IF(OFFSET('Water Data'!$G$28,0,10*ROW('Water Data'!G74))="","",OFFSET('Water Data'!$G$28,0,10*ROW('Water Data'!G74)))</f>
        <v/>
      </c>
      <c r="CD80" s="270" t="str">
        <f ca="true">+IF(OFFSET('Water Data'!$G$29,0,10*ROW('Water Data'!G74))="","",OFFSET('Water Data'!$G$29,0,10*ROW('Water Data'!G74)))</f>
        <v/>
      </c>
      <c r="CE80" s="270" t="str">
        <f ca="true">+IF(OFFSET('Water Data'!$H$27,0,10*ROW('Water Data'!H74))="","",OFFSET('Water Data'!$H$27,0,10*ROW('Water Data'!H74)))</f>
        <v/>
      </c>
      <c r="CF80" s="270" t="str">
        <f ca="true">+IF(OFFSET('Water Data'!$H$28,0,10*ROW('Water Data'!H74))="","",OFFSET('Water Data'!$H$28,0,10*ROW('Water Data'!H74)))</f>
        <v/>
      </c>
      <c r="CG80" s="270" t="str">
        <f ca="true">+IF(OFFSET('Water Data'!$H$29,0,10*ROW('Water Data'!H74))="","",OFFSET('Water Data'!$H$29,0,10*ROW('Water Data'!H74)))</f>
        <v/>
      </c>
      <c r="CH80" s="270" t="str">
        <f ca="true">+IF(OFFSET('Water Data'!$I$27,0,10*ROW('Water Data'!I74))="","",OFFSET('Water Data'!$I$27,0,10*ROW('Water Data'!I74)))</f>
        <v/>
      </c>
      <c r="CI80" s="270" t="str">
        <f ca="true">+IF(OFFSET('Water Data'!$I$28,0,10*ROW('Water Data'!I74))="","",OFFSET('Water Data'!$I$28,0,10*ROW('Water Data'!I74)))</f>
        <v/>
      </c>
      <c r="CJ80" s="270" t="str">
        <f ca="true">+IF(OFFSET('Water Data'!$I$29,0,10*ROW('Water Data'!I74))="","",OFFSET('Water Data'!$I$29,0,10*ROW('Water Data'!I74)))</f>
        <v/>
      </c>
      <c r="CK80" s="270" t="str">
        <f ca="true">+IF(OFFSET('Sanitation Data'!$D$28,0,10*ROW('Sanitation Data'!D74))="","",OFFSET('Sanitation Data'!$D$28,0,10*ROW('Sanitation Data'!D74)))</f>
        <v/>
      </c>
      <c r="CL80" s="270" t="str">
        <f ca="true">+IF(OFFSET('Sanitation Data'!$D$29,0,10*ROW('Sanitation Data'!D74))="","",OFFSET('Sanitation Data'!$D$29,0,10*ROW('Sanitation Data'!D74)))</f>
        <v/>
      </c>
      <c r="CM80" s="270" t="str">
        <f ca="true">+IF(OFFSET('Sanitation Data'!$D$30,0,10*ROW('Sanitation Data'!D74))="","",OFFSET('Sanitation Data'!$D$30,0,10*ROW('Sanitation Data'!D74)))</f>
        <v/>
      </c>
      <c r="CN80" s="270" t="str">
        <f ca="true">+IF(OFFSET('Sanitation Data'!$D$31,0,10*ROW('Sanitation Data'!D74))="","",OFFSET('Sanitation Data'!$D$31,0,10*ROW('Sanitation Data'!D74)))</f>
        <v/>
      </c>
      <c r="CO80" s="270" t="str">
        <f ca="true">+IF(OFFSET('Sanitation Data'!$D$32,0,10*ROW('Sanitation Data'!D74))="","",OFFSET('Sanitation Data'!$D$32,0,10*ROW('Sanitation Data'!D74)))</f>
        <v/>
      </c>
      <c r="CP80" s="270" t="str">
        <f ca="true">+IF(OFFSET('Sanitation Data'!$E$28,0,10*ROW('Sanitation Data'!E74))="","",OFFSET('Sanitation Data'!$E$28,0,10*ROW('Sanitation Data'!E74)))</f>
        <v/>
      </c>
      <c r="CQ80" s="270" t="str">
        <f ca="true">+IF(OFFSET('Sanitation Data'!$E$29,0,10*ROW('Sanitation Data'!E74))="","",OFFSET('Sanitation Data'!$E$29,0,10*ROW('Sanitation Data'!E74)))</f>
        <v/>
      </c>
      <c r="CR80" s="270" t="str">
        <f ca="true">+IF(OFFSET('Sanitation Data'!$E$30,0,10*ROW('Sanitation Data'!E74))="","",OFFSET('Sanitation Data'!$E$30,0,10*ROW('Sanitation Data'!E74)))</f>
        <v/>
      </c>
      <c r="CS80" s="270" t="str">
        <f ca="true">+IF(OFFSET('Sanitation Data'!$E$31,0,10*ROW('Sanitation Data'!E74))="","",OFFSET('Sanitation Data'!$E$31,0,10*ROW('Sanitation Data'!E74)))</f>
        <v/>
      </c>
      <c r="CT80" s="270" t="str">
        <f ca="true">+IF(OFFSET('Sanitation Data'!$E$32,0,10*ROW('Sanitation Data'!E74))="","",OFFSET('Sanitation Data'!$E$32,0,10*ROW('Sanitation Data'!E74)))</f>
        <v/>
      </c>
      <c r="CU80" s="270" t="str">
        <f ca="true">+IF(OFFSET('Sanitation Data'!$F$28,0,10*ROW('Sanitation Data'!F74))="","",OFFSET('Sanitation Data'!$F$28,0,10*ROW('Sanitation Data'!F74)))</f>
        <v/>
      </c>
      <c r="CV80" s="270" t="str">
        <f ca="true">+IF(OFFSET('Sanitation Data'!$F$29,0,10*ROW('Sanitation Data'!F74))="","",OFFSET('Sanitation Data'!$F$29,0,10*ROW('Sanitation Data'!F74)))</f>
        <v/>
      </c>
      <c r="CW80" s="270" t="str">
        <f ca="true">+IF(OFFSET('Sanitation Data'!$F$30,0,10*ROW('Sanitation Data'!F74))="","",OFFSET('Sanitation Data'!$F$30,0,10*ROW('Sanitation Data'!F74)))</f>
        <v/>
      </c>
      <c r="CX80" s="270" t="str">
        <f ca="true">+IF(OFFSET('Sanitation Data'!$F$31,0,10*ROW('Sanitation Data'!F74))="","",OFFSET('Sanitation Data'!$F$31,0,10*ROW('Sanitation Data'!F74)))</f>
        <v/>
      </c>
      <c r="CY80" s="270" t="str">
        <f ca="true">+IF(OFFSET('Sanitation Data'!$F$32,0,10*ROW('Sanitation Data'!F74))="","",OFFSET('Sanitation Data'!$F$32,0,10*ROW('Sanitation Data'!F74)))</f>
        <v/>
      </c>
      <c r="CZ80" s="270" t="str">
        <f ca="true">+IF(OFFSET('Sanitation Data'!$G$28,0,10*ROW('Sanitation Data'!G74))="","",OFFSET('Sanitation Data'!$G$28,0,10*ROW('Sanitation Data'!G74)))</f>
        <v/>
      </c>
      <c r="DA80" s="270" t="str">
        <f ca="true">+IF(OFFSET('Sanitation Data'!$G$29,0,10*ROW('Sanitation Data'!G74))="","",OFFSET('Sanitation Data'!$G$29,0,10*ROW('Sanitation Data'!G74)))</f>
        <v/>
      </c>
      <c r="DB80" s="270" t="str">
        <f ca="true">+IF(OFFSET('Sanitation Data'!$G$30,0,10*ROW('Sanitation Data'!G74))="","",OFFSET('Sanitation Data'!$G$30,0,10*ROW('Sanitation Data'!G74)))</f>
        <v/>
      </c>
      <c r="DC80" s="270" t="str">
        <f ca="true">+IF(OFFSET('Sanitation Data'!$G$31,0,10*ROW('Sanitation Data'!G74))="","",OFFSET('Sanitation Data'!$G$31,0,10*ROW('Sanitation Data'!G74)))</f>
        <v/>
      </c>
      <c r="DD80" s="270" t="str">
        <f ca="true">+IF(OFFSET('Sanitation Data'!$G$32,0,10*ROW('Sanitation Data'!G74))="","",OFFSET('Sanitation Data'!$G$32,0,10*ROW('Sanitation Data'!G74)))</f>
        <v/>
      </c>
      <c r="DE80" s="270" t="str">
        <f ca="true">+IF(OFFSET('Sanitation Data'!$H$28,0,10*ROW('Sanitation Data'!H74))="","",OFFSET('Sanitation Data'!$H$28,0,10*ROW('Sanitation Data'!H74)))</f>
        <v/>
      </c>
      <c r="DF80" s="270" t="str">
        <f ca="true">+IF(OFFSET('Sanitation Data'!$H$29,0,10*ROW('Sanitation Data'!H74))="","",OFFSET('Sanitation Data'!$H$29,0,10*ROW('Sanitation Data'!H74)))</f>
        <v/>
      </c>
      <c r="DG80" s="270" t="str">
        <f ca="true">+IF(OFFSET('Sanitation Data'!$H$30,0,10*ROW('Sanitation Data'!H74))="","",OFFSET('Sanitation Data'!$H$30,0,10*ROW('Sanitation Data'!H74)))</f>
        <v/>
      </c>
      <c r="DH80" s="270" t="str">
        <f ca="true">+IF(OFFSET('Sanitation Data'!$H$31,0,10*ROW('Sanitation Data'!H74))="","",OFFSET('Sanitation Data'!$H$31,0,10*ROW('Sanitation Data'!H74)))</f>
        <v/>
      </c>
      <c r="DI80" s="270" t="str">
        <f ca="true">+IF(OFFSET('Sanitation Data'!$H$32,0,10*ROW('Sanitation Data'!H74))="","",OFFSET('Sanitation Data'!$H$32,0,10*ROW('Sanitation Data'!H74)))</f>
        <v/>
      </c>
      <c r="DJ80" s="270" t="str">
        <f ca="true">+IF(OFFSET('Sanitation Data'!$I$28,0,10*ROW('Sanitation Data'!I74))="","",OFFSET('Sanitation Data'!$I$28,0,10*ROW('Sanitation Data'!I74)))</f>
        <v/>
      </c>
      <c r="DK80" s="270" t="str">
        <f ca="true">+IF(OFFSET('Sanitation Data'!$I$29,0,10*ROW('Sanitation Data'!I74))="","",OFFSET('Sanitation Data'!$I$29,0,10*ROW('Sanitation Data'!I74)))</f>
        <v/>
      </c>
      <c r="DL80" s="270" t="str">
        <f ca="true">+IF(OFFSET('Sanitation Data'!$I$30,0,10*ROW('Sanitation Data'!I74))="","",OFFSET('Sanitation Data'!$I$30,0,10*ROW('Sanitation Data'!I74)))</f>
        <v/>
      </c>
      <c r="DM80" s="270" t="str">
        <f ca="true">+IF(OFFSET('Sanitation Data'!$I$31,0,10*ROW('Sanitation Data'!I74))="","",OFFSET('Sanitation Data'!$I$31,0,10*ROW('Sanitation Data'!I74)))</f>
        <v/>
      </c>
      <c r="DN80" s="270" t="str">
        <f ca="true">+IF(OFFSET('Sanitation Data'!$I$32,0,10*ROW('Sanitation Data'!I74))="","",OFFSET('Sanitation Data'!$I$32,0,10*ROW('Sanitation Data'!I74)))</f>
        <v/>
      </c>
      <c r="DO80" s="270" t="str">
        <f ca="true">+IF(OFFSET('Hygiene Data'!$D$11,0,10*ROW('Hygiene Data'!D74))="","",OFFSET('Hygiene Data'!$D$11,0,10*ROW('Hygiene Data'!D74)))</f>
        <v/>
      </c>
      <c r="DP80" s="270" t="str">
        <f ca="true">+IF(OFFSET('Hygiene Data'!$D$12,0,10*ROW('Hygiene Data'!D74))="","",OFFSET('Hygiene Data'!$D$12,0,10*ROW('Hygiene Data'!D74)))</f>
        <v/>
      </c>
      <c r="DQ80" s="270" t="str">
        <f ca="true">+IF(OFFSET('Hygiene Data'!$D$13,0,10*ROW('Hygiene Data'!D74))="","",OFFSET('Hygiene Data'!$D$13,0,10*ROW('Hygiene Data'!D74)))</f>
        <v/>
      </c>
      <c r="DR80" s="270" t="str">
        <f ca="true">+IF(OFFSET('Hygiene Data'!$E$11,0,10*ROW('Hygiene Data'!E74))="","",OFFSET('Hygiene Data'!$E$11,0,10*ROW('Hygiene Data'!E74)))</f>
        <v/>
      </c>
      <c r="DS80" s="270" t="str">
        <f ca="true">+IF(OFFSET('Hygiene Data'!$E$12,0,10*ROW('Hygiene Data'!E74))="","",OFFSET('Hygiene Data'!$E$12,0,10*ROW('Hygiene Data'!E74)))</f>
        <v/>
      </c>
      <c r="DT80" s="270" t="str">
        <f ca="true">+IF(OFFSET('Hygiene Data'!$E$13,0,10*ROW('Hygiene Data'!E74))="","",OFFSET('Hygiene Data'!$E$13,0,10*ROW('Hygiene Data'!E74)))</f>
        <v/>
      </c>
      <c r="DU80" s="270" t="str">
        <f ca="true">+IF(OFFSET('Hygiene Data'!$F$11,0,10*ROW('Hygiene Data'!F74))="","",OFFSET('Hygiene Data'!$F$11,0,10*ROW('Hygiene Data'!F74)))</f>
        <v/>
      </c>
      <c r="DV80" s="270" t="str">
        <f ca="true">+IF(OFFSET('Hygiene Data'!$F$12,0,10*ROW('Hygiene Data'!F74))="","",OFFSET('Hygiene Data'!$F$12,0,10*ROW('Hygiene Data'!F74)))</f>
        <v/>
      </c>
      <c r="DW80" s="270" t="str">
        <f ca="true">+IF(OFFSET('Hygiene Data'!$F$13,0,10*ROW('Hygiene Data'!F74))="","",OFFSET('Hygiene Data'!$F$13,0,10*ROW('Hygiene Data'!F74)))</f>
        <v/>
      </c>
      <c r="DX80" s="270" t="str">
        <f ca="true">+IF(OFFSET('Hygiene Data'!$G$11,0,10*ROW('Hygiene Data'!G74))="","",OFFSET('Hygiene Data'!$G$11,0,10*ROW('Hygiene Data'!G74)))</f>
        <v/>
      </c>
      <c r="DY80" s="270" t="str">
        <f ca="true">+IF(OFFSET('Hygiene Data'!$G$12,0,10*ROW('Hygiene Data'!G74))="","",OFFSET('Hygiene Data'!$G$12,0,10*ROW('Hygiene Data'!G74)))</f>
        <v/>
      </c>
      <c r="DZ80" s="270" t="str">
        <f ca="true">+IF(OFFSET('Hygiene Data'!$G$13,0,10*ROW('Hygiene Data'!G74))="","",OFFSET('Hygiene Data'!$G$13,0,10*ROW('Hygiene Data'!G74)))</f>
        <v/>
      </c>
      <c r="EA80" s="270" t="str">
        <f ca="true">+IF(OFFSET('Hygiene Data'!$H$11,0,10*ROW('Hygiene Data'!H74))="","",OFFSET('Hygiene Data'!$H$11,0,10*ROW('Hygiene Data'!H74)))</f>
        <v/>
      </c>
      <c r="EB80" s="270" t="str">
        <f ca="true">+IF(OFFSET('Hygiene Data'!$H$12,0,10*ROW('Hygiene Data'!H74))="","",OFFSET('Hygiene Data'!$H$12,0,10*ROW('Hygiene Data'!H74)))</f>
        <v/>
      </c>
      <c r="EC80" s="270" t="str">
        <f ca="true">+IF(OFFSET('Hygiene Data'!$H$13,0,10*ROW('Hygiene Data'!H74))="","",OFFSET('Hygiene Data'!$H$13,0,10*ROW('Hygiene Data'!H74)))</f>
        <v/>
      </c>
      <c r="ED80" s="270" t="str">
        <f ca="true">+IF(OFFSET('Hygiene Data'!$I$11,0,10*ROW('Hygiene Data'!I74))="","",OFFSET('Hygiene Data'!$I$11,0,10*ROW('Hygiene Data'!I74)))</f>
        <v/>
      </c>
      <c r="EE80" s="270" t="str">
        <f ca="true">+IF(OFFSET('Hygiene Data'!$I$12,0,10*ROW('Hygiene Data'!I74))="","",OFFSET('Hygiene Data'!$I$12,0,10*ROW('Hygiene Data'!I74)))</f>
        <v/>
      </c>
      <c r="EF80" s="270"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6"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0"/>
      <c r="BS81" s="270" t="str">
        <f ca="true">+IF(OFFSET('Water Data'!$D$27,0,10*ROW('Water Data'!D75))="","",OFFSET('Water Data'!$D$27,0,10*ROW('Water Data'!D75)))</f>
        <v/>
      </c>
      <c r="BT81" s="270" t="str">
        <f ca="true">+IF(OFFSET('Water Data'!$D$28,0,10*ROW('Water Data'!D75))="","",OFFSET('Water Data'!$D$28,0,10*ROW('Water Data'!D75)))</f>
        <v/>
      </c>
      <c r="BU81" s="270" t="str">
        <f ca="true">+IF(OFFSET('Water Data'!$D$29,0,10*ROW('Water Data'!D75))="","",OFFSET('Water Data'!$D$29,0,10*ROW('Water Data'!D75)))</f>
        <v/>
      </c>
      <c r="BV81" s="270" t="str">
        <f ca="true">+IF(OFFSET('Water Data'!$E$27,0,10*ROW('Water Data'!E75))="","",OFFSET('Water Data'!$E$27,0,10*ROW('Water Data'!E75)))</f>
        <v/>
      </c>
      <c r="BW81" s="270" t="str">
        <f ca="true">+IF(OFFSET('Water Data'!$E$28,0,10*ROW('Water Data'!E75))="","",OFFSET('Water Data'!$E$28,0,10*ROW('Water Data'!E75)))</f>
        <v/>
      </c>
      <c r="BX81" s="270" t="str">
        <f ca="true">+IF(OFFSET('Water Data'!$E$29,0,10*ROW('Water Data'!E75))="","",OFFSET('Water Data'!$E$29,0,10*ROW('Water Data'!E75)))</f>
        <v/>
      </c>
      <c r="BY81" s="270" t="str">
        <f ca="true">+IF(OFFSET('Water Data'!$F$27,0,10*ROW('Water Data'!F75))="","",OFFSET('Water Data'!$F$27,0,10*ROW('Water Data'!F75)))</f>
        <v/>
      </c>
      <c r="BZ81" s="270" t="str">
        <f ca="true">+IF(OFFSET('Water Data'!$F$28,0,10*ROW('Water Data'!F75))="","",OFFSET('Water Data'!$F$28,0,10*ROW('Water Data'!F75)))</f>
        <v/>
      </c>
      <c r="CA81" s="270" t="str">
        <f ca="true">+IF(OFFSET('Water Data'!$F$29,0,10*ROW('Water Data'!F75))="","",OFFSET('Water Data'!$F$29,0,10*ROW('Water Data'!F75)))</f>
        <v/>
      </c>
      <c r="CB81" s="270" t="str">
        <f ca="true">+IF(OFFSET('Water Data'!$G$27,0,10*ROW('Water Data'!G75))="","",OFFSET('Water Data'!$G$27,0,10*ROW('Water Data'!G75)))</f>
        <v/>
      </c>
      <c r="CC81" s="270" t="str">
        <f ca="true">+IF(OFFSET('Water Data'!$G$28,0,10*ROW('Water Data'!G75))="","",OFFSET('Water Data'!$G$28,0,10*ROW('Water Data'!G75)))</f>
        <v/>
      </c>
      <c r="CD81" s="270" t="str">
        <f ca="true">+IF(OFFSET('Water Data'!$G$29,0,10*ROW('Water Data'!G75))="","",OFFSET('Water Data'!$G$29,0,10*ROW('Water Data'!G75)))</f>
        <v/>
      </c>
      <c r="CE81" s="270" t="str">
        <f ca="true">+IF(OFFSET('Water Data'!$H$27,0,10*ROW('Water Data'!H75))="","",OFFSET('Water Data'!$H$27,0,10*ROW('Water Data'!H75)))</f>
        <v/>
      </c>
      <c r="CF81" s="270" t="str">
        <f ca="true">+IF(OFFSET('Water Data'!$H$28,0,10*ROW('Water Data'!H75))="","",OFFSET('Water Data'!$H$28,0,10*ROW('Water Data'!H75)))</f>
        <v/>
      </c>
      <c r="CG81" s="270" t="str">
        <f ca="true">+IF(OFFSET('Water Data'!$H$29,0,10*ROW('Water Data'!H75))="","",OFFSET('Water Data'!$H$29,0,10*ROW('Water Data'!H75)))</f>
        <v/>
      </c>
      <c r="CH81" s="270" t="str">
        <f ca="true">+IF(OFFSET('Water Data'!$I$27,0,10*ROW('Water Data'!I75))="","",OFFSET('Water Data'!$I$27,0,10*ROW('Water Data'!I75)))</f>
        <v/>
      </c>
      <c r="CI81" s="270" t="str">
        <f ca="true">+IF(OFFSET('Water Data'!$I$28,0,10*ROW('Water Data'!I75))="","",OFFSET('Water Data'!$I$28,0,10*ROW('Water Data'!I75)))</f>
        <v/>
      </c>
      <c r="CJ81" s="270" t="str">
        <f ca="true">+IF(OFFSET('Water Data'!$I$29,0,10*ROW('Water Data'!I75))="","",OFFSET('Water Data'!$I$29,0,10*ROW('Water Data'!I75)))</f>
        <v/>
      </c>
      <c r="CK81" s="270" t="str">
        <f ca="true">+IF(OFFSET('Sanitation Data'!$D$28,0,10*ROW('Sanitation Data'!D75))="","",OFFSET('Sanitation Data'!$D$28,0,10*ROW('Sanitation Data'!D75)))</f>
        <v/>
      </c>
      <c r="CL81" s="270" t="str">
        <f ca="true">+IF(OFFSET('Sanitation Data'!$D$29,0,10*ROW('Sanitation Data'!D75))="","",OFFSET('Sanitation Data'!$D$29,0,10*ROW('Sanitation Data'!D75)))</f>
        <v/>
      </c>
      <c r="CM81" s="270" t="str">
        <f ca="true">+IF(OFFSET('Sanitation Data'!$D$30,0,10*ROW('Sanitation Data'!D75))="","",OFFSET('Sanitation Data'!$D$30,0,10*ROW('Sanitation Data'!D75)))</f>
        <v/>
      </c>
      <c r="CN81" s="270" t="str">
        <f ca="true">+IF(OFFSET('Sanitation Data'!$D$31,0,10*ROW('Sanitation Data'!D75))="","",OFFSET('Sanitation Data'!$D$31,0,10*ROW('Sanitation Data'!D75)))</f>
        <v/>
      </c>
      <c r="CO81" s="270" t="str">
        <f ca="true">+IF(OFFSET('Sanitation Data'!$D$32,0,10*ROW('Sanitation Data'!D75))="","",OFFSET('Sanitation Data'!$D$32,0,10*ROW('Sanitation Data'!D75)))</f>
        <v/>
      </c>
      <c r="CP81" s="270" t="str">
        <f ca="true">+IF(OFFSET('Sanitation Data'!$E$28,0,10*ROW('Sanitation Data'!E75))="","",OFFSET('Sanitation Data'!$E$28,0,10*ROW('Sanitation Data'!E75)))</f>
        <v/>
      </c>
      <c r="CQ81" s="270" t="str">
        <f ca="true">+IF(OFFSET('Sanitation Data'!$E$29,0,10*ROW('Sanitation Data'!E75))="","",OFFSET('Sanitation Data'!$E$29,0,10*ROW('Sanitation Data'!E75)))</f>
        <v/>
      </c>
      <c r="CR81" s="270" t="str">
        <f ca="true">+IF(OFFSET('Sanitation Data'!$E$30,0,10*ROW('Sanitation Data'!E75))="","",OFFSET('Sanitation Data'!$E$30,0,10*ROW('Sanitation Data'!E75)))</f>
        <v/>
      </c>
      <c r="CS81" s="270" t="str">
        <f ca="true">+IF(OFFSET('Sanitation Data'!$E$31,0,10*ROW('Sanitation Data'!E75))="","",OFFSET('Sanitation Data'!$E$31,0,10*ROW('Sanitation Data'!E75)))</f>
        <v/>
      </c>
      <c r="CT81" s="270" t="str">
        <f ca="true">+IF(OFFSET('Sanitation Data'!$E$32,0,10*ROW('Sanitation Data'!E75))="","",OFFSET('Sanitation Data'!$E$32,0,10*ROW('Sanitation Data'!E75)))</f>
        <v/>
      </c>
      <c r="CU81" s="270" t="str">
        <f ca="true">+IF(OFFSET('Sanitation Data'!$F$28,0,10*ROW('Sanitation Data'!F75))="","",OFFSET('Sanitation Data'!$F$28,0,10*ROW('Sanitation Data'!F75)))</f>
        <v/>
      </c>
      <c r="CV81" s="270" t="str">
        <f ca="true">+IF(OFFSET('Sanitation Data'!$F$29,0,10*ROW('Sanitation Data'!F75))="","",OFFSET('Sanitation Data'!$F$29,0,10*ROW('Sanitation Data'!F75)))</f>
        <v/>
      </c>
      <c r="CW81" s="270" t="str">
        <f ca="true">+IF(OFFSET('Sanitation Data'!$F$30,0,10*ROW('Sanitation Data'!F75))="","",OFFSET('Sanitation Data'!$F$30,0,10*ROW('Sanitation Data'!F75)))</f>
        <v/>
      </c>
      <c r="CX81" s="270" t="str">
        <f ca="true">+IF(OFFSET('Sanitation Data'!$F$31,0,10*ROW('Sanitation Data'!F75))="","",OFFSET('Sanitation Data'!$F$31,0,10*ROW('Sanitation Data'!F75)))</f>
        <v/>
      </c>
      <c r="CY81" s="270" t="str">
        <f ca="true">+IF(OFFSET('Sanitation Data'!$F$32,0,10*ROW('Sanitation Data'!F75))="","",OFFSET('Sanitation Data'!$F$32,0,10*ROW('Sanitation Data'!F75)))</f>
        <v/>
      </c>
      <c r="CZ81" s="270" t="str">
        <f ca="true">+IF(OFFSET('Sanitation Data'!$G$28,0,10*ROW('Sanitation Data'!G75))="","",OFFSET('Sanitation Data'!$G$28,0,10*ROW('Sanitation Data'!G75)))</f>
        <v/>
      </c>
      <c r="DA81" s="270" t="str">
        <f ca="true">+IF(OFFSET('Sanitation Data'!$G$29,0,10*ROW('Sanitation Data'!G75))="","",OFFSET('Sanitation Data'!$G$29,0,10*ROW('Sanitation Data'!G75)))</f>
        <v/>
      </c>
      <c r="DB81" s="270" t="str">
        <f ca="true">+IF(OFFSET('Sanitation Data'!$G$30,0,10*ROW('Sanitation Data'!G75))="","",OFFSET('Sanitation Data'!$G$30,0,10*ROW('Sanitation Data'!G75)))</f>
        <v/>
      </c>
      <c r="DC81" s="270" t="str">
        <f ca="true">+IF(OFFSET('Sanitation Data'!$G$31,0,10*ROW('Sanitation Data'!G75))="","",OFFSET('Sanitation Data'!$G$31,0,10*ROW('Sanitation Data'!G75)))</f>
        <v/>
      </c>
      <c r="DD81" s="270" t="str">
        <f ca="true">+IF(OFFSET('Sanitation Data'!$G$32,0,10*ROW('Sanitation Data'!G75))="","",OFFSET('Sanitation Data'!$G$32,0,10*ROW('Sanitation Data'!G75)))</f>
        <v/>
      </c>
      <c r="DE81" s="270" t="str">
        <f ca="true">+IF(OFFSET('Sanitation Data'!$H$28,0,10*ROW('Sanitation Data'!H75))="","",OFFSET('Sanitation Data'!$H$28,0,10*ROW('Sanitation Data'!H75)))</f>
        <v/>
      </c>
      <c r="DF81" s="270" t="str">
        <f ca="true">+IF(OFFSET('Sanitation Data'!$H$29,0,10*ROW('Sanitation Data'!H75))="","",OFFSET('Sanitation Data'!$H$29,0,10*ROW('Sanitation Data'!H75)))</f>
        <v/>
      </c>
      <c r="DG81" s="270" t="str">
        <f ca="true">+IF(OFFSET('Sanitation Data'!$H$30,0,10*ROW('Sanitation Data'!H75))="","",OFFSET('Sanitation Data'!$H$30,0,10*ROW('Sanitation Data'!H75)))</f>
        <v/>
      </c>
      <c r="DH81" s="270" t="str">
        <f ca="true">+IF(OFFSET('Sanitation Data'!$H$31,0,10*ROW('Sanitation Data'!H75))="","",OFFSET('Sanitation Data'!$H$31,0,10*ROW('Sanitation Data'!H75)))</f>
        <v/>
      </c>
      <c r="DI81" s="270" t="str">
        <f ca="true">+IF(OFFSET('Sanitation Data'!$H$32,0,10*ROW('Sanitation Data'!H75))="","",OFFSET('Sanitation Data'!$H$32,0,10*ROW('Sanitation Data'!H75)))</f>
        <v/>
      </c>
      <c r="DJ81" s="270" t="str">
        <f ca="true">+IF(OFFSET('Sanitation Data'!$I$28,0,10*ROW('Sanitation Data'!I75))="","",OFFSET('Sanitation Data'!$I$28,0,10*ROW('Sanitation Data'!I75)))</f>
        <v/>
      </c>
      <c r="DK81" s="270" t="str">
        <f ca="true">+IF(OFFSET('Sanitation Data'!$I$29,0,10*ROW('Sanitation Data'!I75))="","",OFFSET('Sanitation Data'!$I$29,0,10*ROW('Sanitation Data'!I75)))</f>
        <v/>
      </c>
      <c r="DL81" s="270" t="str">
        <f ca="true">+IF(OFFSET('Sanitation Data'!$I$30,0,10*ROW('Sanitation Data'!I75))="","",OFFSET('Sanitation Data'!$I$30,0,10*ROW('Sanitation Data'!I75)))</f>
        <v/>
      </c>
      <c r="DM81" s="270" t="str">
        <f ca="true">+IF(OFFSET('Sanitation Data'!$I$31,0,10*ROW('Sanitation Data'!I75))="","",OFFSET('Sanitation Data'!$I$31,0,10*ROW('Sanitation Data'!I75)))</f>
        <v/>
      </c>
      <c r="DN81" s="270" t="str">
        <f ca="true">+IF(OFFSET('Sanitation Data'!$I$32,0,10*ROW('Sanitation Data'!I75))="","",OFFSET('Sanitation Data'!$I$32,0,10*ROW('Sanitation Data'!I75)))</f>
        <v/>
      </c>
      <c r="DO81" s="270" t="str">
        <f ca="true">+IF(OFFSET('Hygiene Data'!$D$11,0,10*ROW('Hygiene Data'!D75))="","",OFFSET('Hygiene Data'!$D$11,0,10*ROW('Hygiene Data'!D75)))</f>
        <v/>
      </c>
      <c r="DP81" s="270" t="str">
        <f ca="true">+IF(OFFSET('Hygiene Data'!$D$12,0,10*ROW('Hygiene Data'!D75))="","",OFFSET('Hygiene Data'!$D$12,0,10*ROW('Hygiene Data'!D75)))</f>
        <v/>
      </c>
      <c r="DQ81" s="270" t="str">
        <f ca="true">+IF(OFFSET('Hygiene Data'!$D$13,0,10*ROW('Hygiene Data'!D75))="","",OFFSET('Hygiene Data'!$D$13,0,10*ROW('Hygiene Data'!D75)))</f>
        <v/>
      </c>
      <c r="DR81" s="270" t="str">
        <f ca="true">+IF(OFFSET('Hygiene Data'!$E$11,0,10*ROW('Hygiene Data'!E75))="","",OFFSET('Hygiene Data'!$E$11,0,10*ROW('Hygiene Data'!E75)))</f>
        <v/>
      </c>
      <c r="DS81" s="270" t="str">
        <f ca="true">+IF(OFFSET('Hygiene Data'!$E$12,0,10*ROW('Hygiene Data'!E75))="","",OFFSET('Hygiene Data'!$E$12,0,10*ROW('Hygiene Data'!E75)))</f>
        <v/>
      </c>
      <c r="DT81" s="270" t="str">
        <f ca="true">+IF(OFFSET('Hygiene Data'!$E$13,0,10*ROW('Hygiene Data'!E75))="","",OFFSET('Hygiene Data'!$E$13,0,10*ROW('Hygiene Data'!E75)))</f>
        <v/>
      </c>
      <c r="DU81" s="270" t="str">
        <f ca="true">+IF(OFFSET('Hygiene Data'!$F$11,0,10*ROW('Hygiene Data'!F75))="","",OFFSET('Hygiene Data'!$F$11,0,10*ROW('Hygiene Data'!F75)))</f>
        <v/>
      </c>
      <c r="DV81" s="270" t="str">
        <f ca="true">+IF(OFFSET('Hygiene Data'!$F$12,0,10*ROW('Hygiene Data'!F75))="","",OFFSET('Hygiene Data'!$F$12,0,10*ROW('Hygiene Data'!F75)))</f>
        <v/>
      </c>
      <c r="DW81" s="270" t="str">
        <f ca="true">+IF(OFFSET('Hygiene Data'!$F$13,0,10*ROW('Hygiene Data'!F75))="","",OFFSET('Hygiene Data'!$F$13,0,10*ROW('Hygiene Data'!F75)))</f>
        <v/>
      </c>
      <c r="DX81" s="270" t="str">
        <f ca="true">+IF(OFFSET('Hygiene Data'!$G$11,0,10*ROW('Hygiene Data'!G75))="","",OFFSET('Hygiene Data'!$G$11,0,10*ROW('Hygiene Data'!G75)))</f>
        <v/>
      </c>
      <c r="DY81" s="270" t="str">
        <f ca="true">+IF(OFFSET('Hygiene Data'!$G$12,0,10*ROW('Hygiene Data'!G75))="","",OFFSET('Hygiene Data'!$G$12,0,10*ROW('Hygiene Data'!G75)))</f>
        <v/>
      </c>
      <c r="DZ81" s="270" t="str">
        <f ca="true">+IF(OFFSET('Hygiene Data'!$G$13,0,10*ROW('Hygiene Data'!G75))="","",OFFSET('Hygiene Data'!$G$13,0,10*ROW('Hygiene Data'!G75)))</f>
        <v/>
      </c>
      <c r="EA81" s="270" t="str">
        <f ca="true">+IF(OFFSET('Hygiene Data'!$H$11,0,10*ROW('Hygiene Data'!H75))="","",OFFSET('Hygiene Data'!$H$11,0,10*ROW('Hygiene Data'!H75)))</f>
        <v/>
      </c>
      <c r="EB81" s="270" t="str">
        <f ca="true">+IF(OFFSET('Hygiene Data'!$H$12,0,10*ROW('Hygiene Data'!H75))="","",OFFSET('Hygiene Data'!$H$12,0,10*ROW('Hygiene Data'!H75)))</f>
        <v/>
      </c>
      <c r="EC81" s="270" t="str">
        <f ca="true">+IF(OFFSET('Hygiene Data'!$H$13,0,10*ROW('Hygiene Data'!H75))="","",OFFSET('Hygiene Data'!$H$13,0,10*ROW('Hygiene Data'!H75)))</f>
        <v/>
      </c>
      <c r="ED81" s="270" t="str">
        <f ca="true">+IF(OFFSET('Hygiene Data'!$I$11,0,10*ROW('Hygiene Data'!I75))="","",OFFSET('Hygiene Data'!$I$11,0,10*ROW('Hygiene Data'!I75)))</f>
        <v/>
      </c>
      <c r="EE81" s="270" t="str">
        <f ca="true">+IF(OFFSET('Hygiene Data'!$I$12,0,10*ROW('Hygiene Data'!I75))="","",OFFSET('Hygiene Data'!$I$12,0,10*ROW('Hygiene Data'!I75)))</f>
        <v/>
      </c>
      <c r="EF81" s="270"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6"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0"/>
      <c r="BS82" s="270" t="str">
        <f ca="true">+IF(OFFSET('Water Data'!$D$27,0,10*ROW('Water Data'!D76))="","",OFFSET('Water Data'!$D$27,0,10*ROW('Water Data'!D76)))</f>
        <v/>
      </c>
      <c r="BT82" s="270" t="str">
        <f ca="true">+IF(OFFSET('Water Data'!$D$28,0,10*ROW('Water Data'!D76))="","",OFFSET('Water Data'!$D$28,0,10*ROW('Water Data'!D76)))</f>
        <v/>
      </c>
      <c r="BU82" s="270" t="str">
        <f ca="true">+IF(OFFSET('Water Data'!$D$29,0,10*ROW('Water Data'!D76))="","",OFFSET('Water Data'!$D$29,0,10*ROW('Water Data'!D76)))</f>
        <v/>
      </c>
      <c r="BV82" s="270" t="str">
        <f ca="true">+IF(OFFSET('Water Data'!$E$27,0,10*ROW('Water Data'!E76))="","",OFFSET('Water Data'!$E$27,0,10*ROW('Water Data'!E76)))</f>
        <v/>
      </c>
      <c r="BW82" s="270" t="str">
        <f ca="true">+IF(OFFSET('Water Data'!$E$28,0,10*ROW('Water Data'!E76))="","",OFFSET('Water Data'!$E$28,0,10*ROW('Water Data'!E76)))</f>
        <v/>
      </c>
      <c r="BX82" s="270" t="str">
        <f ca="true">+IF(OFFSET('Water Data'!$E$29,0,10*ROW('Water Data'!E76))="","",OFFSET('Water Data'!$E$29,0,10*ROW('Water Data'!E76)))</f>
        <v/>
      </c>
      <c r="BY82" s="270" t="str">
        <f ca="true">+IF(OFFSET('Water Data'!$F$27,0,10*ROW('Water Data'!F76))="","",OFFSET('Water Data'!$F$27,0,10*ROW('Water Data'!F76)))</f>
        <v/>
      </c>
      <c r="BZ82" s="270" t="str">
        <f ca="true">+IF(OFFSET('Water Data'!$F$28,0,10*ROW('Water Data'!F76))="","",OFFSET('Water Data'!$F$28,0,10*ROW('Water Data'!F76)))</f>
        <v/>
      </c>
      <c r="CA82" s="270" t="str">
        <f ca="true">+IF(OFFSET('Water Data'!$F$29,0,10*ROW('Water Data'!F76))="","",OFFSET('Water Data'!$F$29,0,10*ROW('Water Data'!F76)))</f>
        <v/>
      </c>
      <c r="CB82" s="270" t="str">
        <f ca="true">+IF(OFFSET('Water Data'!$G$27,0,10*ROW('Water Data'!G76))="","",OFFSET('Water Data'!$G$27,0,10*ROW('Water Data'!G76)))</f>
        <v/>
      </c>
      <c r="CC82" s="270" t="str">
        <f ca="true">+IF(OFFSET('Water Data'!$G$28,0,10*ROW('Water Data'!G76))="","",OFFSET('Water Data'!$G$28,0,10*ROW('Water Data'!G76)))</f>
        <v/>
      </c>
      <c r="CD82" s="270" t="str">
        <f ca="true">+IF(OFFSET('Water Data'!$G$29,0,10*ROW('Water Data'!G76))="","",OFFSET('Water Data'!$G$29,0,10*ROW('Water Data'!G76)))</f>
        <v/>
      </c>
      <c r="CE82" s="270" t="str">
        <f ca="true">+IF(OFFSET('Water Data'!$H$27,0,10*ROW('Water Data'!H76))="","",OFFSET('Water Data'!$H$27,0,10*ROW('Water Data'!H76)))</f>
        <v/>
      </c>
      <c r="CF82" s="270" t="str">
        <f ca="true">+IF(OFFSET('Water Data'!$H$28,0,10*ROW('Water Data'!H76))="","",OFFSET('Water Data'!$H$28,0,10*ROW('Water Data'!H76)))</f>
        <v/>
      </c>
      <c r="CG82" s="270" t="str">
        <f ca="true">+IF(OFFSET('Water Data'!$H$29,0,10*ROW('Water Data'!H76))="","",OFFSET('Water Data'!$H$29,0,10*ROW('Water Data'!H76)))</f>
        <v/>
      </c>
      <c r="CH82" s="270" t="str">
        <f ca="true">+IF(OFFSET('Water Data'!$I$27,0,10*ROW('Water Data'!I76))="","",OFFSET('Water Data'!$I$27,0,10*ROW('Water Data'!I76)))</f>
        <v/>
      </c>
      <c r="CI82" s="270" t="str">
        <f ca="true">+IF(OFFSET('Water Data'!$I$28,0,10*ROW('Water Data'!I76))="","",OFFSET('Water Data'!$I$28,0,10*ROW('Water Data'!I76)))</f>
        <v/>
      </c>
      <c r="CJ82" s="270" t="str">
        <f ca="true">+IF(OFFSET('Water Data'!$I$29,0,10*ROW('Water Data'!I76))="","",OFFSET('Water Data'!$I$29,0,10*ROW('Water Data'!I76)))</f>
        <v/>
      </c>
      <c r="CK82" s="270" t="str">
        <f ca="true">+IF(OFFSET('Sanitation Data'!$D$28,0,10*ROW('Sanitation Data'!D76))="","",OFFSET('Sanitation Data'!$D$28,0,10*ROW('Sanitation Data'!D76)))</f>
        <v/>
      </c>
      <c r="CL82" s="270" t="str">
        <f ca="true">+IF(OFFSET('Sanitation Data'!$D$29,0,10*ROW('Sanitation Data'!D76))="","",OFFSET('Sanitation Data'!$D$29,0,10*ROW('Sanitation Data'!D76)))</f>
        <v/>
      </c>
      <c r="CM82" s="270" t="str">
        <f ca="true">+IF(OFFSET('Sanitation Data'!$D$30,0,10*ROW('Sanitation Data'!D76))="","",OFFSET('Sanitation Data'!$D$30,0,10*ROW('Sanitation Data'!D76)))</f>
        <v/>
      </c>
      <c r="CN82" s="270" t="str">
        <f ca="true">+IF(OFFSET('Sanitation Data'!$D$31,0,10*ROW('Sanitation Data'!D76))="","",OFFSET('Sanitation Data'!$D$31,0,10*ROW('Sanitation Data'!D76)))</f>
        <v/>
      </c>
      <c r="CO82" s="270" t="str">
        <f ca="true">+IF(OFFSET('Sanitation Data'!$D$32,0,10*ROW('Sanitation Data'!D76))="","",OFFSET('Sanitation Data'!$D$32,0,10*ROW('Sanitation Data'!D76)))</f>
        <v/>
      </c>
      <c r="CP82" s="270" t="str">
        <f ca="true">+IF(OFFSET('Sanitation Data'!$E$28,0,10*ROW('Sanitation Data'!E76))="","",OFFSET('Sanitation Data'!$E$28,0,10*ROW('Sanitation Data'!E76)))</f>
        <v/>
      </c>
      <c r="CQ82" s="270" t="str">
        <f ca="true">+IF(OFFSET('Sanitation Data'!$E$29,0,10*ROW('Sanitation Data'!E76))="","",OFFSET('Sanitation Data'!$E$29,0,10*ROW('Sanitation Data'!E76)))</f>
        <v/>
      </c>
      <c r="CR82" s="270" t="str">
        <f ca="true">+IF(OFFSET('Sanitation Data'!$E$30,0,10*ROW('Sanitation Data'!E76))="","",OFFSET('Sanitation Data'!$E$30,0,10*ROW('Sanitation Data'!E76)))</f>
        <v/>
      </c>
      <c r="CS82" s="270" t="str">
        <f ca="true">+IF(OFFSET('Sanitation Data'!$E$31,0,10*ROW('Sanitation Data'!E76))="","",OFFSET('Sanitation Data'!$E$31,0,10*ROW('Sanitation Data'!E76)))</f>
        <v/>
      </c>
      <c r="CT82" s="270" t="str">
        <f ca="true">+IF(OFFSET('Sanitation Data'!$E$32,0,10*ROW('Sanitation Data'!E76))="","",OFFSET('Sanitation Data'!$E$32,0,10*ROW('Sanitation Data'!E76)))</f>
        <v/>
      </c>
      <c r="CU82" s="270" t="str">
        <f ca="true">+IF(OFFSET('Sanitation Data'!$F$28,0,10*ROW('Sanitation Data'!F76))="","",OFFSET('Sanitation Data'!$F$28,0,10*ROW('Sanitation Data'!F76)))</f>
        <v/>
      </c>
      <c r="CV82" s="270" t="str">
        <f ca="true">+IF(OFFSET('Sanitation Data'!$F$29,0,10*ROW('Sanitation Data'!F76))="","",OFFSET('Sanitation Data'!$F$29,0,10*ROW('Sanitation Data'!F76)))</f>
        <v/>
      </c>
      <c r="CW82" s="270" t="str">
        <f ca="true">+IF(OFFSET('Sanitation Data'!$F$30,0,10*ROW('Sanitation Data'!F76))="","",OFFSET('Sanitation Data'!$F$30,0,10*ROW('Sanitation Data'!F76)))</f>
        <v/>
      </c>
      <c r="CX82" s="270" t="str">
        <f ca="true">+IF(OFFSET('Sanitation Data'!$F$31,0,10*ROW('Sanitation Data'!F76))="","",OFFSET('Sanitation Data'!$F$31,0,10*ROW('Sanitation Data'!F76)))</f>
        <v/>
      </c>
      <c r="CY82" s="270" t="str">
        <f ca="true">+IF(OFFSET('Sanitation Data'!$F$32,0,10*ROW('Sanitation Data'!F76))="","",OFFSET('Sanitation Data'!$F$32,0,10*ROW('Sanitation Data'!F76)))</f>
        <v/>
      </c>
      <c r="CZ82" s="270" t="str">
        <f ca="true">+IF(OFFSET('Sanitation Data'!$G$28,0,10*ROW('Sanitation Data'!G76))="","",OFFSET('Sanitation Data'!$G$28,0,10*ROW('Sanitation Data'!G76)))</f>
        <v/>
      </c>
      <c r="DA82" s="270" t="str">
        <f ca="true">+IF(OFFSET('Sanitation Data'!$G$29,0,10*ROW('Sanitation Data'!G76))="","",OFFSET('Sanitation Data'!$G$29,0,10*ROW('Sanitation Data'!G76)))</f>
        <v/>
      </c>
      <c r="DB82" s="270" t="str">
        <f ca="true">+IF(OFFSET('Sanitation Data'!$G$30,0,10*ROW('Sanitation Data'!G76))="","",OFFSET('Sanitation Data'!$G$30,0,10*ROW('Sanitation Data'!G76)))</f>
        <v/>
      </c>
      <c r="DC82" s="270" t="str">
        <f ca="true">+IF(OFFSET('Sanitation Data'!$G$31,0,10*ROW('Sanitation Data'!G76))="","",OFFSET('Sanitation Data'!$G$31,0,10*ROW('Sanitation Data'!G76)))</f>
        <v/>
      </c>
      <c r="DD82" s="270" t="str">
        <f ca="true">+IF(OFFSET('Sanitation Data'!$G$32,0,10*ROW('Sanitation Data'!G76))="","",OFFSET('Sanitation Data'!$G$32,0,10*ROW('Sanitation Data'!G76)))</f>
        <v/>
      </c>
      <c r="DE82" s="270" t="str">
        <f ca="true">+IF(OFFSET('Sanitation Data'!$H$28,0,10*ROW('Sanitation Data'!H76))="","",OFFSET('Sanitation Data'!$H$28,0,10*ROW('Sanitation Data'!H76)))</f>
        <v/>
      </c>
      <c r="DF82" s="270" t="str">
        <f ca="true">+IF(OFFSET('Sanitation Data'!$H$29,0,10*ROW('Sanitation Data'!H76))="","",OFFSET('Sanitation Data'!$H$29,0,10*ROW('Sanitation Data'!H76)))</f>
        <v/>
      </c>
      <c r="DG82" s="270" t="str">
        <f ca="true">+IF(OFFSET('Sanitation Data'!$H$30,0,10*ROW('Sanitation Data'!H76))="","",OFFSET('Sanitation Data'!$H$30,0,10*ROW('Sanitation Data'!H76)))</f>
        <v/>
      </c>
      <c r="DH82" s="270" t="str">
        <f ca="true">+IF(OFFSET('Sanitation Data'!$H$31,0,10*ROW('Sanitation Data'!H76))="","",OFFSET('Sanitation Data'!$H$31,0,10*ROW('Sanitation Data'!H76)))</f>
        <v/>
      </c>
      <c r="DI82" s="270" t="str">
        <f ca="true">+IF(OFFSET('Sanitation Data'!$H$32,0,10*ROW('Sanitation Data'!H76))="","",OFFSET('Sanitation Data'!$H$32,0,10*ROW('Sanitation Data'!H76)))</f>
        <v/>
      </c>
      <c r="DJ82" s="270" t="str">
        <f ca="true">+IF(OFFSET('Sanitation Data'!$I$28,0,10*ROW('Sanitation Data'!I76))="","",OFFSET('Sanitation Data'!$I$28,0,10*ROW('Sanitation Data'!I76)))</f>
        <v/>
      </c>
      <c r="DK82" s="270" t="str">
        <f ca="true">+IF(OFFSET('Sanitation Data'!$I$29,0,10*ROW('Sanitation Data'!I76))="","",OFFSET('Sanitation Data'!$I$29,0,10*ROW('Sanitation Data'!I76)))</f>
        <v/>
      </c>
      <c r="DL82" s="270" t="str">
        <f ca="true">+IF(OFFSET('Sanitation Data'!$I$30,0,10*ROW('Sanitation Data'!I76))="","",OFFSET('Sanitation Data'!$I$30,0,10*ROW('Sanitation Data'!I76)))</f>
        <v/>
      </c>
      <c r="DM82" s="270" t="str">
        <f ca="true">+IF(OFFSET('Sanitation Data'!$I$31,0,10*ROW('Sanitation Data'!I76))="","",OFFSET('Sanitation Data'!$I$31,0,10*ROW('Sanitation Data'!I76)))</f>
        <v/>
      </c>
      <c r="DN82" s="270" t="str">
        <f ca="true">+IF(OFFSET('Sanitation Data'!$I$32,0,10*ROW('Sanitation Data'!I76))="","",OFFSET('Sanitation Data'!$I$32,0,10*ROW('Sanitation Data'!I76)))</f>
        <v/>
      </c>
      <c r="DO82" s="270" t="str">
        <f ca="true">+IF(OFFSET('Hygiene Data'!$D$11,0,10*ROW('Hygiene Data'!D76))="","",OFFSET('Hygiene Data'!$D$11,0,10*ROW('Hygiene Data'!D76)))</f>
        <v/>
      </c>
      <c r="DP82" s="270" t="str">
        <f ca="true">+IF(OFFSET('Hygiene Data'!$D$12,0,10*ROW('Hygiene Data'!D76))="","",OFFSET('Hygiene Data'!$D$12,0,10*ROW('Hygiene Data'!D76)))</f>
        <v/>
      </c>
      <c r="DQ82" s="270" t="str">
        <f ca="true">+IF(OFFSET('Hygiene Data'!$D$13,0,10*ROW('Hygiene Data'!D76))="","",OFFSET('Hygiene Data'!$D$13,0,10*ROW('Hygiene Data'!D76)))</f>
        <v/>
      </c>
      <c r="DR82" s="270" t="str">
        <f ca="true">+IF(OFFSET('Hygiene Data'!$E$11,0,10*ROW('Hygiene Data'!E76))="","",OFFSET('Hygiene Data'!$E$11,0,10*ROW('Hygiene Data'!E76)))</f>
        <v/>
      </c>
      <c r="DS82" s="270" t="str">
        <f ca="true">+IF(OFFSET('Hygiene Data'!$E$12,0,10*ROW('Hygiene Data'!E76))="","",OFFSET('Hygiene Data'!$E$12,0,10*ROW('Hygiene Data'!E76)))</f>
        <v/>
      </c>
      <c r="DT82" s="270" t="str">
        <f ca="true">+IF(OFFSET('Hygiene Data'!$E$13,0,10*ROW('Hygiene Data'!E76))="","",OFFSET('Hygiene Data'!$E$13,0,10*ROW('Hygiene Data'!E76)))</f>
        <v/>
      </c>
      <c r="DU82" s="270" t="str">
        <f ca="true">+IF(OFFSET('Hygiene Data'!$F$11,0,10*ROW('Hygiene Data'!F76))="","",OFFSET('Hygiene Data'!$F$11,0,10*ROW('Hygiene Data'!F76)))</f>
        <v/>
      </c>
      <c r="DV82" s="270" t="str">
        <f ca="true">+IF(OFFSET('Hygiene Data'!$F$12,0,10*ROW('Hygiene Data'!F76))="","",OFFSET('Hygiene Data'!$F$12,0,10*ROW('Hygiene Data'!F76)))</f>
        <v/>
      </c>
      <c r="DW82" s="270" t="str">
        <f ca="true">+IF(OFFSET('Hygiene Data'!$F$13,0,10*ROW('Hygiene Data'!F76))="","",OFFSET('Hygiene Data'!$F$13,0,10*ROW('Hygiene Data'!F76)))</f>
        <v/>
      </c>
      <c r="DX82" s="270" t="str">
        <f ca="true">+IF(OFFSET('Hygiene Data'!$G$11,0,10*ROW('Hygiene Data'!G76))="","",OFFSET('Hygiene Data'!$G$11,0,10*ROW('Hygiene Data'!G76)))</f>
        <v/>
      </c>
      <c r="DY82" s="270" t="str">
        <f ca="true">+IF(OFFSET('Hygiene Data'!$G$12,0,10*ROW('Hygiene Data'!G76))="","",OFFSET('Hygiene Data'!$G$12,0,10*ROW('Hygiene Data'!G76)))</f>
        <v/>
      </c>
      <c r="DZ82" s="270" t="str">
        <f ca="true">+IF(OFFSET('Hygiene Data'!$G$13,0,10*ROW('Hygiene Data'!G76))="","",OFFSET('Hygiene Data'!$G$13,0,10*ROW('Hygiene Data'!G76)))</f>
        <v/>
      </c>
      <c r="EA82" s="270" t="str">
        <f ca="true">+IF(OFFSET('Hygiene Data'!$H$11,0,10*ROW('Hygiene Data'!H76))="","",OFFSET('Hygiene Data'!$H$11,0,10*ROW('Hygiene Data'!H76)))</f>
        <v/>
      </c>
      <c r="EB82" s="270" t="str">
        <f ca="true">+IF(OFFSET('Hygiene Data'!$H$12,0,10*ROW('Hygiene Data'!H76))="","",OFFSET('Hygiene Data'!$H$12,0,10*ROW('Hygiene Data'!H76)))</f>
        <v/>
      </c>
      <c r="EC82" s="270" t="str">
        <f ca="true">+IF(OFFSET('Hygiene Data'!$H$13,0,10*ROW('Hygiene Data'!H76))="","",OFFSET('Hygiene Data'!$H$13,0,10*ROW('Hygiene Data'!H76)))</f>
        <v/>
      </c>
      <c r="ED82" s="270" t="str">
        <f ca="true">+IF(OFFSET('Hygiene Data'!$I$11,0,10*ROW('Hygiene Data'!I76))="","",OFFSET('Hygiene Data'!$I$11,0,10*ROW('Hygiene Data'!I76)))</f>
        <v/>
      </c>
      <c r="EE82" s="270" t="str">
        <f ca="true">+IF(OFFSET('Hygiene Data'!$I$12,0,10*ROW('Hygiene Data'!I76))="","",OFFSET('Hygiene Data'!$I$12,0,10*ROW('Hygiene Data'!I76)))</f>
        <v/>
      </c>
      <c r="EF82" s="270"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6"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0"/>
      <c r="BS83" s="270" t="str">
        <f ca="true">+IF(OFFSET('Water Data'!$D$27,0,10*ROW('Water Data'!D77))="","",OFFSET('Water Data'!$D$27,0,10*ROW('Water Data'!D77)))</f>
        <v/>
      </c>
      <c r="BT83" s="270" t="str">
        <f ca="true">+IF(OFFSET('Water Data'!$D$28,0,10*ROW('Water Data'!D77))="","",OFFSET('Water Data'!$D$28,0,10*ROW('Water Data'!D77)))</f>
        <v/>
      </c>
      <c r="BU83" s="270" t="str">
        <f ca="true">+IF(OFFSET('Water Data'!$D$29,0,10*ROW('Water Data'!D77))="","",OFFSET('Water Data'!$D$29,0,10*ROW('Water Data'!D77)))</f>
        <v/>
      </c>
      <c r="BV83" s="270" t="str">
        <f ca="true">+IF(OFFSET('Water Data'!$E$27,0,10*ROW('Water Data'!E77))="","",OFFSET('Water Data'!$E$27,0,10*ROW('Water Data'!E77)))</f>
        <v/>
      </c>
      <c r="BW83" s="270" t="str">
        <f ca="true">+IF(OFFSET('Water Data'!$E$28,0,10*ROW('Water Data'!E77))="","",OFFSET('Water Data'!$E$28,0,10*ROW('Water Data'!E77)))</f>
        <v/>
      </c>
      <c r="BX83" s="270" t="str">
        <f ca="true">+IF(OFFSET('Water Data'!$E$29,0,10*ROW('Water Data'!E77))="","",OFFSET('Water Data'!$E$29,0,10*ROW('Water Data'!E77)))</f>
        <v/>
      </c>
      <c r="BY83" s="270" t="str">
        <f ca="true">+IF(OFFSET('Water Data'!$F$27,0,10*ROW('Water Data'!F77))="","",OFFSET('Water Data'!$F$27,0,10*ROW('Water Data'!F77)))</f>
        <v/>
      </c>
      <c r="BZ83" s="270" t="str">
        <f ca="true">+IF(OFFSET('Water Data'!$F$28,0,10*ROW('Water Data'!F77))="","",OFFSET('Water Data'!$F$28,0,10*ROW('Water Data'!F77)))</f>
        <v/>
      </c>
      <c r="CA83" s="270" t="str">
        <f ca="true">+IF(OFFSET('Water Data'!$F$29,0,10*ROW('Water Data'!F77))="","",OFFSET('Water Data'!$F$29,0,10*ROW('Water Data'!F77)))</f>
        <v/>
      </c>
      <c r="CB83" s="270" t="str">
        <f ca="true">+IF(OFFSET('Water Data'!$G$27,0,10*ROW('Water Data'!G77))="","",OFFSET('Water Data'!$G$27,0,10*ROW('Water Data'!G77)))</f>
        <v/>
      </c>
      <c r="CC83" s="270" t="str">
        <f ca="true">+IF(OFFSET('Water Data'!$G$28,0,10*ROW('Water Data'!G77))="","",OFFSET('Water Data'!$G$28,0,10*ROW('Water Data'!G77)))</f>
        <v/>
      </c>
      <c r="CD83" s="270" t="str">
        <f ca="true">+IF(OFFSET('Water Data'!$G$29,0,10*ROW('Water Data'!G77))="","",OFFSET('Water Data'!$G$29,0,10*ROW('Water Data'!G77)))</f>
        <v/>
      </c>
      <c r="CE83" s="270" t="str">
        <f ca="true">+IF(OFFSET('Water Data'!$H$27,0,10*ROW('Water Data'!H77))="","",OFFSET('Water Data'!$H$27,0,10*ROW('Water Data'!H77)))</f>
        <v/>
      </c>
      <c r="CF83" s="270" t="str">
        <f ca="true">+IF(OFFSET('Water Data'!$H$28,0,10*ROW('Water Data'!H77))="","",OFFSET('Water Data'!$H$28,0,10*ROW('Water Data'!H77)))</f>
        <v/>
      </c>
      <c r="CG83" s="270" t="str">
        <f ca="true">+IF(OFFSET('Water Data'!$H$29,0,10*ROW('Water Data'!H77))="","",OFFSET('Water Data'!$H$29,0,10*ROW('Water Data'!H77)))</f>
        <v/>
      </c>
      <c r="CH83" s="270" t="str">
        <f ca="true">+IF(OFFSET('Water Data'!$I$27,0,10*ROW('Water Data'!I77))="","",OFFSET('Water Data'!$I$27,0,10*ROW('Water Data'!I77)))</f>
        <v/>
      </c>
      <c r="CI83" s="270" t="str">
        <f ca="true">+IF(OFFSET('Water Data'!$I$28,0,10*ROW('Water Data'!I77))="","",OFFSET('Water Data'!$I$28,0,10*ROW('Water Data'!I77)))</f>
        <v/>
      </c>
      <c r="CJ83" s="270" t="str">
        <f ca="true">+IF(OFFSET('Water Data'!$I$29,0,10*ROW('Water Data'!I77))="","",OFFSET('Water Data'!$I$29,0,10*ROW('Water Data'!I77)))</f>
        <v/>
      </c>
      <c r="CK83" s="270" t="str">
        <f ca="true">+IF(OFFSET('Sanitation Data'!$D$28,0,10*ROW('Sanitation Data'!D77))="","",OFFSET('Sanitation Data'!$D$28,0,10*ROW('Sanitation Data'!D77)))</f>
        <v/>
      </c>
      <c r="CL83" s="270" t="str">
        <f ca="true">+IF(OFFSET('Sanitation Data'!$D$29,0,10*ROW('Sanitation Data'!D77))="","",OFFSET('Sanitation Data'!$D$29,0,10*ROW('Sanitation Data'!D77)))</f>
        <v/>
      </c>
      <c r="CM83" s="270" t="str">
        <f ca="true">+IF(OFFSET('Sanitation Data'!$D$30,0,10*ROW('Sanitation Data'!D77))="","",OFFSET('Sanitation Data'!$D$30,0,10*ROW('Sanitation Data'!D77)))</f>
        <v/>
      </c>
      <c r="CN83" s="270" t="str">
        <f ca="true">+IF(OFFSET('Sanitation Data'!$D$31,0,10*ROW('Sanitation Data'!D77))="","",OFFSET('Sanitation Data'!$D$31,0,10*ROW('Sanitation Data'!D77)))</f>
        <v/>
      </c>
      <c r="CO83" s="270" t="str">
        <f ca="true">+IF(OFFSET('Sanitation Data'!$D$32,0,10*ROW('Sanitation Data'!D77))="","",OFFSET('Sanitation Data'!$D$32,0,10*ROW('Sanitation Data'!D77)))</f>
        <v/>
      </c>
      <c r="CP83" s="270" t="str">
        <f ca="true">+IF(OFFSET('Sanitation Data'!$E$28,0,10*ROW('Sanitation Data'!E77))="","",OFFSET('Sanitation Data'!$E$28,0,10*ROW('Sanitation Data'!E77)))</f>
        <v/>
      </c>
      <c r="CQ83" s="270" t="str">
        <f ca="true">+IF(OFFSET('Sanitation Data'!$E$29,0,10*ROW('Sanitation Data'!E77))="","",OFFSET('Sanitation Data'!$E$29,0,10*ROW('Sanitation Data'!E77)))</f>
        <v/>
      </c>
      <c r="CR83" s="270" t="str">
        <f ca="true">+IF(OFFSET('Sanitation Data'!$E$30,0,10*ROW('Sanitation Data'!E77))="","",OFFSET('Sanitation Data'!$E$30,0,10*ROW('Sanitation Data'!E77)))</f>
        <v/>
      </c>
      <c r="CS83" s="270" t="str">
        <f ca="true">+IF(OFFSET('Sanitation Data'!$E$31,0,10*ROW('Sanitation Data'!E77))="","",OFFSET('Sanitation Data'!$E$31,0,10*ROW('Sanitation Data'!E77)))</f>
        <v/>
      </c>
      <c r="CT83" s="270" t="str">
        <f ca="true">+IF(OFFSET('Sanitation Data'!$E$32,0,10*ROW('Sanitation Data'!E77))="","",OFFSET('Sanitation Data'!$E$32,0,10*ROW('Sanitation Data'!E77)))</f>
        <v/>
      </c>
      <c r="CU83" s="270" t="str">
        <f ca="true">+IF(OFFSET('Sanitation Data'!$F$28,0,10*ROW('Sanitation Data'!F77))="","",OFFSET('Sanitation Data'!$F$28,0,10*ROW('Sanitation Data'!F77)))</f>
        <v/>
      </c>
      <c r="CV83" s="270" t="str">
        <f ca="true">+IF(OFFSET('Sanitation Data'!$F$29,0,10*ROW('Sanitation Data'!F77))="","",OFFSET('Sanitation Data'!$F$29,0,10*ROW('Sanitation Data'!F77)))</f>
        <v/>
      </c>
      <c r="CW83" s="270" t="str">
        <f ca="true">+IF(OFFSET('Sanitation Data'!$F$30,0,10*ROW('Sanitation Data'!F77))="","",OFFSET('Sanitation Data'!$F$30,0,10*ROW('Sanitation Data'!F77)))</f>
        <v/>
      </c>
      <c r="CX83" s="270" t="str">
        <f ca="true">+IF(OFFSET('Sanitation Data'!$F$31,0,10*ROW('Sanitation Data'!F77))="","",OFFSET('Sanitation Data'!$F$31,0,10*ROW('Sanitation Data'!F77)))</f>
        <v/>
      </c>
      <c r="CY83" s="270" t="str">
        <f ca="true">+IF(OFFSET('Sanitation Data'!$F$32,0,10*ROW('Sanitation Data'!F77))="","",OFFSET('Sanitation Data'!$F$32,0,10*ROW('Sanitation Data'!F77)))</f>
        <v/>
      </c>
      <c r="CZ83" s="270" t="str">
        <f ca="true">+IF(OFFSET('Sanitation Data'!$G$28,0,10*ROW('Sanitation Data'!G77))="","",OFFSET('Sanitation Data'!$G$28,0,10*ROW('Sanitation Data'!G77)))</f>
        <v/>
      </c>
      <c r="DA83" s="270" t="str">
        <f ca="true">+IF(OFFSET('Sanitation Data'!$G$29,0,10*ROW('Sanitation Data'!G77))="","",OFFSET('Sanitation Data'!$G$29,0,10*ROW('Sanitation Data'!G77)))</f>
        <v/>
      </c>
      <c r="DB83" s="270" t="str">
        <f ca="true">+IF(OFFSET('Sanitation Data'!$G$30,0,10*ROW('Sanitation Data'!G77))="","",OFFSET('Sanitation Data'!$G$30,0,10*ROW('Sanitation Data'!G77)))</f>
        <v/>
      </c>
      <c r="DC83" s="270" t="str">
        <f ca="true">+IF(OFFSET('Sanitation Data'!$G$31,0,10*ROW('Sanitation Data'!G77))="","",OFFSET('Sanitation Data'!$G$31,0,10*ROW('Sanitation Data'!G77)))</f>
        <v/>
      </c>
      <c r="DD83" s="270" t="str">
        <f ca="true">+IF(OFFSET('Sanitation Data'!$G$32,0,10*ROW('Sanitation Data'!G77))="","",OFFSET('Sanitation Data'!$G$32,0,10*ROW('Sanitation Data'!G77)))</f>
        <v/>
      </c>
      <c r="DE83" s="270" t="str">
        <f ca="true">+IF(OFFSET('Sanitation Data'!$H$28,0,10*ROW('Sanitation Data'!H77))="","",OFFSET('Sanitation Data'!$H$28,0,10*ROW('Sanitation Data'!H77)))</f>
        <v/>
      </c>
      <c r="DF83" s="270" t="str">
        <f ca="true">+IF(OFFSET('Sanitation Data'!$H$29,0,10*ROW('Sanitation Data'!H77))="","",OFFSET('Sanitation Data'!$H$29,0,10*ROW('Sanitation Data'!H77)))</f>
        <v/>
      </c>
      <c r="DG83" s="270" t="str">
        <f ca="true">+IF(OFFSET('Sanitation Data'!$H$30,0,10*ROW('Sanitation Data'!H77))="","",OFFSET('Sanitation Data'!$H$30,0,10*ROW('Sanitation Data'!H77)))</f>
        <v/>
      </c>
      <c r="DH83" s="270" t="str">
        <f ca="true">+IF(OFFSET('Sanitation Data'!$H$31,0,10*ROW('Sanitation Data'!H77))="","",OFFSET('Sanitation Data'!$H$31,0,10*ROW('Sanitation Data'!H77)))</f>
        <v/>
      </c>
      <c r="DI83" s="270" t="str">
        <f ca="true">+IF(OFFSET('Sanitation Data'!$H$32,0,10*ROW('Sanitation Data'!H77))="","",OFFSET('Sanitation Data'!$H$32,0,10*ROW('Sanitation Data'!H77)))</f>
        <v/>
      </c>
      <c r="DJ83" s="270" t="str">
        <f ca="true">+IF(OFFSET('Sanitation Data'!$I$28,0,10*ROW('Sanitation Data'!I77))="","",OFFSET('Sanitation Data'!$I$28,0,10*ROW('Sanitation Data'!I77)))</f>
        <v/>
      </c>
      <c r="DK83" s="270" t="str">
        <f ca="true">+IF(OFFSET('Sanitation Data'!$I$29,0,10*ROW('Sanitation Data'!I77))="","",OFFSET('Sanitation Data'!$I$29,0,10*ROW('Sanitation Data'!I77)))</f>
        <v/>
      </c>
      <c r="DL83" s="270" t="str">
        <f ca="true">+IF(OFFSET('Sanitation Data'!$I$30,0,10*ROW('Sanitation Data'!I77))="","",OFFSET('Sanitation Data'!$I$30,0,10*ROW('Sanitation Data'!I77)))</f>
        <v/>
      </c>
      <c r="DM83" s="270" t="str">
        <f ca="true">+IF(OFFSET('Sanitation Data'!$I$31,0,10*ROW('Sanitation Data'!I77))="","",OFFSET('Sanitation Data'!$I$31,0,10*ROW('Sanitation Data'!I77)))</f>
        <v/>
      </c>
      <c r="DN83" s="270" t="str">
        <f ca="true">+IF(OFFSET('Sanitation Data'!$I$32,0,10*ROW('Sanitation Data'!I77))="","",OFFSET('Sanitation Data'!$I$32,0,10*ROW('Sanitation Data'!I77)))</f>
        <v/>
      </c>
      <c r="DO83" s="270" t="str">
        <f ca="true">+IF(OFFSET('Hygiene Data'!$D$11,0,10*ROW('Hygiene Data'!D77))="","",OFFSET('Hygiene Data'!$D$11,0,10*ROW('Hygiene Data'!D77)))</f>
        <v/>
      </c>
      <c r="DP83" s="270" t="str">
        <f ca="true">+IF(OFFSET('Hygiene Data'!$D$12,0,10*ROW('Hygiene Data'!D77))="","",OFFSET('Hygiene Data'!$D$12,0,10*ROW('Hygiene Data'!D77)))</f>
        <v/>
      </c>
      <c r="DQ83" s="270" t="str">
        <f ca="true">+IF(OFFSET('Hygiene Data'!$D$13,0,10*ROW('Hygiene Data'!D77))="","",OFFSET('Hygiene Data'!$D$13,0,10*ROW('Hygiene Data'!D77)))</f>
        <v/>
      </c>
      <c r="DR83" s="270" t="str">
        <f ca="true">+IF(OFFSET('Hygiene Data'!$E$11,0,10*ROW('Hygiene Data'!E77))="","",OFFSET('Hygiene Data'!$E$11,0,10*ROW('Hygiene Data'!E77)))</f>
        <v/>
      </c>
      <c r="DS83" s="270" t="str">
        <f ca="true">+IF(OFFSET('Hygiene Data'!$E$12,0,10*ROW('Hygiene Data'!E77))="","",OFFSET('Hygiene Data'!$E$12,0,10*ROW('Hygiene Data'!E77)))</f>
        <v/>
      </c>
      <c r="DT83" s="270" t="str">
        <f ca="true">+IF(OFFSET('Hygiene Data'!$E$13,0,10*ROW('Hygiene Data'!E77))="","",OFFSET('Hygiene Data'!$E$13,0,10*ROW('Hygiene Data'!E77)))</f>
        <v/>
      </c>
      <c r="DU83" s="270" t="str">
        <f ca="true">+IF(OFFSET('Hygiene Data'!$F$11,0,10*ROW('Hygiene Data'!F77))="","",OFFSET('Hygiene Data'!$F$11,0,10*ROW('Hygiene Data'!F77)))</f>
        <v/>
      </c>
      <c r="DV83" s="270" t="str">
        <f ca="true">+IF(OFFSET('Hygiene Data'!$F$12,0,10*ROW('Hygiene Data'!F77))="","",OFFSET('Hygiene Data'!$F$12,0,10*ROW('Hygiene Data'!F77)))</f>
        <v/>
      </c>
      <c r="DW83" s="270" t="str">
        <f ca="true">+IF(OFFSET('Hygiene Data'!$F$13,0,10*ROW('Hygiene Data'!F77))="","",OFFSET('Hygiene Data'!$F$13,0,10*ROW('Hygiene Data'!F77)))</f>
        <v/>
      </c>
      <c r="DX83" s="270" t="str">
        <f ca="true">+IF(OFFSET('Hygiene Data'!$G$11,0,10*ROW('Hygiene Data'!G77))="","",OFFSET('Hygiene Data'!$G$11,0,10*ROW('Hygiene Data'!G77)))</f>
        <v/>
      </c>
      <c r="DY83" s="270" t="str">
        <f ca="true">+IF(OFFSET('Hygiene Data'!$G$12,0,10*ROW('Hygiene Data'!G77))="","",OFFSET('Hygiene Data'!$G$12,0,10*ROW('Hygiene Data'!G77)))</f>
        <v/>
      </c>
      <c r="DZ83" s="270" t="str">
        <f ca="true">+IF(OFFSET('Hygiene Data'!$G$13,0,10*ROW('Hygiene Data'!G77))="","",OFFSET('Hygiene Data'!$G$13,0,10*ROW('Hygiene Data'!G77)))</f>
        <v/>
      </c>
      <c r="EA83" s="270" t="str">
        <f ca="true">+IF(OFFSET('Hygiene Data'!$H$11,0,10*ROW('Hygiene Data'!H77))="","",OFFSET('Hygiene Data'!$H$11,0,10*ROW('Hygiene Data'!H77)))</f>
        <v/>
      </c>
      <c r="EB83" s="270" t="str">
        <f ca="true">+IF(OFFSET('Hygiene Data'!$H$12,0,10*ROW('Hygiene Data'!H77))="","",OFFSET('Hygiene Data'!$H$12,0,10*ROW('Hygiene Data'!H77)))</f>
        <v/>
      </c>
      <c r="EC83" s="270" t="str">
        <f ca="true">+IF(OFFSET('Hygiene Data'!$H$13,0,10*ROW('Hygiene Data'!H77))="","",OFFSET('Hygiene Data'!$H$13,0,10*ROW('Hygiene Data'!H77)))</f>
        <v/>
      </c>
      <c r="ED83" s="270" t="str">
        <f ca="true">+IF(OFFSET('Hygiene Data'!$I$11,0,10*ROW('Hygiene Data'!I77))="","",OFFSET('Hygiene Data'!$I$11,0,10*ROW('Hygiene Data'!I77)))</f>
        <v/>
      </c>
      <c r="EE83" s="270" t="str">
        <f ca="true">+IF(OFFSET('Hygiene Data'!$I$12,0,10*ROW('Hygiene Data'!I77))="","",OFFSET('Hygiene Data'!$I$12,0,10*ROW('Hygiene Data'!I77)))</f>
        <v/>
      </c>
      <c r="EF83" s="270"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6"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0"/>
      <c r="BS84" s="270" t="str">
        <f ca="true">+IF(OFFSET('Water Data'!$D$27,0,10*ROW('Water Data'!D78))="","",OFFSET('Water Data'!$D$27,0,10*ROW('Water Data'!D78)))</f>
        <v/>
      </c>
      <c r="BT84" s="270" t="str">
        <f ca="true">+IF(OFFSET('Water Data'!$D$28,0,10*ROW('Water Data'!D78))="","",OFFSET('Water Data'!$D$28,0,10*ROW('Water Data'!D78)))</f>
        <v/>
      </c>
      <c r="BU84" s="270" t="str">
        <f ca="true">+IF(OFFSET('Water Data'!$D$29,0,10*ROW('Water Data'!D78))="","",OFFSET('Water Data'!$D$29,0,10*ROW('Water Data'!D78)))</f>
        <v/>
      </c>
      <c r="BV84" s="270" t="str">
        <f ca="true">+IF(OFFSET('Water Data'!$E$27,0,10*ROW('Water Data'!E78))="","",OFFSET('Water Data'!$E$27,0,10*ROW('Water Data'!E78)))</f>
        <v/>
      </c>
      <c r="BW84" s="270" t="str">
        <f ca="true">+IF(OFFSET('Water Data'!$E$28,0,10*ROW('Water Data'!E78))="","",OFFSET('Water Data'!$E$28,0,10*ROW('Water Data'!E78)))</f>
        <v/>
      </c>
      <c r="BX84" s="270" t="str">
        <f ca="true">+IF(OFFSET('Water Data'!$E$29,0,10*ROW('Water Data'!E78))="","",OFFSET('Water Data'!$E$29,0,10*ROW('Water Data'!E78)))</f>
        <v/>
      </c>
      <c r="BY84" s="270" t="str">
        <f ca="true">+IF(OFFSET('Water Data'!$F$27,0,10*ROW('Water Data'!F78))="","",OFFSET('Water Data'!$F$27,0,10*ROW('Water Data'!F78)))</f>
        <v/>
      </c>
      <c r="BZ84" s="270" t="str">
        <f ca="true">+IF(OFFSET('Water Data'!$F$28,0,10*ROW('Water Data'!F78))="","",OFFSET('Water Data'!$F$28,0,10*ROW('Water Data'!F78)))</f>
        <v/>
      </c>
      <c r="CA84" s="270" t="str">
        <f ca="true">+IF(OFFSET('Water Data'!$F$29,0,10*ROW('Water Data'!F78))="","",OFFSET('Water Data'!$F$29,0,10*ROW('Water Data'!F78)))</f>
        <v/>
      </c>
      <c r="CB84" s="270" t="str">
        <f ca="true">+IF(OFFSET('Water Data'!$G$27,0,10*ROW('Water Data'!G78))="","",OFFSET('Water Data'!$G$27,0,10*ROW('Water Data'!G78)))</f>
        <v/>
      </c>
      <c r="CC84" s="270" t="str">
        <f ca="true">+IF(OFFSET('Water Data'!$G$28,0,10*ROW('Water Data'!G78))="","",OFFSET('Water Data'!$G$28,0,10*ROW('Water Data'!G78)))</f>
        <v/>
      </c>
      <c r="CD84" s="270" t="str">
        <f ca="true">+IF(OFFSET('Water Data'!$G$29,0,10*ROW('Water Data'!G78))="","",OFFSET('Water Data'!$G$29,0,10*ROW('Water Data'!G78)))</f>
        <v/>
      </c>
      <c r="CE84" s="270" t="str">
        <f ca="true">+IF(OFFSET('Water Data'!$H$27,0,10*ROW('Water Data'!H78))="","",OFFSET('Water Data'!$H$27,0,10*ROW('Water Data'!H78)))</f>
        <v/>
      </c>
      <c r="CF84" s="270" t="str">
        <f ca="true">+IF(OFFSET('Water Data'!$H$28,0,10*ROW('Water Data'!H78))="","",OFFSET('Water Data'!$H$28,0,10*ROW('Water Data'!H78)))</f>
        <v/>
      </c>
      <c r="CG84" s="270" t="str">
        <f ca="true">+IF(OFFSET('Water Data'!$H$29,0,10*ROW('Water Data'!H78))="","",OFFSET('Water Data'!$H$29,0,10*ROW('Water Data'!H78)))</f>
        <v/>
      </c>
      <c r="CH84" s="270" t="str">
        <f ca="true">+IF(OFFSET('Water Data'!$I$27,0,10*ROW('Water Data'!I78))="","",OFFSET('Water Data'!$I$27,0,10*ROW('Water Data'!I78)))</f>
        <v/>
      </c>
      <c r="CI84" s="270" t="str">
        <f ca="true">+IF(OFFSET('Water Data'!$I$28,0,10*ROW('Water Data'!I78))="","",OFFSET('Water Data'!$I$28,0,10*ROW('Water Data'!I78)))</f>
        <v/>
      </c>
      <c r="CJ84" s="270" t="str">
        <f ca="true">+IF(OFFSET('Water Data'!$I$29,0,10*ROW('Water Data'!I78))="","",OFFSET('Water Data'!$I$29,0,10*ROW('Water Data'!I78)))</f>
        <v/>
      </c>
      <c r="CK84" s="270" t="str">
        <f ca="true">+IF(OFFSET('Sanitation Data'!$D$28,0,10*ROW('Sanitation Data'!D78))="","",OFFSET('Sanitation Data'!$D$28,0,10*ROW('Sanitation Data'!D78)))</f>
        <v/>
      </c>
      <c r="CL84" s="270" t="str">
        <f ca="true">+IF(OFFSET('Sanitation Data'!$D$29,0,10*ROW('Sanitation Data'!D78))="","",OFFSET('Sanitation Data'!$D$29,0,10*ROW('Sanitation Data'!D78)))</f>
        <v/>
      </c>
      <c r="CM84" s="270" t="str">
        <f ca="true">+IF(OFFSET('Sanitation Data'!$D$30,0,10*ROW('Sanitation Data'!D78))="","",OFFSET('Sanitation Data'!$D$30,0,10*ROW('Sanitation Data'!D78)))</f>
        <v/>
      </c>
      <c r="CN84" s="270" t="str">
        <f ca="true">+IF(OFFSET('Sanitation Data'!$D$31,0,10*ROW('Sanitation Data'!D78))="","",OFFSET('Sanitation Data'!$D$31,0,10*ROW('Sanitation Data'!D78)))</f>
        <v/>
      </c>
      <c r="CO84" s="270" t="str">
        <f ca="true">+IF(OFFSET('Sanitation Data'!$D$32,0,10*ROW('Sanitation Data'!D78))="","",OFFSET('Sanitation Data'!$D$32,0,10*ROW('Sanitation Data'!D78)))</f>
        <v/>
      </c>
      <c r="CP84" s="270" t="str">
        <f ca="true">+IF(OFFSET('Sanitation Data'!$E$28,0,10*ROW('Sanitation Data'!E78))="","",OFFSET('Sanitation Data'!$E$28,0,10*ROW('Sanitation Data'!E78)))</f>
        <v/>
      </c>
      <c r="CQ84" s="270" t="str">
        <f ca="true">+IF(OFFSET('Sanitation Data'!$E$29,0,10*ROW('Sanitation Data'!E78))="","",OFFSET('Sanitation Data'!$E$29,0,10*ROW('Sanitation Data'!E78)))</f>
        <v/>
      </c>
      <c r="CR84" s="270" t="str">
        <f ca="true">+IF(OFFSET('Sanitation Data'!$E$30,0,10*ROW('Sanitation Data'!E78))="","",OFFSET('Sanitation Data'!$E$30,0,10*ROW('Sanitation Data'!E78)))</f>
        <v/>
      </c>
      <c r="CS84" s="270" t="str">
        <f ca="true">+IF(OFFSET('Sanitation Data'!$E$31,0,10*ROW('Sanitation Data'!E78))="","",OFFSET('Sanitation Data'!$E$31,0,10*ROW('Sanitation Data'!E78)))</f>
        <v/>
      </c>
      <c r="CT84" s="270" t="str">
        <f ca="true">+IF(OFFSET('Sanitation Data'!$E$32,0,10*ROW('Sanitation Data'!E78))="","",OFFSET('Sanitation Data'!$E$32,0,10*ROW('Sanitation Data'!E78)))</f>
        <v/>
      </c>
      <c r="CU84" s="270" t="str">
        <f ca="true">+IF(OFFSET('Sanitation Data'!$F$28,0,10*ROW('Sanitation Data'!F78))="","",OFFSET('Sanitation Data'!$F$28,0,10*ROW('Sanitation Data'!F78)))</f>
        <v/>
      </c>
      <c r="CV84" s="270" t="str">
        <f ca="true">+IF(OFFSET('Sanitation Data'!$F$29,0,10*ROW('Sanitation Data'!F78))="","",OFFSET('Sanitation Data'!$F$29,0,10*ROW('Sanitation Data'!F78)))</f>
        <v/>
      </c>
      <c r="CW84" s="270" t="str">
        <f ca="true">+IF(OFFSET('Sanitation Data'!$F$30,0,10*ROW('Sanitation Data'!F78))="","",OFFSET('Sanitation Data'!$F$30,0,10*ROW('Sanitation Data'!F78)))</f>
        <v/>
      </c>
      <c r="CX84" s="270" t="str">
        <f ca="true">+IF(OFFSET('Sanitation Data'!$F$31,0,10*ROW('Sanitation Data'!F78))="","",OFFSET('Sanitation Data'!$F$31,0,10*ROW('Sanitation Data'!F78)))</f>
        <v/>
      </c>
      <c r="CY84" s="270" t="str">
        <f ca="true">+IF(OFFSET('Sanitation Data'!$F$32,0,10*ROW('Sanitation Data'!F78))="","",OFFSET('Sanitation Data'!$F$32,0,10*ROW('Sanitation Data'!F78)))</f>
        <v/>
      </c>
      <c r="CZ84" s="270" t="str">
        <f ca="true">+IF(OFFSET('Sanitation Data'!$G$28,0,10*ROW('Sanitation Data'!G78))="","",OFFSET('Sanitation Data'!$G$28,0,10*ROW('Sanitation Data'!G78)))</f>
        <v/>
      </c>
      <c r="DA84" s="270" t="str">
        <f ca="true">+IF(OFFSET('Sanitation Data'!$G$29,0,10*ROW('Sanitation Data'!G78))="","",OFFSET('Sanitation Data'!$G$29,0,10*ROW('Sanitation Data'!G78)))</f>
        <v/>
      </c>
      <c r="DB84" s="270" t="str">
        <f ca="true">+IF(OFFSET('Sanitation Data'!$G$30,0,10*ROW('Sanitation Data'!G78))="","",OFFSET('Sanitation Data'!$G$30,0,10*ROW('Sanitation Data'!G78)))</f>
        <v/>
      </c>
      <c r="DC84" s="270" t="str">
        <f ca="true">+IF(OFFSET('Sanitation Data'!$G$31,0,10*ROW('Sanitation Data'!G78))="","",OFFSET('Sanitation Data'!$G$31,0,10*ROW('Sanitation Data'!G78)))</f>
        <v/>
      </c>
      <c r="DD84" s="270" t="str">
        <f ca="true">+IF(OFFSET('Sanitation Data'!$G$32,0,10*ROW('Sanitation Data'!G78))="","",OFFSET('Sanitation Data'!$G$32,0,10*ROW('Sanitation Data'!G78)))</f>
        <v/>
      </c>
      <c r="DE84" s="270" t="str">
        <f ca="true">+IF(OFFSET('Sanitation Data'!$H$28,0,10*ROW('Sanitation Data'!H78))="","",OFFSET('Sanitation Data'!$H$28,0,10*ROW('Sanitation Data'!H78)))</f>
        <v/>
      </c>
      <c r="DF84" s="270" t="str">
        <f ca="true">+IF(OFFSET('Sanitation Data'!$H$29,0,10*ROW('Sanitation Data'!H78))="","",OFFSET('Sanitation Data'!$H$29,0,10*ROW('Sanitation Data'!H78)))</f>
        <v/>
      </c>
      <c r="DG84" s="270" t="str">
        <f ca="true">+IF(OFFSET('Sanitation Data'!$H$30,0,10*ROW('Sanitation Data'!H78))="","",OFFSET('Sanitation Data'!$H$30,0,10*ROW('Sanitation Data'!H78)))</f>
        <v/>
      </c>
      <c r="DH84" s="270" t="str">
        <f ca="true">+IF(OFFSET('Sanitation Data'!$H$31,0,10*ROW('Sanitation Data'!H78))="","",OFFSET('Sanitation Data'!$H$31,0,10*ROW('Sanitation Data'!H78)))</f>
        <v/>
      </c>
      <c r="DI84" s="270" t="str">
        <f ca="true">+IF(OFFSET('Sanitation Data'!$H$32,0,10*ROW('Sanitation Data'!H78))="","",OFFSET('Sanitation Data'!$H$32,0,10*ROW('Sanitation Data'!H78)))</f>
        <v/>
      </c>
      <c r="DJ84" s="270" t="str">
        <f ca="true">+IF(OFFSET('Sanitation Data'!$I$28,0,10*ROW('Sanitation Data'!I78))="","",OFFSET('Sanitation Data'!$I$28,0,10*ROW('Sanitation Data'!I78)))</f>
        <v/>
      </c>
      <c r="DK84" s="270" t="str">
        <f ca="true">+IF(OFFSET('Sanitation Data'!$I$29,0,10*ROW('Sanitation Data'!I78))="","",OFFSET('Sanitation Data'!$I$29,0,10*ROW('Sanitation Data'!I78)))</f>
        <v/>
      </c>
      <c r="DL84" s="270" t="str">
        <f ca="true">+IF(OFFSET('Sanitation Data'!$I$30,0,10*ROW('Sanitation Data'!I78))="","",OFFSET('Sanitation Data'!$I$30,0,10*ROW('Sanitation Data'!I78)))</f>
        <v/>
      </c>
      <c r="DM84" s="270" t="str">
        <f ca="true">+IF(OFFSET('Sanitation Data'!$I$31,0,10*ROW('Sanitation Data'!I78))="","",OFFSET('Sanitation Data'!$I$31,0,10*ROW('Sanitation Data'!I78)))</f>
        <v/>
      </c>
      <c r="DN84" s="270" t="str">
        <f ca="true">+IF(OFFSET('Sanitation Data'!$I$32,0,10*ROW('Sanitation Data'!I78))="","",OFFSET('Sanitation Data'!$I$32,0,10*ROW('Sanitation Data'!I78)))</f>
        <v/>
      </c>
      <c r="DO84" s="270" t="str">
        <f ca="true">+IF(OFFSET('Hygiene Data'!$D$11,0,10*ROW('Hygiene Data'!D78))="","",OFFSET('Hygiene Data'!$D$11,0,10*ROW('Hygiene Data'!D78)))</f>
        <v/>
      </c>
      <c r="DP84" s="270" t="str">
        <f ca="true">+IF(OFFSET('Hygiene Data'!$D$12,0,10*ROW('Hygiene Data'!D78))="","",OFFSET('Hygiene Data'!$D$12,0,10*ROW('Hygiene Data'!D78)))</f>
        <v/>
      </c>
      <c r="DQ84" s="270" t="str">
        <f ca="true">+IF(OFFSET('Hygiene Data'!$D$13,0,10*ROW('Hygiene Data'!D78))="","",OFFSET('Hygiene Data'!$D$13,0,10*ROW('Hygiene Data'!D78)))</f>
        <v/>
      </c>
      <c r="DR84" s="270" t="str">
        <f ca="true">+IF(OFFSET('Hygiene Data'!$E$11,0,10*ROW('Hygiene Data'!E78))="","",OFFSET('Hygiene Data'!$E$11,0,10*ROW('Hygiene Data'!E78)))</f>
        <v/>
      </c>
      <c r="DS84" s="270" t="str">
        <f ca="true">+IF(OFFSET('Hygiene Data'!$E$12,0,10*ROW('Hygiene Data'!E78))="","",OFFSET('Hygiene Data'!$E$12,0,10*ROW('Hygiene Data'!E78)))</f>
        <v/>
      </c>
      <c r="DT84" s="270" t="str">
        <f ca="true">+IF(OFFSET('Hygiene Data'!$E$13,0,10*ROW('Hygiene Data'!E78))="","",OFFSET('Hygiene Data'!$E$13,0,10*ROW('Hygiene Data'!E78)))</f>
        <v/>
      </c>
      <c r="DU84" s="270" t="str">
        <f ca="true">+IF(OFFSET('Hygiene Data'!$F$11,0,10*ROW('Hygiene Data'!F78))="","",OFFSET('Hygiene Data'!$F$11,0,10*ROW('Hygiene Data'!F78)))</f>
        <v/>
      </c>
      <c r="DV84" s="270" t="str">
        <f ca="true">+IF(OFFSET('Hygiene Data'!$F$12,0,10*ROW('Hygiene Data'!F78))="","",OFFSET('Hygiene Data'!$F$12,0,10*ROW('Hygiene Data'!F78)))</f>
        <v/>
      </c>
      <c r="DW84" s="270" t="str">
        <f ca="true">+IF(OFFSET('Hygiene Data'!$F$13,0,10*ROW('Hygiene Data'!F78))="","",OFFSET('Hygiene Data'!$F$13,0,10*ROW('Hygiene Data'!F78)))</f>
        <v/>
      </c>
      <c r="DX84" s="270" t="str">
        <f ca="true">+IF(OFFSET('Hygiene Data'!$G$11,0,10*ROW('Hygiene Data'!G78))="","",OFFSET('Hygiene Data'!$G$11,0,10*ROW('Hygiene Data'!G78)))</f>
        <v/>
      </c>
      <c r="DY84" s="270" t="str">
        <f ca="true">+IF(OFFSET('Hygiene Data'!$G$12,0,10*ROW('Hygiene Data'!G78))="","",OFFSET('Hygiene Data'!$G$12,0,10*ROW('Hygiene Data'!G78)))</f>
        <v/>
      </c>
      <c r="DZ84" s="270" t="str">
        <f ca="true">+IF(OFFSET('Hygiene Data'!$G$13,0,10*ROW('Hygiene Data'!G78))="","",OFFSET('Hygiene Data'!$G$13,0,10*ROW('Hygiene Data'!G78)))</f>
        <v/>
      </c>
      <c r="EA84" s="270" t="str">
        <f ca="true">+IF(OFFSET('Hygiene Data'!$H$11,0,10*ROW('Hygiene Data'!H78))="","",OFFSET('Hygiene Data'!$H$11,0,10*ROW('Hygiene Data'!H78)))</f>
        <v/>
      </c>
      <c r="EB84" s="270" t="str">
        <f ca="true">+IF(OFFSET('Hygiene Data'!$H$12,0,10*ROW('Hygiene Data'!H78))="","",OFFSET('Hygiene Data'!$H$12,0,10*ROW('Hygiene Data'!H78)))</f>
        <v/>
      </c>
      <c r="EC84" s="270" t="str">
        <f ca="true">+IF(OFFSET('Hygiene Data'!$H$13,0,10*ROW('Hygiene Data'!H78))="","",OFFSET('Hygiene Data'!$H$13,0,10*ROW('Hygiene Data'!H78)))</f>
        <v/>
      </c>
      <c r="ED84" s="270" t="str">
        <f ca="true">+IF(OFFSET('Hygiene Data'!$I$11,0,10*ROW('Hygiene Data'!I78))="","",OFFSET('Hygiene Data'!$I$11,0,10*ROW('Hygiene Data'!I78)))</f>
        <v/>
      </c>
      <c r="EE84" s="270" t="str">
        <f ca="true">+IF(OFFSET('Hygiene Data'!$I$12,0,10*ROW('Hygiene Data'!I78))="","",OFFSET('Hygiene Data'!$I$12,0,10*ROW('Hygiene Data'!I78)))</f>
        <v/>
      </c>
      <c r="EF84" s="270"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6"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0"/>
      <c r="BS85" s="270" t="str">
        <f ca="true">+IF(OFFSET('Water Data'!$D$27,0,10*ROW('Water Data'!D79))="","",OFFSET('Water Data'!$D$27,0,10*ROW('Water Data'!D79)))</f>
        <v/>
      </c>
      <c r="BT85" s="270" t="str">
        <f ca="true">+IF(OFFSET('Water Data'!$D$28,0,10*ROW('Water Data'!D79))="","",OFFSET('Water Data'!$D$28,0,10*ROW('Water Data'!D79)))</f>
        <v/>
      </c>
      <c r="BU85" s="270" t="str">
        <f ca="true">+IF(OFFSET('Water Data'!$D$29,0,10*ROW('Water Data'!D79))="","",OFFSET('Water Data'!$D$29,0,10*ROW('Water Data'!D79)))</f>
        <v/>
      </c>
      <c r="BV85" s="270" t="str">
        <f ca="true">+IF(OFFSET('Water Data'!$E$27,0,10*ROW('Water Data'!E79))="","",OFFSET('Water Data'!$E$27,0,10*ROW('Water Data'!E79)))</f>
        <v/>
      </c>
      <c r="BW85" s="270" t="str">
        <f ca="true">+IF(OFFSET('Water Data'!$E$28,0,10*ROW('Water Data'!E79))="","",OFFSET('Water Data'!$E$28,0,10*ROW('Water Data'!E79)))</f>
        <v/>
      </c>
      <c r="BX85" s="270" t="str">
        <f ca="true">+IF(OFFSET('Water Data'!$E$29,0,10*ROW('Water Data'!E79))="","",OFFSET('Water Data'!$E$29,0,10*ROW('Water Data'!E79)))</f>
        <v/>
      </c>
      <c r="BY85" s="270" t="str">
        <f ca="true">+IF(OFFSET('Water Data'!$F$27,0,10*ROW('Water Data'!F79))="","",OFFSET('Water Data'!$F$27,0,10*ROW('Water Data'!F79)))</f>
        <v/>
      </c>
      <c r="BZ85" s="270" t="str">
        <f ca="true">+IF(OFFSET('Water Data'!$F$28,0,10*ROW('Water Data'!F79))="","",OFFSET('Water Data'!$F$28,0,10*ROW('Water Data'!F79)))</f>
        <v/>
      </c>
      <c r="CA85" s="270" t="str">
        <f ca="true">+IF(OFFSET('Water Data'!$F$29,0,10*ROW('Water Data'!F79))="","",OFFSET('Water Data'!$F$29,0,10*ROW('Water Data'!F79)))</f>
        <v/>
      </c>
      <c r="CB85" s="270" t="str">
        <f ca="true">+IF(OFFSET('Water Data'!$G$27,0,10*ROW('Water Data'!G79))="","",OFFSET('Water Data'!$G$27,0,10*ROW('Water Data'!G79)))</f>
        <v/>
      </c>
      <c r="CC85" s="270" t="str">
        <f ca="true">+IF(OFFSET('Water Data'!$G$28,0,10*ROW('Water Data'!G79))="","",OFFSET('Water Data'!$G$28,0,10*ROW('Water Data'!G79)))</f>
        <v/>
      </c>
      <c r="CD85" s="270" t="str">
        <f ca="true">+IF(OFFSET('Water Data'!$G$29,0,10*ROW('Water Data'!G79))="","",OFFSET('Water Data'!$G$29,0,10*ROW('Water Data'!G79)))</f>
        <v/>
      </c>
      <c r="CE85" s="270" t="str">
        <f ca="true">+IF(OFFSET('Water Data'!$H$27,0,10*ROW('Water Data'!H79))="","",OFFSET('Water Data'!$H$27,0,10*ROW('Water Data'!H79)))</f>
        <v/>
      </c>
      <c r="CF85" s="270" t="str">
        <f ca="true">+IF(OFFSET('Water Data'!$H$28,0,10*ROW('Water Data'!H79))="","",OFFSET('Water Data'!$H$28,0,10*ROW('Water Data'!H79)))</f>
        <v/>
      </c>
      <c r="CG85" s="270" t="str">
        <f ca="true">+IF(OFFSET('Water Data'!$H$29,0,10*ROW('Water Data'!H79))="","",OFFSET('Water Data'!$H$29,0,10*ROW('Water Data'!H79)))</f>
        <v/>
      </c>
      <c r="CH85" s="270" t="str">
        <f ca="true">+IF(OFFSET('Water Data'!$I$27,0,10*ROW('Water Data'!I79))="","",OFFSET('Water Data'!$I$27,0,10*ROW('Water Data'!I79)))</f>
        <v/>
      </c>
      <c r="CI85" s="270" t="str">
        <f ca="true">+IF(OFFSET('Water Data'!$I$28,0,10*ROW('Water Data'!I79))="","",OFFSET('Water Data'!$I$28,0,10*ROW('Water Data'!I79)))</f>
        <v/>
      </c>
      <c r="CJ85" s="270" t="str">
        <f ca="true">+IF(OFFSET('Water Data'!$I$29,0,10*ROW('Water Data'!I79))="","",OFFSET('Water Data'!$I$29,0,10*ROW('Water Data'!I79)))</f>
        <v/>
      </c>
      <c r="CK85" s="270" t="str">
        <f ca="true">+IF(OFFSET('Sanitation Data'!$D$28,0,10*ROW('Sanitation Data'!D79))="","",OFFSET('Sanitation Data'!$D$28,0,10*ROW('Sanitation Data'!D79)))</f>
        <v/>
      </c>
      <c r="CL85" s="270" t="str">
        <f ca="true">+IF(OFFSET('Sanitation Data'!$D$29,0,10*ROW('Sanitation Data'!D79))="","",OFFSET('Sanitation Data'!$D$29,0,10*ROW('Sanitation Data'!D79)))</f>
        <v/>
      </c>
      <c r="CM85" s="270" t="str">
        <f ca="true">+IF(OFFSET('Sanitation Data'!$D$30,0,10*ROW('Sanitation Data'!D79))="","",OFFSET('Sanitation Data'!$D$30,0,10*ROW('Sanitation Data'!D79)))</f>
        <v/>
      </c>
      <c r="CN85" s="270" t="str">
        <f ca="true">+IF(OFFSET('Sanitation Data'!$D$31,0,10*ROW('Sanitation Data'!D79))="","",OFFSET('Sanitation Data'!$D$31,0,10*ROW('Sanitation Data'!D79)))</f>
        <v/>
      </c>
      <c r="CO85" s="270" t="str">
        <f ca="true">+IF(OFFSET('Sanitation Data'!$D$32,0,10*ROW('Sanitation Data'!D79))="","",OFFSET('Sanitation Data'!$D$32,0,10*ROW('Sanitation Data'!D79)))</f>
        <v/>
      </c>
      <c r="CP85" s="270" t="str">
        <f ca="true">+IF(OFFSET('Sanitation Data'!$E$28,0,10*ROW('Sanitation Data'!E79))="","",OFFSET('Sanitation Data'!$E$28,0,10*ROW('Sanitation Data'!E79)))</f>
        <v/>
      </c>
      <c r="CQ85" s="270" t="str">
        <f ca="true">+IF(OFFSET('Sanitation Data'!$E$29,0,10*ROW('Sanitation Data'!E79))="","",OFFSET('Sanitation Data'!$E$29,0,10*ROW('Sanitation Data'!E79)))</f>
        <v/>
      </c>
      <c r="CR85" s="270" t="str">
        <f ca="true">+IF(OFFSET('Sanitation Data'!$E$30,0,10*ROW('Sanitation Data'!E79))="","",OFFSET('Sanitation Data'!$E$30,0,10*ROW('Sanitation Data'!E79)))</f>
        <v/>
      </c>
      <c r="CS85" s="270" t="str">
        <f ca="true">+IF(OFFSET('Sanitation Data'!$E$31,0,10*ROW('Sanitation Data'!E79))="","",OFFSET('Sanitation Data'!$E$31,0,10*ROW('Sanitation Data'!E79)))</f>
        <v/>
      </c>
      <c r="CT85" s="270" t="str">
        <f ca="true">+IF(OFFSET('Sanitation Data'!$E$32,0,10*ROW('Sanitation Data'!E79))="","",OFFSET('Sanitation Data'!$E$32,0,10*ROW('Sanitation Data'!E79)))</f>
        <v/>
      </c>
      <c r="CU85" s="270" t="str">
        <f ca="true">+IF(OFFSET('Sanitation Data'!$F$28,0,10*ROW('Sanitation Data'!F79))="","",OFFSET('Sanitation Data'!$F$28,0,10*ROW('Sanitation Data'!F79)))</f>
        <v/>
      </c>
      <c r="CV85" s="270" t="str">
        <f ca="true">+IF(OFFSET('Sanitation Data'!$F$29,0,10*ROW('Sanitation Data'!F79))="","",OFFSET('Sanitation Data'!$F$29,0,10*ROW('Sanitation Data'!F79)))</f>
        <v/>
      </c>
      <c r="CW85" s="270" t="str">
        <f ca="true">+IF(OFFSET('Sanitation Data'!$F$30,0,10*ROW('Sanitation Data'!F79))="","",OFFSET('Sanitation Data'!$F$30,0,10*ROW('Sanitation Data'!F79)))</f>
        <v/>
      </c>
      <c r="CX85" s="270" t="str">
        <f ca="true">+IF(OFFSET('Sanitation Data'!$F$31,0,10*ROW('Sanitation Data'!F79))="","",OFFSET('Sanitation Data'!$F$31,0,10*ROW('Sanitation Data'!F79)))</f>
        <v/>
      </c>
      <c r="CY85" s="270" t="str">
        <f ca="true">+IF(OFFSET('Sanitation Data'!$F$32,0,10*ROW('Sanitation Data'!F79))="","",OFFSET('Sanitation Data'!$F$32,0,10*ROW('Sanitation Data'!F79)))</f>
        <v/>
      </c>
      <c r="CZ85" s="270" t="str">
        <f ca="true">+IF(OFFSET('Sanitation Data'!$G$28,0,10*ROW('Sanitation Data'!G79))="","",OFFSET('Sanitation Data'!$G$28,0,10*ROW('Sanitation Data'!G79)))</f>
        <v/>
      </c>
      <c r="DA85" s="270" t="str">
        <f ca="true">+IF(OFFSET('Sanitation Data'!$G$29,0,10*ROW('Sanitation Data'!G79))="","",OFFSET('Sanitation Data'!$G$29,0,10*ROW('Sanitation Data'!G79)))</f>
        <v/>
      </c>
      <c r="DB85" s="270" t="str">
        <f ca="true">+IF(OFFSET('Sanitation Data'!$G$30,0,10*ROW('Sanitation Data'!G79))="","",OFFSET('Sanitation Data'!$G$30,0,10*ROW('Sanitation Data'!G79)))</f>
        <v/>
      </c>
      <c r="DC85" s="270" t="str">
        <f ca="true">+IF(OFFSET('Sanitation Data'!$G$31,0,10*ROW('Sanitation Data'!G79))="","",OFFSET('Sanitation Data'!$G$31,0,10*ROW('Sanitation Data'!G79)))</f>
        <v/>
      </c>
      <c r="DD85" s="270" t="str">
        <f ca="true">+IF(OFFSET('Sanitation Data'!$G$32,0,10*ROW('Sanitation Data'!G79))="","",OFFSET('Sanitation Data'!$G$32,0,10*ROW('Sanitation Data'!G79)))</f>
        <v/>
      </c>
      <c r="DE85" s="270" t="str">
        <f ca="true">+IF(OFFSET('Sanitation Data'!$H$28,0,10*ROW('Sanitation Data'!H79))="","",OFFSET('Sanitation Data'!$H$28,0,10*ROW('Sanitation Data'!H79)))</f>
        <v/>
      </c>
      <c r="DF85" s="270" t="str">
        <f ca="true">+IF(OFFSET('Sanitation Data'!$H$29,0,10*ROW('Sanitation Data'!H79))="","",OFFSET('Sanitation Data'!$H$29,0,10*ROW('Sanitation Data'!H79)))</f>
        <v/>
      </c>
      <c r="DG85" s="270" t="str">
        <f ca="true">+IF(OFFSET('Sanitation Data'!$H$30,0,10*ROW('Sanitation Data'!H79))="","",OFFSET('Sanitation Data'!$H$30,0,10*ROW('Sanitation Data'!H79)))</f>
        <v/>
      </c>
      <c r="DH85" s="270" t="str">
        <f ca="true">+IF(OFFSET('Sanitation Data'!$H$31,0,10*ROW('Sanitation Data'!H79))="","",OFFSET('Sanitation Data'!$H$31,0,10*ROW('Sanitation Data'!H79)))</f>
        <v/>
      </c>
      <c r="DI85" s="270" t="str">
        <f ca="true">+IF(OFFSET('Sanitation Data'!$H$32,0,10*ROW('Sanitation Data'!H79))="","",OFFSET('Sanitation Data'!$H$32,0,10*ROW('Sanitation Data'!H79)))</f>
        <v/>
      </c>
      <c r="DJ85" s="270" t="str">
        <f ca="true">+IF(OFFSET('Sanitation Data'!$I$28,0,10*ROW('Sanitation Data'!I79))="","",OFFSET('Sanitation Data'!$I$28,0,10*ROW('Sanitation Data'!I79)))</f>
        <v/>
      </c>
      <c r="DK85" s="270" t="str">
        <f ca="true">+IF(OFFSET('Sanitation Data'!$I$29,0,10*ROW('Sanitation Data'!I79))="","",OFFSET('Sanitation Data'!$I$29,0,10*ROW('Sanitation Data'!I79)))</f>
        <v/>
      </c>
      <c r="DL85" s="270" t="str">
        <f ca="true">+IF(OFFSET('Sanitation Data'!$I$30,0,10*ROW('Sanitation Data'!I79))="","",OFFSET('Sanitation Data'!$I$30,0,10*ROW('Sanitation Data'!I79)))</f>
        <v/>
      </c>
      <c r="DM85" s="270" t="str">
        <f ca="true">+IF(OFFSET('Sanitation Data'!$I$31,0,10*ROW('Sanitation Data'!I79))="","",OFFSET('Sanitation Data'!$I$31,0,10*ROW('Sanitation Data'!I79)))</f>
        <v/>
      </c>
      <c r="DN85" s="270" t="str">
        <f ca="true">+IF(OFFSET('Sanitation Data'!$I$32,0,10*ROW('Sanitation Data'!I79))="","",OFFSET('Sanitation Data'!$I$32,0,10*ROW('Sanitation Data'!I79)))</f>
        <v/>
      </c>
      <c r="DO85" s="270" t="str">
        <f ca="true">+IF(OFFSET('Hygiene Data'!$D$11,0,10*ROW('Hygiene Data'!D79))="","",OFFSET('Hygiene Data'!$D$11,0,10*ROW('Hygiene Data'!D79)))</f>
        <v/>
      </c>
      <c r="DP85" s="270" t="str">
        <f ca="true">+IF(OFFSET('Hygiene Data'!$D$12,0,10*ROW('Hygiene Data'!D79))="","",OFFSET('Hygiene Data'!$D$12,0,10*ROW('Hygiene Data'!D79)))</f>
        <v/>
      </c>
      <c r="DQ85" s="270" t="str">
        <f ca="true">+IF(OFFSET('Hygiene Data'!$D$13,0,10*ROW('Hygiene Data'!D79))="","",OFFSET('Hygiene Data'!$D$13,0,10*ROW('Hygiene Data'!D79)))</f>
        <v/>
      </c>
      <c r="DR85" s="270" t="str">
        <f ca="true">+IF(OFFSET('Hygiene Data'!$E$11,0,10*ROW('Hygiene Data'!E79))="","",OFFSET('Hygiene Data'!$E$11,0,10*ROW('Hygiene Data'!E79)))</f>
        <v/>
      </c>
      <c r="DS85" s="270" t="str">
        <f ca="true">+IF(OFFSET('Hygiene Data'!$E$12,0,10*ROW('Hygiene Data'!E79))="","",OFFSET('Hygiene Data'!$E$12,0,10*ROW('Hygiene Data'!E79)))</f>
        <v/>
      </c>
      <c r="DT85" s="270" t="str">
        <f ca="true">+IF(OFFSET('Hygiene Data'!$E$13,0,10*ROW('Hygiene Data'!E79))="","",OFFSET('Hygiene Data'!$E$13,0,10*ROW('Hygiene Data'!E79)))</f>
        <v/>
      </c>
      <c r="DU85" s="270" t="str">
        <f ca="true">+IF(OFFSET('Hygiene Data'!$F$11,0,10*ROW('Hygiene Data'!F79))="","",OFFSET('Hygiene Data'!$F$11,0,10*ROW('Hygiene Data'!F79)))</f>
        <v/>
      </c>
      <c r="DV85" s="270" t="str">
        <f ca="true">+IF(OFFSET('Hygiene Data'!$F$12,0,10*ROW('Hygiene Data'!F79))="","",OFFSET('Hygiene Data'!$F$12,0,10*ROW('Hygiene Data'!F79)))</f>
        <v/>
      </c>
      <c r="DW85" s="270" t="str">
        <f ca="true">+IF(OFFSET('Hygiene Data'!$F$13,0,10*ROW('Hygiene Data'!F79))="","",OFFSET('Hygiene Data'!$F$13,0,10*ROW('Hygiene Data'!F79)))</f>
        <v/>
      </c>
      <c r="DX85" s="270" t="str">
        <f ca="true">+IF(OFFSET('Hygiene Data'!$G$11,0,10*ROW('Hygiene Data'!G79))="","",OFFSET('Hygiene Data'!$G$11,0,10*ROW('Hygiene Data'!G79)))</f>
        <v/>
      </c>
      <c r="DY85" s="270" t="str">
        <f ca="true">+IF(OFFSET('Hygiene Data'!$G$12,0,10*ROW('Hygiene Data'!G79))="","",OFFSET('Hygiene Data'!$G$12,0,10*ROW('Hygiene Data'!G79)))</f>
        <v/>
      </c>
      <c r="DZ85" s="270" t="str">
        <f ca="true">+IF(OFFSET('Hygiene Data'!$G$13,0,10*ROW('Hygiene Data'!G79))="","",OFFSET('Hygiene Data'!$G$13,0,10*ROW('Hygiene Data'!G79)))</f>
        <v/>
      </c>
      <c r="EA85" s="270" t="str">
        <f ca="true">+IF(OFFSET('Hygiene Data'!$H$11,0,10*ROW('Hygiene Data'!H79))="","",OFFSET('Hygiene Data'!$H$11,0,10*ROW('Hygiene Data'!H79)))</f>
        <v/>
      </c>
      <c r="EB85" s="270" t="str">
        <f ca="true">+IF(OFFSET('Hygiene Data'!$H$12,0,10*ROW('Hygiene Data'!H79))="","",OFFSET('Hygiene Data'!$H$12,0,10*ROW('Hygiene Data'!H79)))</f>
        <v/>
      </c>
      <c r="EC85" s="270" t="str">
        <f ca="true">+IF(OFFSET('Hygiene Data'!$H$13,0,10*ROW('Hygiene Data'!H79))="","",OFFSET('Hygiene Data'!$H$13,0,10*ROW('Hygiene Data'!H79)))</f>
        <v/>
      </c>
      <c r="ED85" s="270" t="str">
        <f ca="true">+IF(OFFSET('Hygiene Data'!$I$11,0,10*ROW('Hygiene Data'!I79))="","",OFFSET('Hygiene Data'!$I$11,0,10*ROW('Hygiene Data'!I79)))</f>
        <v/>
      </c>
      <c r="EE85" s="270" t="str">
        <f ca="true">+IF(OFFSET('Hygiene Data'!$I$12,0,10*ROW('Hygiene Data'!I79))="","",OFFSET('Hygiene Data'!$I$12,0,10*ROW('Hygiene Data'!I79)))</f>
        <v/>
      </c>
      <c r="EF85" s="270"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6"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0"/>
      <c r="BS86" s="270" t="str">
        <f ca="true">+IF(OFFSET('Water Data'!$D$27,0,10*ROW('Water Data'!D80))="","",OFFSET('Water Data'!$D$27,0,10*ROW('Water Data'!D80)))</f>
        <v/>
      </c>
      <c r="BT86" s="270" t="str">
        <f ca="true">+IF(OFFSET('Water Data'!$D$28,0,10*ROW('Water Data'!D80))="","",OFFSET('Water Data'!$D$28,0,10*ROW('Water Data'!D80)))</f>
        <v/>
      </c>
      <c r="BU86" s="270" t="str">
        <f ca="true">+IF(OFFSET('Water Data'!$D$29,0,10*ROW('Water Data'!D80))="","",OFFSET('Water Data'!$D$29,0,10*ROW('Water Data'!D80)))</f>
        <v/>
      </c>
      <c r="BV86" s="270" t="str">
        <f ca="true">+IF(OFFSET('Water Data'!$E$27,0,10*ROW('Water Data'!E80))="","",OFFSET('Water Data'!$E$27,0,10*ROW('Water Data'!E80)))</f>
        <v/>
      </c>
      <c r="BW86" s="270" t="str">
        <f ca="true">+IF(OFFSET('Water Data'!$E$28,0,10*ROW('Water Data'!E80))="","",OFFSET('Water Data'!$E$28,0,10*ROW('Water Data'!E80)))</f>
        <v/>
      </c>
      <c r="BX86" s="270" t="str">
        <f ca="true">+IF(OFFSET('Water Data'!$E$29,0,10*ROW('Water Data'!E80))="","",OFFSET('Water Data'!$E$29,0,10*ROW('Water Data'!E80)))</f>
        <v/>
      </c>
      <c r="BY86" s="270" t="str">
        <f ca="true">+IF(OFFSET('Water Data'!$F$27,0,10*ROW('Water Data'!F80))="","",OFFSET('Water Data'!$F$27,0,10*ROW('Water Data'!F80)))</f>
        <v/>
      </c>
      <c r="BZ86" s="270" t="str">
        <f ca="true">+IF(OFFSET('Water Data'!$F$28,0,10*ROW('Water Data'!F80))="","",OFFSET('Water Data'!$F$28,0,10*ROW('Water Data'!F80)))</f>
        <v/>
      </c>
      <c r="CA86" s="270" t="str">
        <f ca="true">+IF(OFFSET('Water Data'!$F$29,0,10*ROW('Water Data'!F80))="","",OFFSET('Water Data'!$F$29,0,10*ROW('Water Data'!F80)))</f>
        <v/>
      </c>
      <c r="CB86" s="270" t="str">
        <f ca="true">+IF(OFFSET('Water Data'!$G$27,0,10*ROW('Water Data'!G80))="","",OFFSET('Water Data'!$G$27,0,10*ROW('Water Data'!G80)))</f>
        <v/>
      </c>
      <c r="CC86" s="270" t="str">
        <f ca="true">+IF(OFFSET('Water Data'!$G$28,0,10*ROW('Water Data'!G80))="","",OFFSET('Water Data'!$G$28,0,10*ROW('Water Data'!G80)))</f>
        <v/>
      </c>
      <c r="CD86" s="270" t="str">
        <f ca="true">+IF(OFFSET('Water Data'!$G$29,0,10*ROW('Water Data'!G80))="","",OFFSET('Water Data'!$G$29,0,10*ROW('Water Data'!G80)))</f>
        <v/>
      </c>
      <c r="CE86" s="270" t="str">
        <f ca="true">+IF(OFFSET('Water Data'!$H$27,0,10*ROW('Water Data'!H80))="","",OFFSET('Water Data'!$H$27,0,10*ROW('Water Data'!H80)))</f>
        <v/>
      </c>
      <c r="CF86" s="270" t="str">
        <f ca="true">+IF(OFFSET('Water Data'!$H$28,0,10*ROW('Water Data'!H80))="","",OFFSET('Water Data'!$H$28,0,10*ROW('Water Data'!H80)))</f>
        <v/>
      </c>
      <c r="CG86" s="270" t="str">
        <f ca="true">+IF(OFFSET('Water Data'!$H$29,0,10*ROW('Water Data'!H80))="","",OFFSET('Water Data'!$H$29,0,10*ROW('Water Data'!H80)))</f>
        <v/>
      </c>
      <c r="CH86" s="270" t="str">
        <f ca="true">+IF(OFFSET('Water Data'!$I$27,0,10*ROW('Water Data'!I80))="","",OFFSET('Water Data'!$I$27,0,10*ROW('Water Data'!I80)))</f>
        <v/>
      </c>
      <c r="CI86" s="270" t="str">
        <f ca="true">+IF(OFFSET('Water Data'!$I$28,0,10*ROW('Water Data'!I80))="","",OFFSET('Water Data'!$I$28,0,10*ROW('Water Data'!I80)))</f>
        <v/>
      </c>
      <c r="CJ86" s="270" t="str">
        <f ca="true">+IF(OFFSET('Water Data'!$I$29,0,10*ROW('Water Data'!I80))="","",OFFSET('Water Data'!$I$29,0,10*ROW('Water Data'!I80)))</f>
        <v/>
      </c>
      <c r="CK86" s="270" t="str">
        <f ca="true">+IF(OFFSET('Sanitation Data'!$D$28,0,10*ROW('Sanitation Data'!D80))="","",OFFSET('Sanitation Data'!$D$28,0,10*ROW('Sanitation Data'!D80)))</f>
        <v/>
      </c>
      <c r="CL86" s="270" t="str">
        <f ca="true">+IF(OFFSET('Sanitation Data'!$D$29,0,10*ROW('Sanitation Data'!D80))="","",OFFSET('Sanitation Data'!$D$29,0,10*ROW('Sanitation Data'!D80)))</f>
        <v/>
      </c>
      <c r="CM86" s="270" t="str">
        <f ca="true">+IF(OFFSET('Sanitation Data'!$D$30,0,10*ROW('Sanitation Data'!D80))="","",OFFSET('Sanitation Data'!$D$30,0,10*ROW('Sanitation Data'!D80)))</f>
        <v/>
      </c>
      <c r="CN86" s="270" t="str">
        <f ca="true">+IF(OFFSET('Sanitation Data'!$D$31,0,10*ROW('Sanitation Data'!D80))="","",OFFSET('Sanitation Data'!$D$31,0,10*ROW('Sanitation Data'!D80)))</f>
        <v/>
      </c>
      <c r="CO86" s="270" t="str">
        <f ca="true">+IF(OFFSET('Sanitation Data'!$D$32,0,10*ROW('Sanitation Data'!D80))="","",OFFSET('Sanitation Data'!$D$32,0,10*ROW('Sanitation Data'!D80)))</f>
        <v/>
      </c>
      <c r="CP86" s="270" t="str">
        <f ca="true">+IF(OFFSET('Sanitation Data'!$E$28,0,10*ROW('Sanitation Data'!E80))="","",OFFSET('Sanitation Data'!$E$28,0,10*ROW('Sanitation Data'!E80)))</f>
        <v/>
      </c>
      <c r="CQ86" s="270" t="str">
        <f ca="true">+IF(OFFSET('Sanitation Data'!$E$29,0,10*ROW('Sanitation Data'!E80))="","",OFFSET('Sanitation Data'!$E$29,0,10*ROW('Sanitation Data'!E80)))</f>
        <v/>
      </c>
      <c r="CR86" s="270" t="str">
        <f ca="true">+IF(OFFSET('Sanitation Data'!$E$30,0,10*ROW('Sanitation Data'!E80))="","",OFFSET('Sanitation Data'!$E$30,0,10*ROW('Sanitation Data'!E80)))</f>
        <v/>
      </c>
      <c r="CS86" s="270" t="str">
        <f ca="true">+IF(OFFSET('Sanitation Data'!$E$31,0,10*ROW('Sanitation Data'!E80))="","",OFFSET('Sanitation Data'!$E$31,0,10*ROW('Sanitation Data'!E80)))</f>
        <v/>
      </c>
      <c r="CT86" s="270" t="str">
        <f ca="true">+IF(OFFSET('Sanitation Data'!$E$32,0,10*ROW('Sanitation Data'!E80))="","",OFFSET('Sanitation Data'!$E$32,0,10*ROW('Sanitation Data'!E80)))</f>
        <v/>
      </c>
      <c r="CU86" s="270" t="str">
        <f ca="true">+IF(OFFSET('Sanitation Data'!$F$28,0,10*ROW('Sanitation Data'!F80))="","",OFFSET('Sanitation Data'!$F$28,0,10*ROW('Sanitation Data'!F80)))</f>
        <v/>
      </c>
      <c r="CV86" s="270" t="str">
        <f ca="true">+IF(OFFSET('Sanitation Data'!$F$29,0,10*ROW('Sanitation Data'!F80))="","",OFFSET('Sanitation Data'!$F$29,0,10*ROW('Sanitation Data'!F80)))</f>
        <v/>
      </c>
      <c r="CW86" s="270" t="str">
        <f ca="true">+IF(OFFSET('Sanitation Data'!$F$30,0,10*ROW('Sanitation Data'!F80))="","",OFFSET('Sanitation Data'!$F$30,0,10*ROW('Sanitation Data'!F80)))</f>
        <v/>
      </c>
      <c r="CX86" s="270" t="str">
        <f ca="true">+IF(OFFSET('Sanitation Data'!$F$31,0,10*ROW('Sanitation Data'!F80))="","",OFFSET('Sanitation Data'!$F$31,0,10*ROW('Sanitation Data'!F80)))</f>
        <v/>
      </c>
      <c r="CY86" s="270" t="str">
        <f ca="true">+IF(OFFSET('Sanitation Data'!$F$32,0,10*ROW('Sanitation Data'!F80))="","",OFFSET('Sanitation Data'!$F$32,0,10*ROW('Sanitation Data'!F80)))</f>
        <v/>
      </c>
      <c r="CZ86" s="270" t="str">
        <f ca="true">+IF(OFFSET('Sanitation Data'!$G$28,0,10*ROW('Sanitation Data'!G80))="","",OFFSET('Sanitation Data'!$G$28,0,10*ROW('Sanitation Data'!G80)))</f>
        <v/>
      </c>
      <c r="DA86" s="270" t="str">
        <f ca="true">+IF(OFFSET('Sanitation Data'!$G$29,0,10*ROW('Sanitation Data'!G80))="","",OFFSET('Sanitation Data'!$G$29,0,10*ROW('Sanitation Data'!G80)))</f>
        <v/>
      </c>
      <c r="DB86" s="270" t="str">
        <f ca="true">+IF(OFFSET('Sanitation Data'!$G$30,0,10*ROW('Sanitation Data'!G80))="","",OFFSET('Sanitation Data'!$G$30,0,10*ROW('Sanitation Data'!G80)))</f>
        <v/>
      </c>
      <c r="DC86" s="270" t="str">
        <f ca="true">+IF(OFFSET('Sanitation Data'!$G$31,0,10*ROW('Sanitation Data'!G80))="","",OFFSET('Sanitation Data'!$G$31,0,10*ROW('Sanitation Data'!G80)))</f>
        <v/>
      </c>
      <c r="DD86" s="270" t="str">
        <f ca="true">+IF(OFFSET('Sanitation Data'!$G$32,0,10*ROW('Sanitation Data'!G80))="","",OFFSET('Sanitation Data'!$G$32,0,10*ROW('Sanitation Data'!G80)))</f>
        <v/>
      </c>
      <c r="DE86" s="270" t="str">
        <f ca="true">+IF(OFFSET('Sanitation Data'!$H$28,0,10*ROW('Sanitation Data'!H80))="","",OFFSET('Sanitation Data'!$H$28,0,10*ROW('Sanitation Data'!H80)))</f>
        <v/>
      </c>
      <c r="DF86" s="270" t="str">
        <f ca="true">+IF(OFFSET('Sanitation Data'!$H$29,0,10*ROW('Sanitation Data'!H80))="","",OFFSET('Sanitation Data'!$H$29,0,10*ROW('Sanitation Data'!H80)))</f>
        <v/>
      </c>
      <c r="DG86" s="270" t="str">
        <f ca="true">+IF(OFFSET('Sanitation Data'!$H$30,0,10*ROW('Sanitation Data'!H80))="","",OFFSET('Sanitation Data'!$H$30,0,10*ROW('Sanitation Data'!H80)))</f>
        <v/>
      </c>
      <c r="DH86" s="270" t="str">
        <f ca="true">+IF(OFFSET('Sanitation Data'!$H$31,0,10*ROW('Sanitation Data'!H80))="","",OFFSET('Sanitation Data'!$H$31,0,10*ROW('Sanitation Data'!H80)))</f>
        <v/>
      </c>
      <c r="DI86" s="270" t="str">
        <f ca="true">+IF(OFFSET('Sanitation Data'!$H$32,0,10*ROW('Sanitation Data'!H80))="","",OFFSET('Sanitation Data'!$H$32,0,10*ROW('Sanitation Data'!H80)))</f>
        <v/>
      </c>
      <c r="DJ86" s="270" t="str">
        <f ca="true">+IF(OFFSET('Sanitation Data'!$I$28,0,10*ROW('Sanitation Data'!I80))="","",OFFSET('Sanitation Data'!$I$28,0,10*ROW('Sanitation Data'!I80)))</f>
        <v/>
      </c>
      <c r="DK86" s="270" t="str">
        <f ca="true">+IF(OFFSET('Sanitation Data'!$I$29,0,10*ROW('Sanitation Data'!I80))="","",OFFSET('Sanitation Data'!$I$29,0,10*ROW('Sanitation Data'!I80)))</f>
        <v/>
      </c>
      <c r="DL86" s="270" t="str">
        <f ca="true">+IF(OFFSET('Sanitation Data'!$I$30,0,10*ROW('Sanitation Data'!I80))="","",OFFSET('Sanitation Data'!$I$30,0,10*ROW('Sanitation Data'!I80)))</f>
        <v/>
      </c>
      <c r="DM86" s="270" t="str">
        <f ca="true">+IF(OFFSET('Sanitation Data'!$I$31,0,10*ROW('Sanitation Data'!I80))="","",OFFSET('Sanitation Data'!$I$31,0,10*ROW('Sanitation Data'!I80)))</f>
        <v/>
      </c>
      <c r="DN86" s="270" t="str">
        <f ca="true">+IF(OFFSET('Sanitation Data'!$I$32,0,10*ROW('Sanitation Data'!I80))="","",OFFSET('Sanitation Data'!$I$32,0,10*ROW('Sanitation Data'!I80)))</f>
        <v/>
      </c>
      <c r="DO86" s="270" t="str">
        <f ca="true">+IF(OFFSET('Hygiene Data'!$D$11,0,10*ROW('Hygiene Data'!D80))="","",OFFSET('Hygiene Data'!$D$11,0,10*ROW('Hygiene Data'!D80)))</f>
        <v/>
      </c>
      <c r="DP86" s="270" t="str">
        <f ca="true">+IF(OFFSET('Hygiene Data'!$D$12,0,10*ROW('Hygiene Data'!D80))="","",OFFSET('Hygiene Data'!$D$12,0,10*ROW('Hygiene Data'!D80)))</f>
        <v/>
      </c>
      <c r="DQ86" s="270" t="str">
        <f ca="true">+IF(OFFSET('Hygiene Data'!$D$13,0,10*ROW('Hygiene Data'!D80))="","",OFFSET('Hygiene Data'!$D$13,0,10*ROW('Hygiene Data'!D80)))</f>
        <v/>
      </c>
      <c r="DR86" s="270" t="str">
        <f ca="true">+IF(OFFSET('Hygiene Data'!$E$11,0,10*ROW('Hygiene Data'!E80))="","",OFFSET('Hygiene Data'!$E$11,0,10*ROW('Hygiene Data'!E80)))</f>
        <v/>
      </c>
      <c r="DS86" s="270" t="str">
        <f ca="true">+IF(OFFSET('Hygiene Data'!$E$12,0,10*ROW('Hygiene Data'!E80))="","",OFFSET('Hygiene Data'!$E$12,0,10*ROW('Hygiene Data'!E80)))</f>
        <v/>
      </c>
      <c r="DT86" s="270" t="str">
        <f ca="true">+IF(OFFSET('Hygiene Data'!$E$13,0,10*ROW('Hygiene Data'!E80))="","",OFFSET('Hygiene Data'!$E$13,0,10*ROW('Hygiene Data'!E80)))</f>
        <v/>
      </c>
      <c r="DU86" s="270" t="str">
        <f ca="true">+IF(OFFSET('Hygiene Data'!$F$11,0,10*ROW('Hygiene Data'!F80))="","",OFFSET('Hygiene Data'!$F$11,0,10*ROW('Hygiene Data'!F80)))</f>
        <v/>
      </c>
      <c r="DV86" s="270" t="str">
        <f ca="true">+IF(OFFSET('Hygiene Data'!$F$12,0,10*ROW('Hygiene Data'!F80))="","",OFFSET('Hygiene Data'!$F$12,0,10*ROW('Hygiene Data'!F80)))</f>
        <v/>
      </c>
      <c r="DW86" s="270" t="str">
        <f ca="true">+IF(OFFSET('Hygiene Data'!$F$13,0,10*ROW('Hygiene Data'!F80))="","",OFFSET('Hygiene Data'!$F$13,0,10*ROW('Hygiene Data'!F80)))</f>
        <v/>
      </c>
      <c r="DX86" s="270" t="str">
        <f ca="true">+IF(OFFSET('Hygiene Data'!$G$11,0,10*ROW('Hygiene Data'!G80))="","",OFFSET('Hygiene Data'!$G$11,0,10*ROW('Hygiene Data'!G80)))</f>
        <v/>
      </c>
      <c r="DY86" s="270" t="str">
        <f ca="true">+IF(OFFSET('Hygiene Data'!$G$12,0,10*ROW('Hygiene Data'!G80))="","",OFFSET('Hygiene Data'!$G$12,0,10*ROW('Hygiene Data'!G80)))</f>
        <v/>
      </c>
      <c r="DZ86" s="270" t="str">
        <f ca="true">+IF(OFFSET('Hygiene Data'!$G$13,0,10*ROW('Hygiene Data'!G80))="","",OFFSET('Hygiene Data'!$G$13,0,10*ROW('Hygiene Data'!G80)))</f>
        <v/>
      </c>
      <c r="EA86" s="270" t="str">
        <f ca="true">+IF(OFFSET('Hygiene Data'!$H$11,0,10*ROW('Hygiene Data'!H80))="","",OFFSET('Hygiene Data'!$H$11,0,10*ROW('Hygiene Data'!H80)))</f>
        <v/>
      </c>
      <c r="EB86" s="270" t="str">
        <f ca="true">+IF(OFFSET('Hygiene Data'!$H$12,0,10*ROW('Hygiene Data'!H80))="","",OFFSET('Hygiene Data'!$H$12,0,10*ROW('Hygiene Data'!H80)))</f>
        <v/>
      </c>
      <c r="EC86" s="270" t="str">
        <f ca="true">+IF(OFFSET('Hygiene Data'!$H$13,0,10*ROW('Hygiene Data'!H80))="","",OFFSET('Hygiene Data'!$H$13,0,10*ROW('Hygiene Data'!H80)))</f>
        <v/>
      </c>
      <c r="ED86" s="270" t="str">
        <f ca="true">+IF(OFFSET('Hygiene Data'!$I$11,0,10*ROW('Hygiene Data'!I80))="","",OFFSET('Hygiene Data'!$I$11,0,10*ROW('Hygiene Data'!I80)))</f>
        <v/>
      </c>
      <c r="EE86" s="270" t="str">
        <f ca="true">+IF(OFFSET('Hygiene Data'!$I$12,0,10*ROW('Hygiene Data'!I80))="","",OFFSET('Hygiene Data'!$I$12,0,10*ROW('Hygiene Data'!I80)))</f>
        <v/>
      </c>
      <c r="EF86" s="270"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6"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0"/>
      <c r="BS87" s="270" t="str">
        <f ca="true">+IF(OFFSET('Water Data'!$D$27,0,10*ROW('Water Data'!D81))="","",OFFSET('Water Data'!$D$27,0,10*ROW('Water Data'!D81)))</f>
        <v/>
      </c>
      <c r="BT87" s="270" t="str">
        <f ca="true">+IF(OFFSET('Water Data'!$D$28,0,10*ROW('Water Data'!D81))="","",OFFSET('Water Data'!$D$28,0,10*ROW('Water Data'!D81)))</f>
        <v/>
      </c>
      <c r="BU87" s="270" t="str">
        <f ca="true">+IF(OFFSET('Water Data'!$D$29,0,10*ROW('Water Data'!D81))="","",OFFSET('Water Data'!$D$29,0,10*ROW('Water Data'!D81)))</f>
        <v/>
      </c>
      <c r="BV87" s="270" t="str">
        <f ca="true">+IF(OFFSET('Water Data'!$E$27,0,10*ROW('Water Data'!E81))="","",OFFSET('Water Data'!$E$27,0,10*ROW('Water Data'!E81)))</f>
        <v/>
      </c>
      <c r="BW87" s="270" t="str">
        <f ca="true">+IF(OFFSET('Water Data'!$E$28,0,10*ROW('Water Data'!E81))="","",OFFSET('Water Data'!$E$28,0,10*ROW('Water Data'!E81)))</f>
        <v/>
      </c>
      <c r="BX87" s="270" t="str">
        <f ca="true">+IF(OFFSET('Water Data'!$E$29,0,10*ROW('Water Data'!E81))="","",OFFSET('Water Data'!$E$29,0,10*ROW('Water Data'!E81)))</f>
        <v/>
      </c>
      <c r="BY87" s="270" t="str">
        <f ca="true">+IF(OFFSET('Water Data'!$F$27,0,10*ROW('Water Data'!F81))="","",OFFSET('Water Data'!$F$27,0,10*ROW('Water Data'!F81)))</f>
        <v/>
      </c>
      <c r="BZ87" s="270" t="str">
        <f ca="true">+IF(OFFSET('Water Data'!$F$28,0,10*ROW('Water Data'!F81))="","",OFFSET('Water Data'!$F$28,0,10*ROW('Water Data'!F81)))</f>
        <v/>
      </c>
      <c r="CA87" s="270" t="str">
        <f ca="true">+IF(OFFSET('Water Data'!$F$29,0,10*ROW('Water Data'!F81))="","",OFFSET('Water Data'!$F$29,0,10*ROW('Water Data'!F81)))</f>
        <v/>
      </c>
      <c r="CB87" s="270" t="str">
        <f ca="true">+IF(OFFSET('Water Data'!$G$27,0,10*ROW('Water Data'!G81))="","",OFFSET('Water Data'!$G$27,0,10*ROW('Water Data'!G81)))</f>
        <v/>
      </c>
      <c r="CC87" s="270" t="str">
        <f ca="true">+IF(OFFSET('Water Data'!$G$28,0,10*ROW('Water Data'!G81))="","",OFFSET('Water Data'!$G$28,0,10*ROW('Water Data'!G81)))</f>
        <v/>
      </c>
      <c r="CD87" s="270" t="str">
        <f ca="true">+IF(OFFSET('Water Data'!$G$29,0,10*ROW('Water Data'!G81))="","",OFFSET('Water Data'!$G$29,0,10*ROW('Water Data'!G81)))</f>
        <v/>
      </c>
      <c r="CE87" s="270" t="str">
        <f ca="true">+IF(OFFSET('Water Data'!$H$27,0,10*ROW('Water Data'!H81))="","",OFFSET('Water Data'!$H$27,0,10*ROW('Water Data'!H81)))</f>
        <v/>
      </c>
      <c r="CF87" s="270" t="str">
        <f ca="true">+IF(OFFSET('Water Data'!$H$28,0,10*ROW('Water Data'!H81))="","",OFFSET('Water Data'!$H$28,0,10*ROW('Water Data'!H81)))</f>
        <v/>
      </c>
      <c r="CG87" s="270" t="str">
        <f ca="true">+IF(OFFSET('Water Data'!$H$29,0,10*ROW('Water Data'!H81))="","",OFFSET('Water Data'!$H$29,0,10*ROW('Water Data'!H81)))</f>
        <v/>
      </c>
      <c r="CH87" s="270" t="str">
        <f ca="true">+IF(OFFSET('Water Data'!$I$27,0,10*ROW('Water Data'!I81))="","",OFFSET('Water Data'!$I$27,0,10*ROW('Water Data'!I81)))</f>
        <v/>
      </c>
      <c r="CI87" s="270" t="str">
        <f ca="true">+IF(OFFSET('Water Data'!$I$28,0,10*ROW('Water Data'!I81))="","",OFFSET('Water Data'!$I$28,0,10*ROW('Water Data'!I81)))</f>
        <v/>
      </c>
      <c r="CJ87" s="270" t="str">
        <f ca="true">+IF(OFFSET('Water Data'!$I$29,0,10*ROW('Water Data'!I81))="","",OFFSET('Water Data'!$I$29,0,10*ROW('Water Data'!I81)))</f>
        <v/>
      </c>
      <c r="CK87" s="270" t="str">
        <f ca="true">+IF(OFFSET('Sanitation Data'!$D$28,0,10*ROW('Sanitation Data'!D81))="","",OFFSET('Sanitation Data'!$D$28,0,10*ROW('Sanitation Data'!D81)))</f>
        <v/>
      </c>
      <c r="CL87" s="270" t="str">
        <f ca="true">+IF(OFFSET('Sanitation Data'!$D$29,0,10*ROW('Sanitation Data'!D81))="","",OFFSET('Sanitation Data'!$D$29,0,10*ROW('Sanitation Data'!D81)))</f>
        <v/>
      </c>
      <c r="CM87" s="270" t="str">
        <f ca="true">+IF(OFFSET('Sanitation Data'!$D$30,0,10*ROW('Sanitation Data'!D81))="","",OFFSET('Sanitation Data'!$D$30,0,10*ROW('Sanitation Data'!D81)))</f>
        <v/>
      </c>
      <c r="CN87" s="270" t="str">
        <f ca="true">+IF(OFFSET('Sanitation Data'!$D$31,0,10*ROW('Sanitation Data'!D81))="","",OFFSET('Sanitation Data'!$D$31,0,10*ROW('Sanitation Data'!D81)))</f>
        <v/>
      </c>
      <c r="CO87" s="270" t="str">
        <f ca="true">+IF(OFFSET('Sanitation Data'!$D$32,0,10*ROW('Sanitation Data'!D81))="","",OFFSET('Sanitation Data'!$D$32,0,10*ROW('Sanitation Data'!D81)))</f>
        <v/>
      </c>
      <c r="CP87" s="270" t="str">
        <f ca="true">+IF(OFFSET('Sanitation Data'!$E$28,0,10*ROW('Sanitation Data'!E81))="","",OFFSET('Sanitation Data'!$E$28,0,10*ROW('Sanitation Data'!E81)))</f>
        <v/>
      </c>
      <c r="CQ87" s="270" t="str">
        <f ca="true">+IF(OFFSET('Sanitation Data'!$E$29,0,10*ROW('Sanitation Data'!E81))="","",OFFSET('Sanitation Data'!$E$29,0,10*ROW('Sanitation Data'!E81)))</f>
        <v/>
      </c>
      <c r="CR87" s="270" t="str">
        <f ca="true">+IF(OFFSET('Sanitation Data'!$E$30,0,10*ROW('Sanitation Data'!E81))="","",OFFSET('Sanitation Data'!$E$30,0,10*ROW('Sanitation Data'!E81)))</f>
        <v/>
      </c>
      <c r="CS87" s="270" t="str">
        <f ca="true">+IF(OFFSET('Sanitation Data'!$E$31,0,10*ROW('Sanitation Data'!E81))="","",OFFSET('Sanitation Data'!$E$31,0,10*ROW('Sanitation Data'!E81)))</f>
        <v/>
      </c>
      <c r="CT87" s="270" t="str">
        <f ca="true">+IF(OFFSET('Sanitation Data'!$E$32,0,10*ROW('Sanitation Data'!E81))="","",OFFSET('Sanitation Data'!$E$32,0,10*ROW('Sanitation Data'!E81)))</f>
        <v/>
      </c>
      <c r="CU87" s="270" t="str">
        <f ca="true">+IF(OFFSET('Sanitation Data'!$F$28,0,10*ROW('Sanitation Data'!F81))="","",OFFSET('Sanitation Data'!$F$28,0,10*ROW('Sanitation Data'!F81)))</f>
        <v/>
      </c>
      <c r="CV87" s="270" t="str">
        <f ca="true">+IF(OFFSET('Sanitation Data'!$F$29,0,10*ROW('Sanitation Data'!F81))="","",OFFSET('Sanitation Data'!$F$29,0,10*ROW('Sanitation Data'!F81)))</f>
        <v/>
      </c>
      <c r="CW87" s="270" t="str">
        <f ca="true">+IF(OFFSET('Sanitation Data'!$F$30,0,10*ROW('Sanitation Data'!F81))="","",OFFSET('Sanitation Data'!$F$30,0,10*ROW('Sanitation Data'!F81)))</f>
        <v/>
      </c>
      <c r="CX87" s="270" t="str">
        <f ca="true">+IF(OFFSET('Sanitation Data'!$F$31,0,10*ROW('Sanitation Data'!F81))="","",OFFSET('Sanitation Data'!$F$31,0,10*ROW('Sanitation Data'!F81)))</f>
        <v/>
      </c>
      <c r="CY87" s="270" t="str">
        <f ca="true">+IF(OFFSET('Sanitation Data'!$F$32,0,10*ROW('Sanitation Data'!F81))="","",OFFSET('Sanitation Data'!$F$32,0,10*ROW('Sanitation Data'!F81)))</f>
        <v/>
      </c>
      <c r="CZ87" s="270" t="str">
        <f ca="true">+IF(OFFSET('Sanitation Data'!$G$28,0,10*ROW('Sanitation Data'!G81))="","",OFFSET('Sanitation Data'!$G$28,0,10*ROW('Sanitation Data'!G81)))</f>
        <v/>
      </c>
      <c r="DA87" s="270" t="str">
        <f ca="true">+IF(OFFSET('Sanitation Data'!$G$29,0,10*ROW('Sanitation Data'!G81))="","",OFFSET('Sanitation Data'!$G$29,0,10*ROW('Sanitation Data'!G81)))</f>
        <v/>
      </c>
      <c r="DB87" s="270" t="str">
        <f ca="true">+IF(OFFSET('Sanitation Data'!$G$30,0,10*ROW('Sanitation Data'!G81))="","",OFFSET('Sanitation Data'!$G$30,0,10*ROW('Sanitation Data'!G81)))</f>
        <v/>
      </c>
      <c r="DC87" s="270" t="str">
        <f ca="true">+IF(OFFSET('Sanitation Data'!$G$31,0,10*ROW('Sanitation Data'!G81))="","",OFFSET('Sanitation Data'!$G$31,0,10*ROW('Sanitation Data'!G81)))</f>
        <v/>
      </c>
      <c r="DD87" s="270" t="str">
        <f ca="true">+IF(OFFSET('Sanitation Data'!$G$32,0,10*ROW('Sanitation Data'!G81))="","",OFFSET('Sanitation Data'!$G$32,0,10*ROW('Sanitation Data'!G81)))</f>
        <v/>
      </c>
      <c r="DE87" s="270" t="str">
        <f ca="true">+IF(OFFSET('Sanitation Data'!$H$28,0,10*ROW('Sanitation Data'!H81))="","",OFFSET('Sanitation Data'!$H$28,0,10*ROW('Sanitation Data'!H81)))</f>
        <v/>
      </c>
      <c r="DF87" s="270" t="str">
        <f ca="true">+IF(OFFSET('Sanitation Data'!$H$29,0,10*ROW('Sanitation Data'!H81))="","",OFFSET('Sanitation Data'!$H$29,0,10*ROW('Sanitation Data'!H81)))</f>
        <v/>
      </c>
      <c r="DG87" s="270" t="str">
        <f ca="true">+IF(OFFSET('Sanitation Data'!$H$30,0,10*ROW('Sanitation Data'!H81))="","",OFFSET('Sanitation Data'!$H$30,0,10*ROW('Sanitation Data'!H81)))</f>
        <v/>
      </c>
      <c r="DH87" s="270" t="str">
        <f ca="true">+IF(OFFSET('Sanitation Data'!$H$31,0,10*ROW('Sanitation Data'!H81))="","",OFFSET('Sanitation Data'!$H$31,0,10*ROW('Sanitation Data'!H81)))</f>
        <v/>
      </c>
      <c r="DI87" s="270" t="str">
        <f ca="true">+IF(OFFSET('Sanitation Data'!$H$32,0,10*ROW('Sanitation Data'!H81))="","",OFFSET('Sanitation Data'!$H$32,0,10*ROW('Sanitation Data'!H81)))</f>
        <v/>
      </c>
      <c r="DJ87" s="270" t="str">
        <f ca="true">+IF(OFFSET('Sanitation Data'!$I$28,0,10*ROW('Sanitation Data'!I81))="","",OFFSET('Sanitation Data'!$I$28,0,10*ROW('Sanitation Data'!I81)))</f>
        <v/>
      </c>
      <c r="DK87" s="270" t="str">
        <f ca="true">+IF(OFFSET('Sanitation Data'!$I$29,0,10*ROW('Sanitation Data'!I81))="","",OFFSET('Sanitation Data'!$I$29,0,10*ROW('Sanitation Data'!I81)))</f>
        <v/>
      </c>
      <c r="DL87" s="270" t="str">
        <f ca="true">+IF(OFFSET('Sanitation Data'!$I$30,0,10*ROW('Sanitation Data'!I81))="","",OFFSET('Sanitation Data'!$I$30,0,10*ROW('Sanitation Data'!I81)))</f>
        <v/>
      </c>
      <c r="DM87" s="270" t="str">
        <f ca="true">+IF(OFFSET('Sanitation Data'!$I$31,0,10*ROW('Sanitation Data'!I81))="","",OFFSET('Sanitation Data'!$I$31,0,10*ROW('Sanitation Data'!I81)))</f>
        <v/>
      </c>
      <c r="DN87" s="270" t="str">
        <f ca="true">+IF(OFFSET('Sanitation Data'!$I$32,0,10*ROW('Sanitation Data'!I81))="","",OFFSET('Sanitation Data'!$I$32,0,10*ROW('Sanitation Data'!I81)))</f>
        <v/>
      </c>
      <c r="DO87" s="270" t="str">
        <f ca="true">+IF(OFFSET('Hygiene Data'!$D$11,0,10*ROW('Hygiene Data'!D81))="","",OFFSET('Hygiene Data'!$D$11,0,10*ROW('Hygiene Data'!D81)))</f>
        <v/>
      </c>
      <c r="DP87" s="270" t="str">
        <f ca="true">+IF(OFFSET('Hygiene Data'!$D$12,0,10*ROW('Hygiene Data'!D81))="","",OFFSET('Hygiene Data'!$D$12,0,10*ROW('Hygiene Data'!D81)))</f>
        <v/>
      </c>
      <c r="DQ87" s="270" t="str">
        <f ca="true">+IF(OFFSET('Hygiene Data'!$D$13,0,10*ROW('Hygiene Data'!D81))="","",OFFSET('Hygiene Data'!$D$13,0,10*ROW('Hygiene Data'!D81)))</f>
        <v/>
      </c>
      <c r="DR87" s="270" t="str">
        <f ca="true">+IF(OFFSET('Hygiene Data'!$E$11,0,10*ROW('Hygiene Data'!E81))="","",OFFSET('Hygiene Data'!$E$11,0,10*ROW('Hygiene Data'!E81)))</f>
        <v/>
      </c>
      <c r="DS87" s="270" t="str">
        <f ca="true">+IF(OFFSET('Hygiene Data'!$E$12,0,10*ROW('Hygiene Data'!E81))="","",OFFSET('Hygiene Data'!$E$12,0,10*ROW('Hygiene Data'!E81)))</f>
        <v/>
      </c>
      <c r="DT87" s="270" t="str">
        <f ca="true">+IF(OFFSET('Hygiene Data'!$E$13,0,10*ROW('Hygiene Data'!E81))="","",OFFSET('Hygiene Data'!$E$13,0,10*ROW('Hygiene Data'!E81)))</f>
        <v/>
      </c>
      <c r="DU87" s="270" t="str">
        <f ca="true">+IF(OFFSET('Hygiene Data'!$F$11,0,10*ROW('Hygiene Data'!F81))="","",OFFSET('Hygiene Data'!$F$11,0,10*ROW('Hygiene Data'!F81)))</f>
        <v/>
      </c>
      <c r="DV87" s="270" t="str">
        <f ca="true">+IF(OFFSET('Hygiene Data'!$F$12,0,10*ROW('Hygiene Data'!F81))="","",OFFSET('Hygiene Data'!$F$12,0,10*ROW('Hygiene Data'!F81)))</f>
        <v/>
      </c>
      <c r="DW87" s="270" t="str">
        <f ca="true">+IF(OFFSET('Hygiene Data'!$F$13,0,10*ROW('Hygiene Data'!F81))="","",OFFSET('Hygiene Data'!$F$13,0,10*ROW('Hygiene Data'!F81)))</f>
        <v/>
      </c>
      <c r="DX87" s="270" t="str">
        <f ca="true">+IF(OFFSET('Hygiene Data'!$G$11,0,10*ROW('Hygiene Data'!G81))="","",OFFSET('Hygiene Data'!$G$11,0,10*ROW('Hygiene Data'!G81)))</f>
        <v/>
      </c>
      <c r="DY87" s="270" t="str">
        <f ca="true">+IF(OFFSET('Hygiene Data'!$G$12,0,10*ROW('Hygiene Data'!G81))="","",OFFSET('Hygiene Data'!$G$12,0,10*ROW('Hygiene Data'!G81)))</f>
        <v/>
      </c>
      <c r="DZ87" s="270" t="str">
        <f ca="true">+IF(OFFSET('Hygiene Data'!$G$13,0,10*ROW('Hygiene Data'!G81))="","",OFFSET('Hygiene Data'!$G$13,0,10*ROW('Hygiene Data'!G81)))</f>
        <v/>
      </c>
      <c r="EA87" s="270" t="str">
        <f ca="true">+IF(OFFSET('Hygiene Data'!$H$11,0,10*ROW('Hygiene Data'!H81))="","",OFFSET('Hygiene Data'!$H$11,0,10*ROW('Hygiene Data'!H81)))</f>
        <v/>
      </c>
      <c r="EB87" s="270" t="str">
        <f ca="true">+IF(OFFSET('Hygiene Data'!$H$12,0,10*ROW('Hygiene Data'!H81))="","",OFFSET('Hygiene Data'!$H$12,0,10*ROW('Hygiene Data'!H81)))</f>
        <v/>
      </c>
      <c r="EC87" s="270" t="str">
        <f ca="true">+IF(OFFSET('Hygiene Data'!$H$13,0,10*ROW('Hygiene Data'!H81))="","",OFFSET('Hygiene Data'!$H$13,0,10*ROW('Hygiene Data'!H81)))</f>
        <v/>
      </c>
      <c r="ED87" s="270" t="str">
        <f ca="true">+IF(OFFSET('Hygiene Data'!$I$11,0,10*ROW('Hygiene Data'!I81))="","",OFFSET('Hygiene Data'!$I$11,0,10*ROW('Hygiene Data'!I81)))</f>
        <v/>
      </c>
      <c r="EE87" s="270" t="str">
        <f ca="true">+IF(OFFSET('Hygiene Data'!$I$12,0,10*ROW('Hygiene Data'!I81))="","",OFFSET('Hygiene Data'!$I$12,0,10*ROW('Hygiene Data'!I81)))</f>
        <v/>
      </c>
      <c r="EF87" s="270"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6"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0"/>
      <c r="BS88" s="270" t="str">
        <f ca="true">+IF(OFFSET('Water Data'!$D$27,0,10*ROW('Water Data'!D82))="","",OFFSET('Water Data'!$D$27,0,10*ROW('Water Data'!D82)))</f>
        <v/>
      </c>
      <c r="BT88" s="270" t="str">
        <f ca="true">+IF(OFFSET('Water Data'!$D$28,0,10*ROW('Water Data'!D82))="","",OFFSET('Water Data'!$D$28,0,10*ROW('Water Data'!D82)))</f>
        <v/>
      </c>
      <c r="BU88" s="270" t="str">
        <f ca="true">+IF(OFFSET('Water Data'!$D$29,0,10*ROW('Water Data'!D82))="","",OFFSET('Water Data'!$D$29,0,10*ROW('Water Data'!D82)))</f>
        <v/>
      </c>
      <c r="BV88" s="270" t="str">
        <f ca="true">+IF(OFFSET('Water Data'!$E$27,0,10*ROW('Water Data'!E82))="","",OFFSET('Water Data'!$E$27,0,10*ROW('Water Data'!E82)))</f>
        <v/>
      </c>
      <c r="BW88" s="270" t="str">
        <f ca="true">+IF(OFFSET('Water Data'!$E$28,0,10*ROW('Water Data'!E82))="","",OFFSET('Water Data'!$E$28,0,10*ROW('Water Data'!E82)))</f>
        <v/>
      </c>
      <c r="BX88" s="270" t="str">
        <f ca="true">+IF(OFFSET('Water Data'!$E$29,0,10*ROW('Water Data'!E82))="","",OFFSET('Water Data'!$E$29,0,10*ROW('Water Data'!E82)))</f>
        <v/>
      </c>
      <c r="BY88" s="270" t="str">
        <f ca="true">+IF(OFFSET('Water Data'!$F$27,0,10*ROW('Water Data'!F82))="","",OFFSET('Water Data'!$F$27,0,10*ROW('Water Data'!F82)))</f>
        <v/>
      </c>
      <c r="BZ88" s="270" t="str">
        <f ca="true">+IF(OFFSET('Water Data'!$F$28,0,10*ROW('Water Data'!F82))="","",OFFSET('Water Data'!$F$28,0,10*ROW('Water Data'!F82)))</f>
        <v/>
      </c>
      <c r="CA88" s="270" t="str">
        <f ca="true">+IF(OFFSET('Water Data'!$F$29,0,10*ROW('Water Data'!F82))="","",OFFSET('Water Data'!$F$29,0,10*ROW('Water Data'!F82)))</f>
        <v/>
      </c>
      <c r="CB88" s="270" t="str">
        <f ca="true">+IF(OFFSET('Water Data'!$G$27,0,10*ROW('Water Data'!G82))="","",OFFSET('Water Data'!$G$27,0,10*ROW('Water Data'!G82)))</f>
        <v/>
      </c>
      <c r="CC88" s="270" t="str">
        <f ca="true">+IF(OFFSET('Water Data'!$G$28,0,10*ROW('Water Data'!G82))="","",OFFSET('Water Data'!$G$28,0,10*ROW('Water Data'!G82)))</f>
        <v/>
      </c>
      <c r="CD88" s="270" t="str">
        <f ca="true">+IF(OFFSET('Water Data'!$G$29,0,10*ROW('Water Data'!G82))="","",OFFSET('Water Data'!$G$29,0,10*ROW('Water Data'!G82)))</f>
        <v/>
      </c>
      <c r="CE88" s="270" t="str">
        <f ca="true">+IF(OFFSET('Water Data'!$H$27,0,10*ROW('Water Data'!H82))="","",OFFSET('Water Data'!$H$27,0,10*ROW('Water Data'!H82)))</f>
        <v/>
      </c>
      <c r="CF88" s="270" t="str">
        <f ca="true">+IF(OFFSET('Water Data'!$H$28,0,10*ROW('Water Data'!H82))="","",OFFSET('Water Data'!$H$28,0,10*ROW('Water Data'!H82)))</f>
        <v/>
      </c>
      <c r="CG88" s="270" t="str">
        <f ca="true">+IF(OFFSET('Water Data'!$H$29,0,10*ROW('Water Data'!H82))="","",OFFSET('Water Data'!$H$29,0,10*ROW('Water Data'!H82)))</f>
        <v/>
      </c>
      <c r="CH88" s="270" t="str">
        <f ca="true">+IF(OFFSET('Water Data'!$I$27,0,10*ROW('Water Data'!I82))="","",OFFSET('Water Data'!$I$27,0,10*ROW('Water Data'!I82)))</f>
        <v/>
      </c>
      <c r="CI88" s="270" t="str">
        <f ca="true">+IF(OFFSET('Water Data'!$I$28,0,10*ROW('Water Data'!I82))="","",OFFSET('Water Data'!$I$28,0,10*ROW('Water Data'!I82)))</f>
        <v/>
      </c>
      <c r="CJ88" s="270" t="str">
        <f ca="true">+IF(OFFSET('Water Data'!$I$29,0,10*ROW('Water Data'!I82))="","",OFFSET('Water Data'!$I$29,0,10*ROW('Water Data'!I82)))</f>
        <v/>
      </c>
      <c r="CK88" s="270" t="str">
        <f ca="true">+IF(OFFSET('Sanitation Data'!$D$28,0,10*ROW('Sanitation Data'!D82))="","",OFFSET('Sanitation Data'!$D$28,0,10*ROW('Sanitation Data'!D82)))</f>
        <v/>
      </c>
      <c r="CL88" s="270" t="str">
        <f ca="true">+IF(OFFSET('Sanitation Data'!$D$29,0,10*ROW('Sanitation Data'!D82))="","",OFFSET('Sanitation Data'!$D$29,0,10*ROW('Sanitation Data'!D82)))</f>
        <v/>
      </c>
      <c r="CM88" s="270" t="str">
        <f ca="true">+IF(OFFSET('Sanitation Data'!$D$30,0,10*ROW('Sanitation Data'!D82))="","",OFFSET('Sanitation Data'!$D$30,0,10*ROW('Sanitation Data'!D82)))</f>
        <v/>
      </c>
      <c r="CN88" s="270" t="str">
        <f ca="true">+IF(OFFSET('Sanitation Data'!$D$31,0,10*ROW('Sanitation Data'!D82))="","",OFFSET('Sanitation Data'!$D$31,0,10*ROW('Sanitation Data'!D82)))</f>
        <v/>
      </c>
      <c r="CO88" s="270" t="str">
        <f ca="true">+IF(OFFSET('Sanitation Data'!$D$32,0,10*ROW('Sanitation Data'!D82))="","",OFFSET('Sanitation Data'!$D$32,0,10*ROW('Sanitation Data'!D82)))</f>
        <v/>
      </c>
      <c r="CP88" s="270" t="str">
        <f ca="true">+IF(OFFSET('Sanitation Data'!$E$28,0,10*ROW('Sanitation Data'!E82))="","",OFFSET('Sanitation Data'!$E$28,0,10*ROW('Sanitation Data'!E82)))</f>
        <v/>
      </c>
      <c r="CQ88" s="270" t="str">
        <f ca="true">+IF(OFFSET('Sanitation Data'!$E$29,0,10*ROW('Sanitation Data'!E82))="","",OFFSET('Sanitation Data'!$E$29,0,10*ROW('Sanitation Data'!E82)))</f>
        <v/>
      </c>
      <c r="CR88" s="270" t="str">
        <f ca="true">+IF(OFFSET('Sanitation Data'!$E$30,0,10*ROW('Sanitation Data'!E82))="","",OFFSET('Sanitation Data'!$E$30,0,10*ROW('Sanitation Data'!E82)))</f>
        <v/>
      </c>
      <c r="CS88" s="270" t="str">
        <f ca="true">+IF(OFFSET('Sanitation Data'!$E$31,0,10*ROW('Sanitation Data'!E82))="","",OFFSET('Sanitation Data'!$E$31,0,10*ROW('Sanitation Data'!E82)))</f>
        <v/>
      </c>
      <c r="CT88" s="270" t="str">
        <f ca="true">+IF(OFFSET('Sanitation Data'!$E$32,0,10*ROW('Sanitation Data'!E82))="","",OFFSET('Sanitation Data'!$E$32,0,10*ROW('Sanitation Data'!E82)))</f>
        <v/>
      </c>
      <c r="CU88" s="270" t="str">
        <f ca="true">+IF(OFFSET('Sanitation Data'!$F$28,0,10*ROW('Sanitation Data'!F82))="","",OFFSET('Sanitation Data'!$F$28,0,10*ROW('Sanitation Data'!F82)))</f>
        <v/>
      </c>
      <c r="CV88" s="270" t="str">
        <f ca="true">+IF(OFFSET('Sanitation Data'!$F$29,0,10*ROW('Sanitation Data'!F82))="","",OFFSET('Sanitation Data'!$F$29,0,10*ROW('Sanitation Data'!F82)))</f>
        <v/>
      </c>
      <c r="CW88" s="270" t="str">
        <f ca="true">+IF(OFFSET('Sanitation Data'!$F$30,0,10*ROW('Sanitation Data'!F82))="","",OFFSET('Sanitation Data'!$F$30,0,10*ROW('Sanitation Data'!F82)))</f>
        <v/>
      </c>
      <c r="CX88" s="270" t="str">
        <f ca="true">+IF(OFFSET('Sanitation Data'!$F$31,0,10*ROW('Sanitation Data'!F82))="","",OFFSET('Sanitation Data'!$F$31,0,10*ROW('Sanitation Data'!F82)))</f>
        <v/>
      </c>
      <c r="CY88" s="270" t="str">
        <f ca="true">+IF(OFFSET('Sanitation Data'!$F$32,0,10*ROW('Sanitation Data'!F82))="","",OFFSET('Sanitation Data'!$F$32,0,10*ROW('Sanitation Data'!F82)))</f>
        <v/>
      </c>
      <c r="CZ88" s="270" t="str">
        <f ca="true">+IF(OFFSET('Sanitation Data'!$G$28,0,10*ROW('Sanitation Data'!G82))="","",OFFSET('Sanitation Data'!$G$28,0,10*ROW('Sanitation Data'!G82)))</f>
        <v/>
      </c>
      <c r="DA88" s="270" t="str">
        <f ca="true">+IF(OFFSET('Sanitation Data'!$G$29,0,10*ROW('Sanitation Data'!G82))="","",OFFSET('Sanitation Data'!$G$29,0,10*ROW('Sanitation Data'!G82)))</f>
        <v/>
      </c>
      <c r="DB88" s="270" t="str">
        <f ca="true">+IF(OFFSET('Sanitation Data'!$G$30,0,10*ROW('Sanitation Data'!G82))="","",OFFSET('Sanitation Data'!$G$30,0,10*ROW('Sanitation Data'!G82)))</f>
        <v/>
      </c>
      <c r="DC88" s="270" t="str">
        <f ca="true">+IF(OFFSET('Sanitation Data'!$G$31,0,10*ROW('Sanitation Data'!G82))="","",OFFSET('Sanitation Data'!$G$31,0,10*ROW('Sanitation Data'!G82)))</f>
        <v/>
      </c>
      <c r="DD88" s="270" t="str">
        <f ca="true">+IF(OFFSET('Sanitation Data'!$G$32,0,10*ROW('Sanitation Data'!G82))="","",OFFSET('Sanitation Data'!$G$32,0,10*ROW('Sanitation Data'!G82)))</f>
        <v/>
      </c>
      <c r="DE88" s="270" t="str">
        <f ca="true">+IF(OFFSET('Sanitation Data'!$H$28,0,10*ROW('Sanitation Data'!H82))="","",OFFSET('Sanitation Data'!$H$28,0,10*ROW('Sanitation Data'!H82)))</f>
        <v/>
      </c>
      <c r="DF88" s="270" t="str">
        <f ca="true">+IF(OFFSET('Sanitation Data'!$H$29,0,10*ROW('Sanitation Data'!H82))="","",OFFSET('Sanitation Data'!$H$29,0,10*ROW('Sanitation Data'!H82)))</f>
        <v/>
      </c>
      <c r="DG88" s="270" t="str">
        <f ca="true">+IF(OFFSET('Sanitation Data'!$H$30,0,10*ROW('Sanitation Data'!H82))="","",OFFSET('Sanitation Data'!$H$30,0,10*ROW('Sanitation Data'!H82)))</f>
        <v/>
      </c>
      <c r="DH88" s="270" t="str">
        <f ca="true">+IF(OFFSET('Sanitation Data'!$H$31,0,10*ROW('Sanitation Data'!H82))="","",OFFSET('Sanitation Data'!$H$31,0,10*ROW('Sanitation Data'!H82)))</f>
        <v/>
      </c>
      <c r="DI88" s="270" t="str">
        <f ca="true">+IF(OFFSET('Sanitation Data'!$H$32,0,10*ROW('Sanitation Data'!H82))="","",OFFSET('Sanitation Data'!$H$32,0,10*ROW('Sanitation Data'!H82)))</f>
        <v/>
      </c>
      <c r="DJ88" s="270" t="str">
        <f ca="true">+IF(OFFSET('Sanitation Data'!$I$28,0,10*ROW('Sanitation Data'!I82))="","",OFFSET('Sanitation Data'!$I$28,0,10*ROW('Sanitation Data'!I82)))</f>
        <v/>
      </c>
      <c r="DK88" s="270" t="str">
        <f ca="true">+IF(OFFSET('Sanitation Data'!$I$29,0,10*ROW('Sanitation Data'!I82))="","",OFFSET('Sanitation Data'!$I$29,0,10*ROW('Sanitation Data'!I82)))</f>
        <v/>
      </c>
      <c r="DL88" s="270" t="str">
        <f ca="true">+IF(OFFSET('Sanitation Data'!$I$30,0,10*ROW('Sanitation Data'!I82))="","",OFFSET('Sanitation Data'!$I$30,0,10*ROW('Sanitation Data'!I82)))</f>
        <v/>
      </c>
      <c r="DM88" s="270" t="str">
        <f ca="true">+IF(OFFSET('Sanitation Data'!$I$31,0,10*ROW('Sanitation Data'!I82))="","",OFFSET('Sanitation Data'!$I$31,0,10*ROW('Sanitation Data'!I82)))</f>
        <v/>
      </c>
      <c r="DN88" s="270" t="str">
        <f ca="true">+IF(OFFSET('Sanitation Data'!$I$32,0,10*ROW('Sanitation Data'!I82))="","",OFFSET('Sanitation Data'!$I$32,0,10*ROW('Sanitation Data'!I82)))</f>
        <v/>
      </c>
      <c r="DO88" s="270" t="str">
        <f ca="true">+IF(OFFSET('Hygiene Data'!$D$11,0,10*ROW('Hygiene Data'!D82))="","",OFFSET('Hygiene Data'!$D$11,0,10*ROW('Hygiene Data'!D82)))</f>
        <v/>
      </c>
      <c r="DP88" s="270" t="str">
        <f ca="true">+IF(OFFSET('Hygiene Data'!$D$12,0,10*ROW('Hygiene Data'!D82))="","",OFFSET('Hygiene Data'!$D$12,0,10*ROW('Hygiene Data'!D82)))</f>
        <v/>
      </c>
      <c r="DQ88" s="270" t="str">
        <f ca="true">+IF(OFFSET('Hygiene Data'!$D$13,0,10*ROW('Hygiene Data'!D82))="","",OFFSET('Hygiene Data'!$D$13,0,10*ROW('Hygiene Data'!D82)))</f>
        <v/>
      </c>
      <c r="DR88" s="270" t="str">
        <f ca="true">+IF(OFFSET('Hygiene Data'!$E$11,0,10*ROW('Hygiene Data'!E82))="","",OFFSET('Hygiene Data'!$E$11,0,10*ROW('Hygiene Data'!E82)))</f>
        <v/>
      </c>
      <c r="DS88" s="270" t="str">
        <f ca="true">+IF(OFFSET('Hygiene Data'!$E$12,0,10*ROW('Hygiene Data'!E82))="","",OFFSET('Hygiene Data'!$E$12,0,10*ROW('Hygiene Data'!E82)))</f>
        <v/>
      </c>
      <c r="DT88" s="270" t="str">
        <f ca="true">+IF(OFFSET('Hygiene Data'!$E$13,0,10*ROW('Hygiene Data'!E82))="","",OFFSET('Hygiene Data'!$E$13,0,10*ROW('Hygiene Data'!E82)))</f>
        <v/>
      </c>
      <c r="DU88" s="270" t="str">
        <f ca="true">+IF(OFFSET('Hygiene Data'!$F$11,0,10*ROW('Hygiene Data'!F82))="","",OFFSET('Hygiene Data'!$F$11,0,10*ROW('Hygiene Data'!F82)))</f>
        <v/>
      </c>
      <c r="DV88" s="270" t="str">
        <f ca="true">+IF(OFFSET('Hygiene Data'!$F$12,0,10*ROW('Hygiene Data'!F82))="","",OFFSET('Hygiene Data'!$F$12,0,10*ROW('Hygiene Data'!F82)))</f>
        <v/>
      </c>
      <c r="DW88" s="270" t="str">
        <f ca="true">+IF(OFFSET('Hygiene Data'!$F$13,0,10*ROW('Hygiene Data'!F82))="","",OFFSET('Hygiene Data'!$F$13,0,10*ROW('Hygiene Data'!F82)))</f>
        <v/>
      </c>
      <c r="DX88" s="270" t="str">
        <f ca="true">+IF(OFFSET('Hygiene Data'!$G$11,0,10*ROW('Hygiene Data'!G82))="","",OFFSET('Hygiene Data'!$G$11,0,10*ROW('Hygiene Data'!G82)))</f>
        <v/>
      </c>
      <c r="DY88" s="270" t="str">
        <f ca="true">+IF(OFFSET('Hygiene Data'!$G$12,0,10*ROW('Hygiene Data'!G82))="","",OFFSET('Hygiene Data'!$G$12,0,10*ROW('Hygiene Data'!G82)))</f>
        <v/>
      </c>
      <c r="DZ88" s="270" t="str">
        <f ca="true">+IF(OFFSET('Hygiene Data'!$G$13,0,10*ROW('Hygiene Data'!G82))="","",OFFSET('Hygiene Data'!$G$13,0,10*ROW('Hygiene Data'!G82)))</f>
        <v/>
      </c>
      <c r="EA88" s="270" t="str">
        <f ca="true">+IF(OFFSET('Hygiene Data'!$H$11,0,10*ROW('Hygiene Data'!H82))="","",OFFSET('Hygiene Data'!$H$11,0,10*ROW('Hygiene Data'!H82)))</f>
        <v/>
      </c>
      <c r="EB88" s="270" t="str">
        <f ca="true">+IF(OFFSET('Hygiene Data'!$H$12,0,10*ROW('Hygiene Data'!H82))="","",OFFSET('Hygiene Data'!$H$12,0,10*ROW('Hygiene Data'!H82)))</f>
        <v/>
      </c>
      <c r="EC88" s="270" t="str">
        <f ca="true">+IF(OFFSET('Hygiene Data'!$H$13,0,10*ROW('Hygiene Data'!H82))="","",OFFSET('Hygiene Data'!$H$13,0,10*ROW('Hygiene Data'!H82)))</f>
        <v/>
      </c>
      <c r="ED88" s="270" t="str">
        <f ca="true">+IF(OFFSET('Hygiene Data'!$I$11,0,10*ROW('Hygiene Data'!I82))="","",OFFSET('Hygiene Data'!$I$11,0,10*ROW('Hygiene Data'!I82)))</f>
        <v/>
      </c>
      <c r="EE88" s="270" t="str">
        <f ca="true">+IF(OFFSET('Hygiene Data'!$I$12,0,10*ROW('Hygiene Data'!I82))="","",OFFSET('Hygiene Data'!$I$12,0,10*ROW('Hygiene Data'!I82)))</f>
        <v/>
      </c>
      <c r="EF88" s="270"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6"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0"/>
      <c r="BS89" s="270" t="str">
        <f ca="true">+IF(OFFSET('Water Data'!$D$27,0,10*ROW('Water Data'!D83))="","",OFFSET('Water Data'!$D$27,0,10*ROW('Water Data'!D83)))</f>
        <v/>
      </c>
      <c r="BT89" s="270" t="str">
        <f ca="true">+IF(OFFSET('Water Data'!$D$28,0,10*ROW('Water Data'!D83))="","",OFFSET('Water Data'!$D$28,0,10*ROW('Water Data'!D83)))</f>
        <v/>
      </c>
      <c r="BU89" s="270" t="str">
        <f ca="true">+IF(OFFSET('Water Data'!$D$29,0,10*ROW('Water Data'!D83))="","",OFFSET('Water Data'!$D$29,0,10*ROW('Water Data'!D83)))</f>
        <v/>
      </c>
      <c r="BV89" s="270" t="str">
        <f ca="true">+IF(OFFSET('Water Data'!$E$27,0,10*ROW('Water Data'!E83))="","",OFFSET('Water Data'!$E$27,0,10*ROW('Water Data'!E83)))</f>
        <v/>
      </c>
      <c r="BW89" s="270" t="str">
        <f ca="true">+IF(OFFSET('Water Data'!$E$28,0,10*ROW('Water Data'!E83))="","",OFFSET('Water Data'!$E$28,0,10*ROW('Water Data'!E83)))</f>
        <v/>
      </c>
      <c r="BX89" s="270" t="str">
        <f ca="true">+IF(OFFSET('Water Data'!$E$29,0,10*ROW('Water Data'!E83))="","",OFFSET('Water Data'!$E$29,0,10*ROW('Water Data'!E83)))</f>
        <v/>
      </c>
      <c r="BY89" s="270" t="str">
        <f ca="true">+IF(OFFSET('Water Data'!$F$27,0,10*ROW('Water Data'!F83))="","",OFFSET('Water Data'!$F$27,0,10*ROW('Water Data'!F83)))</f>
        <v/>
      </c>
      <c r="BZ89" s="270" t="str">
        <f ca="true">+IF(OFFSET('Water Data'!$F$28,0,10*ROW('Water Data'!F83))="","",OFFSET('Water Data'!$F$28,0,10*ROW('Water Data'!F83)))</f>
        <v/>
      </c>
      <c r="CA89" s="270" t="str">
        <f ca="true">+IF(OFFSET('Water Data'!$F$29,0,10*ROW('Water Data'!F83))="","",OFFSET('Water Data'!$F$29,0,10*ROW('Water Data'!F83)))</f>
        <v/>
      </c>
      <c r="CB89" s="270" t="str">
        <f ca="true">+IF(OFFSET('Water Data'!$G$27,0,10*ROW('Water Data'!G83))="","",OFFSET('Water Data'!$G$27,0,10*ROW('Water Data'!G83)))</f>
        <v/>
      </c>
      <c r="CC89" s="270" t="str">
        <f ca="true">+IF(OFFSET('Water Data'!$G$28,0,10*ROW('Water Data'!G83))="","",OFFSET('Water Data'!$G$28,0,10*ROW('Water Data'!G83)))</f>
        <v/>
      </c>
      <c r="CD89" s="270" t="str">
        <f ca="true">+IF(OFFSET('Water Data'!$G$29,0,10*ROW('Water Data'!G83))="","",OFFSET('Water Data'!$G$29,0,10*ROW('Water Data'!G83)))</f>
        <v/>
      </c>
      <c r="CE89" s="270" t="str">
        <f ca="true">+IF(OFFSET('Water Data'!$H$27,0,10*ROW('Water Data'!H83))="","",OFFSET('Water Data'!$H$27,0,10*ROW('Water Data'!H83)))</f>
        <v/>
      </c>
      <c r="CF89" s="270" t="str">
        <f ca="true">+IF(OFFSET('Water Data'!$H$28,0,10*ROW('Water Data'!H83))="","",OFFSET('Water Data'!$H$28,0,10*ROW('Water Data'!H83)))</f>
        <v/>
      </c>
      <c r="CG89" s="270" t="str">
        <f ca="true">+IF(OFFSET('Water Data'!$H$29,0,10*ROW('Water Data'!H83))="","",OFFSET('Water Data'!$H$29,0,10*ROW('Water Data'!H83)))</f>
        <v/>
      </c>
      <c r="CH89" s="270" t="str">
        <f ca="true">+IF(OFFSET('Water Data'!$I$27,0,10*ROW('Water Data'!I83))="","",OFFSET('Water Data'!$I$27,0,10*ROW('Water Data'!I83)))</f>
        <v/>
      </c>
      <c r="CI89" s="270" t="str">
        <f ca="true">+IF(OFFSET('Water Data'!$I$28,0,10*ROW('Water Data'!I83))="","",OFFSET('Water Data'!$I$28,0,10*ROW('Water Data'!I83)))</f>
        <v/>
      </c>
      <c r="CJ89" s="270" t="str">
        <f ca="true">+IF(OFFSET('Water Data'!$I$29,0,10*ROW('Water Data'!I83))="","",OFFSET('Water Data'!$I$29,0,10*ROW('Water Data'!I83)))</f>
        <v/>
      </c>
      <c r="CK89" s="270" t="str">
        <f ca="true">+IF(OFFSET('Sanitation Data'!$D$28,0,10*ROW('Sanitation Data'!D83))="","",OFFSET('Sanitation Data'!$D$28,0,10*ROW('Sanitation Data'!D83)))</f>
        <v/>
      </c>
      <c r="CL89" s="270" t="str">
        <f ca="true">+IF(OFFSET('Sanitation Data'!$D$29,0,10*ROW('Sanitation Data'!D83))="","",OFFSET('Sanitation Data'!$D$29,0,10*ROW('Sanitation Data'!D83)))</f>
        <v/>
      </c>
      <c r="CM89" s="270" t="str">
        <f ca="true">+IF(OFFSET('Sanitation Data'!$D$30,0,10*ROW('Sanitation Data'!D83))="","",OFFSET('Sanitation Data'!$D$30,0,10*ROW('Sanitation Data'!D83)))</f>
        <v/>
      </c>
      <c r="CN89" s="270" t="str">
        <f ca="true">+IF(OFFSET('Sanitation Data'!$D$31,0,10*ROW('Sanitation Data'!D83))="","",OFFSET('Sanitation Data'!$D$31,0,10*ROW('Sanitation Data'!D83)))</f>
        <v/>
      </c>
      <c r="CO89" s="270" t="str">
        <f ca="true">+IF(OFFSET('Sanitation Data'!$D$32,0,10*ROW('Sanitation Data'!D83))="","",OFFSET('Sanitation Data'!$D$32,0,10*ROW('Sanitation Data'!D83)))</f>
        <v/>
      </c>
      <c r="CP89" s="270" t="str">
        <f ca="true">+IF(OFFSET('Sanitation Data'!$E$28,0,10*ROW('Sanitation Data'!E83))="","",OFFSET('Sanitation Data'!$E$28,0,10*ROW('Sanitation Data'!E83)))</f>
        <v/>
      </c>
      <c r="CQ89" s="270" t="str">
        <f ca="true">+IF(OFFSET('Sanitation Data'!$E$29,0,10*ROW('Sanitation Data'!E83))="","",OFFSET('Sanitation Data'!$E$29,0,10*ROW('Sanitation Data'!E83)))</f>
        <v/>
      </c>
      <c r="CR89" s="270" t="str">
        <f ca="true">+IF(OFFSET('Sanitation Data'!$E$30,0,10*ROW('Sanitation Data'!E83))="","",OFFSET('Sanitation Data'!$E$30,0,10*ROW('Sanitation Data'!E83)))</f>
        <v/>
      </c>
      <c r="CS89" s="270" t="str">
        <f ca="true">+IF(OFFSET('Sanitation Data'!$E$31,0,10*ROW('Sanitation Data'!E83))="","",OFFSET('Sanitation Data'!$E$31,0,10*ROW('Sanitation Data'!E83)))</f>
        <v/>
      </c>
      <c r="CT89" s="270" t="str">
        <f ca="true">+IF(OFFSET('Sanitation Data'!$E$32,0,10*ROW('Sanitation Data'!E83))="","",OFFSET('Sanitation Data'!$E$32,0,10*ROW('Sanitation Data'!E83)))</f>
        <v/>
      </c>
      <c r="CU89" s="270" t="str">
        <f ca="true">+IF(OFFSET('Sanitation Data'!$F$28,0,10*ROW('Sanitation Data'!F83))="","",OFFSET('Sanitation Data'!$F$28,0,10*ROW('Sanitation Data'!F83)))</f>
        <v/>
      </c>
      <c r="CV89" s="270" t="str">
        <f ca="true">+IF(OFFSET('Sanitation Data'!$F$29,0,10*ROW('Sanitation Data'!F83))="","",OFFSET('Sanitation Data'!$F$29,0,10*ROW('Sanitation Data'!F83)))</f>
        <v/>
      </c>
      <c r="CW89" s="270" t="str">
        <f ca="true">+IF(OFFSET('Sanitation Data'!$F$30,0,10*ROW('Sanitation Data'!F83))="","",OFFSET('Sanitation Data'!$F$30,0,10*ROW('Sanitation Data'!F83)))</f>
        <v/>
      </c>
      <c r="CX89" s="270" t="str">
        <f ca="true">+IF(OFFSET('Sanitation Data'!$F$31,0,10*ROW('Sanitation Data'!F83))="","",OFFSET('Sanitation Data'!$F$31,0,10*ROW('Sanitation Data'!F83)))</f>
        <v/>
      </c>
      <c r="CY89" s="270" t="str">
        <f ca="true">+IF(OFFSET('Sanitation Data'!$F$32,0,10*ROW('Sanitation Data'!F83))="","",OFFSET('Sanitation Data'!$F$32,0,10*ROW('Sanitation Data'!F83)))</f>
        <v/>
      </c>
      <c r="CZ89" s="270" t="str">
        <f ca="true">+IF(OFFSET('Sanitation Data'!$G$28,0,10*ROW('Sanitation Data'!G83))="","",OFFSET('Sanitation Data'!$G$28,0,10*ROW('Sanitation Data'!G83)))</f>
        <v/>
      </c>
      <c r="DA89" s="270" t="str">
        <f ca="true">+IF(OFFSET('Sanitation Data'!$G$29,0,10*ROW('Sanitation Data'!G83))="","",OFFSET('Sanitation Data'!$G$29,0,10*ROW('Sanitation Data'!G83)))</f>
        <v/>
      </c>
      <c r="DB89" s="270" t="str">
        <f ca="true">+IF(OFFSET('Sanitation Data'!$G$30,0,10*ROW('Sanitation Data'!G83))="","",OFFSET('Sanitation Data'!$G$30,0,10*ROW('Sanitation Data'!G83)))</f>
        <v/>
      </c>
      <c r="DC89" s="270" t="str">
        <f ca="true">+IF(OFFSET('Sanitation Data'!$G$31,0,10*ROW('Sanitation Data'!G83))="","",OFFSET('Sanitation Data'!$G$31,0,10*ROW('Sanitation Data'!G83)))</f>
        <v/>
      </c>
      <c r="DD89" s="270" t="str">
        <f ca="true">+IF(OFFSET('Sanitation Data'!$G$32,0,10*ROW('Sanitation Data'!G83))="","",OFFSET('Sanitation Data'!$G$32,0,10*ROW('Sanitation Data'!G83)))</f>
        <v/>
      </c>
      <c r="DE89" s="270" t="str">
        <f ca="true">+IF(OFFSET('Sanitation Data'!$H$28,0,10*ROW('Sanitation Data'!H83))="","",OFFSET('Sanitation Data'!$H$28,0,10*ROW('Sanitation Data'!H83)))</f>
        <v/>
      </c>
      <c r="DF89" s="270" t="str">
        <f ca="true">+IF(OFFSET('Sanitation Data'!$H$29,0,10*ROW('Sanitation Data'!H83))="","",OFFSET('Sanitation Data'!$H$29,0,10*ROW('Sanitation Data'!H83)))</f>
        <v/>
      </c>
      <c r="DG89" s="270" t="str">
        <f ca="true">+IF(OFFSET('Sanitation Data'!$H$30,0,10*ROW('Sanitation Data'!H83))="","",OFFSET('Sanitation Data'!$H$30,0,10*ROW('Sanitation Data'!H83)))</f>
        <v/>
      </c>
      <c r="DH89" s="270" t="str">
        <f ca="true">+IF(OFFSET('Sanitation Data'!$H$31,0,10*ROW('Sanitation Data'!H83))="","",OFFSET('Sanitation Data'!$H$31,0,10*ROW('Sanitation Data'!H83)))</f>
        <v/>
      </c>
      <c r="DI89" s="270" t="str">
        <f ca="true">+IF(OFFSET('Sanitation Data'!$H$32,0,10*ROW('Sanitation Data'!H83))="","",OFFSET('Sanitation Data'!$H$32,0,10*ROW('Sanitation Data'!H83)))</f>
        <v/>
      </c>
      <c r="DJ89" s="270" t="str">
        <f ca="true">+IF(OFFSET('Sanitation Data'!$I$28,0,10*ROW('Sanitation Data'!I83))="","",OFFSET('Sanitation Data'!$I$28,0,10*ROW('Sanitation Data'!I83)))</f>
        <v/>
      </c>
      <c r="DK89" s="270" t="str">
        <f ca="true">+IF(OFFSET('Sanitation Data'!$I$29,0,10*ROW('Sanitation Data'!I83))="","",OFFSET('Sanitation Data'!$I$29,0,10*ROW('Sanitation Data'!I83)))</f>
        <v/>
      </c>
      <c r="DL89" s="270" t="str">
        <f ca="true">+IF(OFFSET('Sanitation Data'!$I$30,0,10*ROW('Sanitation Data'!I83))="","",OFFSET('Sanitation Data'!$I$30,0,10*ROW('Sanitation Data'!I83)))</f>
        <v/>
      </c>
      <c r="DM89" s="270" t="str">
        <f ca="true">+IF(OFFSET('Sanitation Data'!$I$31,0,10*ROW('Sanitation Data'!I83))="","",OFFSET('Sanitation Data'!$I$31,0,10*ROW('Sanitation Data'!I83)))</f>
        <v/>
      </c>
      <c r="DN89" s="270" t="str">
        <f ca="true">+IF(OFFSET('Sanitation Data'!$I$32,0,10*ROW('Sanitation Data'!I83))="","",OFFSET('Sanitation Data'!$I$32,0,10*ROW('Sanitation Data'!I83)))</f>
        <v/>
      </c>
      <c r="DO89" s="270" t="str">
        <f ca="true">+IF(OFFSET('Hygiene Data'!$D$11,0,10*ROW('Hygiene Data'!D83))="","",OFFSET('Hygiene Data'!$D$11,0,10*ROW('Hygiene Data'!D83)))</f>
        <v/>
      </c>
      <c r="DP89" s="270" t="str">
        <f ca="true">+IF(OFFSET('Hygiene Data'!$D$12,0,10*ROW('Hygiene Data'!D83))="","",OFFSET('Hygiene Data'!$D$12,0,10*ROW('Hygiene Data'!D83)))</f>
        <v/>
      </c>
      <c r="DQ89" s="270" t="str">
        <f ca="true">+IF(OFFSET('Hygiene Data'!$D$13,0,10*ROW('Hygiene Data'!D83))="","",OFFSET('Hygiene Data'!$D$13,0,10*ROW('Hygiene Data'!D83)))</f>
        <v/>
      </c>
      <c r="DR89" s="270" t="str">
        <f ca="true">+IF(OFFSET('Hygiene Data'!$E$11,0,10*ROW('Hygiene Data'!E83))="","",OFFSET('Hygiene Data'!$E$11,0,10*ROW('Hygiene Data'!E83)))</f>
        <v/>
      </c>
      <c r="DS89" s="270" t="str">
        <f ca="true">+IF(OFFSET('Hygiene Data'!$E$12,0,10*ROW('Hygiene Data'!E83))="","",OFFSET('Hygiene Data'!$E$12,0,10*ROW('Hygiene Data'!E83)))</f>
        <v/>
      </c>
      <c r="DT89" s="270" t="str">
        <f ca="true">+IF(OFFSET('Hygiene Data'!$E$13,0,10*ROW('Hygiene Data'!E83))="","",OFFSET('Hygiene Data'!$E$13,0,10*ROW('Hygiene Data'!E83)))</f>
        <v/>
      </c>
      <c r="DU89" s="270" t="str">
        <f ca="true">+IF(OFFSET('Hygiene Data'!$F$11,0,10*ROW('Hygiene Data'!F83))="","",OFFSET('Hygiene Data'!$F$11,0,10*ROW('Hygiene Data'!F83)))</f>
        <v/>
      </c>
      <c r="DV89" s="270" t="str">
        <f ca="true">+IF(OFFSET('Hygiene Data'!$F$12,0,10*ROW('Hygiene Data'!F83))="","",OFFSET('Hygiene Data'!$F$12,0,10*ROW('Hygiene Data'!F83)))</f>
        <v/>
      </c>
      <c r="DW89" s="270" t="str">
        <f ca="true">+IF(OFFSET('Hygiene Data'!$F$13,0,10*ROW('Hygiene Data'!F83))="","",OFFSET('Hygiene Data'!$F$13,0,10*ROW('Hygiene Data'!F83)))</f>
        <v/>
      </c>
      <c r="DX89" s="270" t="str">
        <f ca="true">+IF(OFFSET('Hygiene Data'!$G$11,0,10*ROW('Hygiene Data'!G83))="","",OFFSET('Hygiene Data'!$G$11,0,10*ROW('Hygiene Data'!G83)))</f>
        <v/>
      </c>
      <c r="DY89" s="270" t="str">
        <f ca="true">+IF(OFFSET('Hygiene Data'!$G$12,0,10*ROW('Hygiene Data'!G83))="","",OFFSET('Hygiene Data'!$G$12,0,10*ROW('Hygiene Data'!G83)))</f>
        <v/>
      </c>
      <c r="DZ89" s="270" t="str">
        <f ca="true">+IF(OFFSET('Hygiene Data'!$G$13,0,10*ROW('Hygiene Data'!G83))="","",OFFSET('Hygiene Data'!$G$13,0,10*ROW('Hygiene Data'!G83)))</f>
        <v/>
      </c>
      <c r="EA89" s="270" t="str">
        <f ca="true">+IF(OFFSET('Hygiene Data'!$H$11,0,10*ROW('Hygiene Data'!H83))="","",OFFSET('Hygiene Data'!$H$11,0,10*ROW('Hygiene Data'!H83)))</f>
        <v/>
      </c>
      <c r="EB89" s="270" t="str">
        <f ca="true">+IF(OFFSET('Hygiene Data'!$H$12,0,10*ROW('Hygiene Data'!H83))="","",OFFSET('Hygiene Data'!$H$12,0,10*ROW('Hygiene Data'!H83)))</f>
        <v/>
      </c>
      <c r="EC89" s="270" t="str">
        <f ca="true">+IF(OFFSET('Hygiene Data'!$H$13,0,10*ROW('Hygiene Data'!H83))="","",OFFSET('Hygiene Data'!$H$13,0,10*ROW('Hygiene Data'!H83)))</f>
        <v/>
      </c>
      <c r="ED89" s="270" t="str">
        <f ca="true">+IF(OFFSET('Hygiene Data'!$I$11,0,10*ROW('Hygiene Data'!I83))="","",OFFSET('Hygiene Data'!$I$11,0,10*ROW('Hygiene Data'!I83)))</f>
        <v/>
      </c>
      <c r="EE89" s="270" t="str">
        <f ca="true">+IF(OFFSET('Hygiene Data'!$I$12,0,10*ROW('Hygiene Data'!I83))="","",OFFSET('Hygiene Data'!$I$12,0,10*ROW('Hygiene Data'!I83)))</f>
        <v/>
      </c>
      <c r="EF89" s="270"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6"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0"/>
      <c r="BS90" s="270" t="str">
        <f ca="true">+IF(OFFSET('Water Data'!$D$27,0,10*ROW('Water Data'!D84))="","",OFFSET('Water Data'!$D$27,0,10*ROW('Water Data'!D84)))</f>
        <v/>
      </c>
      <c r="BT90" s="270" t="str">
        <f ca="true">+IF(OFFSET('Water Data'!$D$28,0,10*ROW('Water Data'!D84))="","",OFFSET('Water Data'!$D$28,0,10*ROW('Water Data'!D84)))</f>
        <v/>
      </c>
      <c r="BU90" s="270" t="str">
        <f ca="true">+IF(OFFSET('Water Data'!$D$29,0,10*ROW('Water Data'!D84))="","",OFFSET('Water Data'!$D$29,0,10*ROW('Water Data'!D84)))</f>
        <v/>
      </c>
      <c r="BV90" s="270" t="str">
        <f ca="true">+IF(OFFSET('Water Data'!$E$27,0,10*ROW('Water Data'!E84))="","",OFFSET('Water Data'!$E$27,0,10*ROW('Water Data'!E84)))</f>
        <v/>
      </c>
      <c r="BW90" s="270" t="str">
        <f ca="true">+IF(OFFSET('Water Data'!$E$28,0,10*ROW('Water Data'!E84))="","",OFFSET('Water Data'!$E$28,0,10*ROW('Water Data'!E84)))</f>
        <v/>
      </c>
      <c r="BX90" s="270" t="str">
        <f ca="true">+IF(OFFSET('Water Data'!$E$29,0,10*ROW('Water Data'!E84))="","",OFFSET('Water Data'!$E$29,0,10*ROW('Water Data'!E84)))</f>
        <v/>
      </c>
      <c r="BY90" s="270" t="str">
        <f ca="true">+IF(OFFSET('Water Data'!$F$27,0,10*ROW('Water Data'!F84))="","",OFFSET('Water Data'!$F$27,0,10*ROW('Water Data'!F84)))</f>
        <v/>
      </c>
      <c r="BZ90" s="270" t="str">
        <f ca="true">+IF(OFFSET('Water Data'!$F$28,0,10*ROW('Water Data'!F84))="","",OFFSET('Water Data'!$F$28,0,10*ROW('Water Data'!F84)))</f>
        <v/>
      </c>
      <c r="CA90" s="270" t="str">
        <f ca="true">+IF(OFFSET('Water Data'!$F$29,0,10*ROW('Water Data'!F84))="","",OFFSET('Water Data'!$F$29,0,10*ROW('Water Data'!F84)))</f>
        <v/>
      </c>
      <c r="CB90" s="270" t="str">
        <f ca="true">+IF(OFFSET('Water Data'!$G$27,0,10*ROW('Water Data'!G84))="","",OFFSET('Water Data'!$G$27,0,10*ROW('Water Data'!G84)))</f>
        <v/>
      </c>
      <c r="CC90" s="270" t="str">
        <f ca="true">+IF(OFFSET('Water Data'!$G$28,0,10*ROW('Water Data'!G84))="","",OFFSET('Water Data'!$G$28,0,10*ROW('Water Data'!G84)))</f>
        <v/>
      </c>
      <c r="CD90" s="270" t="str">
        <f ca="true">+IF(OFFSET('Water Data'!$G$29,0,10*ROW('Water Data'!G84))="","",OFFSET('Water Data'!$G$29,0,10*ROW('Water Data'!G84)))</f>
        <v/>
      </c>
      <c r="CE90" s="270" t="str">
        <f ca="true">+IF(OFFSET('Water Data'!$H$27,0,10*ROW('Water Data'!H84))="","",OFFSET('Water Data'!$H$27,0,10*ROW('Water Data'!H84)))</f>
        <v/>
      </c>
      <c r="CF90" s="270" t="str">
        <f ca="true">+IF(OFFSET('Water Data'!$H$28,0,10*ROW('Water Data'!H84))="","",OFFSET('Water Data'!$H$28,0,10*ROW('Water Data'!H84)))</f>
        <v/>
      </c>
      <c r="CG90" s="270" t="str">
        <f ca="true">+IF(OFFSET('Water Data'!$H$29,0,10*ROW('Water Data'!H84))="","",OFFSET('Water Data'!$H$29,0,10*ROW('Water Data'!H84)))</f>
        <v/>
      </c>
      <c r="CH90" s="270" t="str">
        <f ca="true">+IF(OFFSET('Water Data'!$I$27,0,10*ROW('Water Data'!I84))="","",OFFSET('Water Data'!$I$27,0,10*ROW('Water Data'!I84)))</f>
        <v/>
      </c>
      <c r="CI90" s="270" t="str">
        <f ca="true">+IF(OFFSET('Water Data'!$I$28,0,10*ROW('Water Data'!I84))="","",OFFSET('Water Data'!$I$28,0,10*ROW('Water Data'!I84)))</f>
        <v/>
      </c>
      <c r="CJ90" s="270" t="str">
        <f ca="true">+IF(OFFSET('Water Data'!$I$29,0,10*ROW('Water Data'!I84))="","",OFFSET('Water Data'!$I$29,0,10*ROW('Water Data'!I84)))</f>
        <v/>
      </c>
      <c r="CK90" s="270" t="str">
        <f ca="true">+IF(OFFSET('Sanitation Data'!$D$28,0,10*ROW('Sanitation Data'!D84))="","",OFFSET('Sanitation Data'!$D$28,0,10*ROW('Sanitation Data'!D84)))</f>
        <v/>
      </c>
      <c r="CL90" s="270" t="str">
        <f ca="true">+IF(OFFSET('Sanitation Data'!$D$29,0,10*ROW('Sanitation Data'!D84))="","",OFFSET('Sanitation Data'!$D$29,0,10*ROW('Sanitation Data'!D84)))</f>
        <v/>
      </c>
      <c r="CM90" s="270" t="str">
        <f ca="true">+IF(OFFSET('Sanitation Data'!$D$30,0,10*ROW('Sanitation Data'!D84))="","",OFFSET('Sanitation Data'!$D$30,0,10*ROW('Sanitation Data'!D84)))</f>
        <v/>
      </c>
      <c r="CN90" s="270" t="str">
        <f ca="true">+IF(OFFSET('Sanitation Data'!$D$31,0,10*ROW('Sanitation Data'!D84))="","",OFFSET('Sanitation Data'!$D$31,0,10*ROW('Sanitation Data'!D84)))</f>
        <v/>
      </c>
      <c r="CO90" s="270" t="str">
        <f ca="true">+IF(OFFSET('Sanitation Data'!$D$32,0,10*ROW('Sanitation Data'!D84))="","",OFFSET('Sanitation Data'!$D$32,0,10*ROW('Sanitation Data'!D84)))</f>
        <v/>
      </c>
      <c r="CP90" s="270" t="str">
        <f ca="true">+IF(OFFSET('Sanitation Data'!$E$28,0,10*ROW('Sanitation Data'!E84))="","",OFFSET('Sanitation Data'!$E$28,0,10*ROW('Sanitation Data'!E84)))</f>
        <v/>
      </c>
      <c r="CQ90" s="270" t="str">
        <f ca="true">+IF(OFFSET('Sanitation Data'!$E$29,0,10*ROW('Sanitation Data'!E84))="","",OFFSET('Sanitation Data'!$E$29,0,10*ROW('Sanitation Data'!E84)))</f>
        <v/>
      </c>
      <c r="CR90" s="270" t="str">
        <f ca="true">+IF(OFFSET('Sanitation Data'!$E$30,0,10*ROW('Sanitation Data'!E84))="","",OFFSET('Sanitation Data'!$E$30,0,10*ROW('Sanitation Data'!E84)))</f>
        <v/>
      </c>
      <c r="CS90" s="270" t="str">
        <f ca="true">+IF(OFFSET('Sanitation Data'!$E$31,0,10*ROW('Sanitation Data'!E84))="","",OFFSET('Sanitation Data'!$E$31,0,10*ROW('Sanitation Data'!E84)))</f>
        <v/>
      </c>
      <c r="CT90" s="270" t="str">
        <f ca="true">+IF(OFFSET('Sanitation Data'!$E$32,0,10*ROW('Sanitation Data'!E84))="","",OFFSET('Sanitation Data'!$E$32,0,10*ROW('Sanitation Data'!E84)))</f>
        <v/>
      </c>
      <c r="CU90" s="270" t="str">
        <f ca="true">+IF(OFFSET('Sanitation Data'!$F$28,0,10*ROW('Sanitation Data'!F84))="","",OFFSET('Sanitation Data'!$F$28,0,10*ROW('Sanitation Data'!F84)))</f>
        <v/>
      </c>
      <c r="CV90" s="270" t="str">
        <f ca="true">+IF(OFFSET('Sanitation Data'!$F$29,0,10*ROW('Sanitation Data'!F84))="","",OFFSET('Sanitation Data'!$F$29,0,10*ROW('Sanitation Data'!F84)))</f>
        <v/>
      </c>
      <c r="CW90" s="270" t="str">
        <f ca="true">+IF(OFFSET('Sanitation Data'!$F$30,0,10*ROW('Sanitation Data'!F84))="","",OFFSET('Sanitation Data'!$F$30,0,10*ROW('Sanitation Data'!F84)))</f>
        <v/>
      </c>
      <c r="CX90" s="270" t="str">
        <f ca="true">+IF(OFFSET('Sanitation Data'!$F$31,0,10*ROW('Sanitation Data'!F84))="","",OFFSET('Sanitation Data'!$F$31,0,10*ROW('Sanitation Data'!F84)))</f>
        <v/>
      </c>
      <c r="CY90" s="270" t="str">
        <f ca="true">+IF(OFFSET('Sanitation Data'!$F$32,0,10*ROW('Sanitation Data'!F84))="","",OFFSET('Sanitation Data'!$F$32,0,10*ROW('Sanitation Data'!F84)))</f>
        <v/>
      </c>
      <c r="CZ90" s="270" t="str">
        <f ca="true">+IF(OFFSET('Sanitation Data'!$G$28,0,10*ROW('Sanitation Data'!G84))="","",OFFSET('Sanitation Data'!$G$28,0,10*ROW('Sanitation Data'!G84)))</f>
        <v/>
      </c>
      <c r="DA90" s="270" t="str">
        <f ca="true">+IF(OFFSET('Sanitation Data'!$G$29,0,10*ROW('Sanitation Data'!G84))="","",OFFSET('Sanitation Data'!$G$29,0,10*ROW('Sanitation Data'!G84)))</f>
        <v/>
      </c>
      <c r="DB90" s="270" t="str">
        <f ca="true">+IF(OFFSET('Sanitation Data'!$G$30,0,10*ROW('Sanitation Data'!G84))="","",OFFSET('Sanitation Data'!$G$30,0,10*ROW('Sanitation Data'!G84)))</f>
        <v/>
      </c>
      <c r="DC90" s="270" t="str">
        <f ca="true">+IF(OFFSET('Sanitation Data'!$G$31,0,10*ROW('Sanitation Data'!G84))="","",OFFSET('Sanitation Data'!$G$31,0,10*ROW('Sanitation Data'!G84)))</f>
        <v/>
      </c>
      <c r="DD90" s="270" t="str">
        <f ca="true">+IF(OFFSET('Sanitation Data'!$G$32,0,10*ROW('Sanitation Data'!G84))="","",OFFSET('Sanitation Data'!$G$32,0,10*ROW('Sanitation Data'!G84)))</f>
        <v/>
      </c>
      <c r="DE90" s="270" t="str">
        <f ca="true">+IF(OFFSET('Sanitation Data'!$H$28,0,10*ROW('Sanitation Data'!H84))="","",OFFSET('Sanitation Data'!$H$28,0,10*ROW('Sanitation Data'!H84)))</f>
        <v/>
      </c>
      <c r="DF90" s="270" t="str">
        <f ca="true">+IF(OFFSET('Sanitation Data'!$H$29,0,10*ROW('Sanitation Data'!H84))="","",OFFSET('Sanitation Data'!$H$29,0,10*ROW('Sanitation Data'!H84)))</f>
        <v/>
      </c>
      <c r="DG90" s="270" t="str">
        <f ca="true">+IF(OFFSET('Sanitation Data'!$H$30,0,10*ROW('Sanitation Data'!H84))="","",OFFSET('Sanitation Data'!$H$30,0,10*ROW('Sanitation Data'!H84)))</f>
        <v/>
      </c>
      <c r="DH90" s="270" t="str">
        <f ca="true">+IF(OFFSET('Sanitation Data'!$H$31,0,10*ROW('Sanitation Data'!H84))="","",OFFSET('Sanitation Data'!$H$31,0,10*ROW('Sanitation Data'!H84)))</f>
        <v/>
      </c>
      <c r="DI90" s="270" t="str">
        <f ca="true">+IF(OFFSET('Sanitation Data'!$H$32,0,10*ROW('Sanitation Data'!H84))="","",OFFSET('Sanitation Data'!$H$32,0,10*ROW('Sanitation Data'!H84)))</f>
        <v/>
      </c>
      <c r="DJ90" s="270" t="str">
        <f ca="true">+IF(OFFSET('Sanitation Data'!$I$28,0,10*ROW('Sanitation Data'!I84))="","",OFFSET('Sanitation Data'!$I$28,0,10*ROW('Sanitation Data'!I84)))</f>
        <v/>
      </c>
      <c r="DK90" s="270" t="str">
        <f ca="true">+IF(OFFSET('Sanitation Data'!$I$29,0,10*ROW('Sanitation Data'!I84))="","",OFFSET('Sanitation Data'!$I$29,0,10*ROW('Sanitation Data'!I84)))</f>
        <v/>
      </c>
      <c r="DL90" s="270" t="str">
        <f ca="true">+IF(OFFSET('Sanitation Data'!$I$30,0,10*ROW('Sanitation Data'!I84))="","",OFFSET('Sanitation Data'!$I$30,0,10*ROW('Sanitation Data'!I84)))</f>
        <v/>
      </c>
      <c r="DM90" s="270" t="str">
        <f ca="true">+IF(OFFSET('Sanitation Data'!$I$31,0,10*ROW('Sanitation Data'!I84))="","",OFFSET('Sanitation Data'!$I$31,0,10*ROW('Sanitation Data'!I84)))</f>
        <v/>
      </c>
      <c r="DN90" s="270" t="str">
        <f ca="true">+IF(OFFSET('Sanitation Data'!$I$32,0,10*ROW('Sanitation Data'!I84))="","",OFFSET('Sanitation Data'!$I$32,0,10*ROW('Sanitation Data'!I84)))</f>
        <v/>
      </c>
      <c r="DO90" s="270" t="str">
        <f ca="true">+IF(OFFSET('Hygiene Data'!$D$11,0,10*ROW('Hygiene Data'!D84))="","",OFFSET('Hygiene Data'!$D$11,0,10*ROW('Hygiene Data'!D84)))</f>
        <v/>
      </c>
      <c r="DP90" s="270" t="str">
        <f ca="true">+IF(OFFSET('Hygiene Data'!$D$12,0,10*ROW('Hygiene Data'!D84))="","",OFFSET('Hygiene Data'!$D$12,0,10*ROW('Hygiene Data'!D84)))</f>
        <v/>
      </c>
      <c r="DQ90" s="270" t="str">
        <f ca="true">+IF(OFFSET('Hygiene Data'!$D$13,0,10*ROW('Hygiene Data'!D84))="","",OFFSET('Hygiene Data'!$D$13,0,10*ROW('Hygiene Data'!D84)))</f>
        <v/>
      </c>
      <c r="DR90" s="270" t="str">
        <f ca="true">+IF(OFFSET('Hygiene Data'!$E$11,0,10*ROW('Hygiene Data'!E84))="","",OFFSET('Hygiene Data'!$E$11,0,10*ROW('Hygiene Data'!E84)))</f>
        <v/>
      </c>
      <c r="DS90" s="270" t="str">
        <f ca="true">+IF(OFFSET('Hygiene Data'!$E$12,0,10*ROW('Hygiene Data'!E84))="","",OFFSET('Hygiene Data'!$E$12,0,10*ROW('Hygiene Data'!E84)))</f>
        <v/>
      </c>
      <c r="DT90" s="270" t="str">
        <f ca="true">+IF(OFFSET('Hygiene Data'!$E$13,0,10*ROW('Hygiene Data'!E84))="","",OFFSET('Hygiene Data'!$E$13,0,10*ROW('Hygiene Data'!E84)))</f>
        <v/>
      </c>
      <c r="DU90" s="270" t="str">
        <f ca="true">+IF(OFFSET('Hygiene Data'!$F$11,0,10*ROW('Hygiene Data'!F84))="","",OFFSET('Hygiene Data'!$F$11,0,10*ROW('Hygiene Data'!F84)))</f>
        <v/>
      </c>
      <c r="DV90" s="270" t="str">
        <f ca="true">+IF(OFFSET('Hygiene Data'!$F$12,0,10*ROW('Hygiene Data'!F84))="","",OFFSET('Hygiene Data'!$F$12,0,10*ROW('Hygiene Data'!F84)))</f>
        <v/>
      </c>
      <c r="DW90" s="270" t="str">
        <f ca="true">+IF(OFFSET('Hygiene Data'!$F$13,0,10*ROW('Hygiene Data'!F84))="","",OFFSET('Hygiene Data'!$F$13,0,10*ROW('Hygiene Data'!F84)))</f>
        <v/>
      </c>
      <c r="DX90" s="270" t="str">
        <f ca="true">+IF(OFFSET('Hygiene Data'!$G$11,0,10*ROW('Hygiene Data'!G84))="","",OFFSET('Hygiene Data'!$G$11,0,10*ROW('Hygiene Data'!G84)))</f>
        <v/>
      </c>
      <c r="DY90" s="270" t="str">
        <f ca="true">+IF(OFFSET('Hygiene Data'!$G$12,0,10*ROW('Hygiene Data'!G84))="","",OFFSET('Hygiene Data'!$G$12,0,10*ROW('Hygiene Data'!G84)))</f>
        <v/>
      </c>
      <c r="DZ90" s="270" t="str">
        <f ca="true">+IF(OFFSET('Hygiene Data'!$G$13,0,10*ROW('Hygiene Data'!G84))="","",OFFSET('Hygiene Data'!$G$13,0,10*ROW('Hygiene Data'!G84)))</f>
        <v/>
      </c>
      <c r="EA90" s="270" t="str">
        <f ca="true">+IF(OFFSET('Hygiene Data'!$H$11,0,10*ROW('Hygiene Data'!H84))="","",OFFSET('Hygiene Data'!$H$11,0,10*ROW('Hygiene Data'!H84)))</f>
        <v/>
      </c>
      <c r="EB90" s="270" t="str">
        <f ca="true">+IF(OFFSET('Hygiene Data'!$H$12,0,10*ROW('Hygiene Data'!H84))="","",OFFSET('Hygiene Data'!$H$12,0,10*ROW('Hygiene Data'!H84)))</f>
        <v/>
      </c>
      <c r="EC90" s="270" t="str">
        <f ca="true">+IF(OFFSET('Hygiene Data'!$H$13,0,10*ROW('Hygiene Data'!H84))="","",OFFSET('Hygiene Data'!$H$13,0,10*ROW('Hygiene Data'!H84)))</f>
        <v/>
      </c>
      <c r="ED90" s="270" t="str">
        <f ca="true">+IF(OFFSET('Hygiene Data'!$I$11,0,10*ROW('Hygiene Data'!I84))="","",OFFSET('Hygiene Data'!$I$11,0,10*ROW('Hygiene Data'!I84)))</f>
        <v/>
      </c>
      <c r="EE90" s="270" t="str">
        <f ca="true">+IF(OFFSET('Hygiene Data'!$I$12,0,10*ROW('Hygiene Data'!I84))="","",OFFSET('Hygiene Data'!$I$12,0,10*ROW('Hygiene Data'!I84)))</f>
        <v/>
      </c>
      <c r="EF90" s="270"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6"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0"/>
      <c r="BS91" s="270" t="str">
        <f ca="true">+IF(OFFSET('Water Data'!$D$27,0,10*ROW('Water Data'!D85))="","",OFFSET('Water Data'!$D$27,0,10*ROW('Water Data'!D85)))</f>
        <v/>
      </c>
      <c r="BT91" s="270" t="str">
        <f ca="true">+IF(OFFSET('Water Data'!$D$28,0,10*ROW('Water Data'!D85))="","",OFFSET('Water Data'!$D$28,0,10*ROW('Water Data'!D85)))</f>
        <v/>
      </c>
      <c r="BU91" s="270" t="str">
        <f ca="true">+IF(OFFSET('Water Data'!$D$29,0,10*ROW('Water Data'!D85))="","",OFFSET('Water Data'!$D$29,0,10*ROW('Water Data'!D85)))</f>
        <v/>
      </c>
      <c r="BV91" s="270" t="str">
        <f ca="true">+IF(OFFSET('Water Data'!$E$27,0,10*ROW('Water Data'!E85))="","",OFFSET('Water Data'!$E$27,0,10*ROW('Water Data'!E85)))</f>
        <v/>
      </c>
      <c r="BW91" s="270" t="str">
        <f ca="true">+IF(OFFSET('Water Data'!$E$28,0,10*ROW('Water Data'!E85))="","",OFFSET('Water Data'!$E$28,0,10*ROW('Water Data'!E85)))</f>
        <v/>
      </c>
      <c r="BX91" s="270" t="str">
        <f ca="true">+IF(OFFSET('Water Data'!$E$29,0,10*ROW('Water Data'!E85))="","",OFFSET('Water Data'!$E$29,0,10*ROW('Water Data'!E85)))</f>
        <v/>
      </c>
      <c r="BY91" s="270" t="str">
        <f ca="true">+IF(OFFSET('Water Data'!$F$27,0,10*ROW('Water Data'!F85))="","",OFFSET('Water Data'!$F$27,0,10*ROW('Water Data'!F85)))</f>
        <v/>
      </c>
      <c r="BZ91" s="270" t="str">
        <f ca="true">+IF(OFFSET('Water Data'!$F$28,0,10*ROW('Water Data'!F85))="","",OFFSET('Water Data'!$F$28,0,10*ROW('Water Data'!F85)))</f>
        <v/>
      </c>
      <c r="CA91" s="270" t="str">
        <f ca="true">+IF(OFFSET('Water Data'!$F$29,0,10*ROW('Water Data'!F85))="","",OFFSET('Water Data'!$F$29,0,10*ROW('Water Data'!F85)))</f>
        <v/>
      </c>
      <c r="CB91" s="270" t="str">
        <f ca="true">+IF(OFFSET('Water Data'!$G$27,0,10*ROW('Water Data'!G85))="","",OFFSET('Water Data'!$G$27,0,10*ROW('Water Data'!G85)))</f>
        <v/>
      </c>
      <c r="CC91" s="270" t="str">
        <f ca="true">+IF(OFFSET('Water Data'!$G$28,0,10*ROW('Water Data'!G85))="","",OFFSET('Water Data'!$G$28,0,10*ROW('Water Data'!G85)))</f>
        <v/>
      </c>
      <c r="CD91" s="270" t="str">
        <f ca="true">+IF(OFFSET('Water Data'!$G$29,0,10*ROW('Water Data'!G85))="","",OFFSET('Water Data'!$G$29,0,10*ROW('Water Data'!G85)))</f>
        <v/>
      </c>
      <c r="CE91" s="270" t="str">
        <f ca="true">+IF(OFFSET('Water Data'!$H$27,0,10*ROW('Water Data'!H85))="","",OFFSET('Water Data'!$H$27,0,10*ROW('Water Data'!H85)))</f>
        <v/>
      </c>
      <c r="CF91" s="270" t="str">
        <f ca="true">+IF(OFFSET('Water Data'!$H$28,0,10*ROW('Water Data'!H85))="","",OFFSET('Water Data'!$H$28,0,10*ROW('Water Data'!H85)))</f>
        <v/>
      </c>
      <c r="CG91" s="270" t="str">
        <f ca="true">+IF(OFFSET('Water Data'!$H$29,0,10*ROW('Water Data'!H85))="","",OFFSET('Water Data'!$H$29,0,10*ROW('Water Data'!H85)))</f>
        <v/>
      </c>
      <c r="CH91" s="270" t="str">
        <f ca="true">+IF(OFFSET('Water Data'!$I$27,0,10*ROW('Water Data'!I85))="","",OFFSET('Water Data'!$I$27,0,10*ROW('Water Data'!I85)))</f>
        <v/>
      </c>
      <c r="CI91" s="270" t="str">
        <f ca="true">+IF(OFFSET('Water Data'!$I$28,0,10*ROW('Water Data'!I85))="","",OFFSET('Water Data'!$I$28,0,10*ROW('Water Data'!I85)))</f>
        <v/>
      </c>
      <c r="CJ91" s="270" t="str">
        <f ca="true">+IF(OFFSET('Water Data'!$I$29,0,10*ROW('Water Data'!I85))="","",OFFSET('Water Data'!$I$29,0,10*ROW('Water Data'!I85)))</f>
        <v/>
      </c>
      <c r="CK91" s="270" t="str">
        <f ca="true">+IF(OFFSET('Sanitation Data'!$D$28,0,10*ROW('Sanitation Data'!D85))="","",OFFSET('Sanitation Data'!$D$28,0,10*ROW('Sanitation Data'!D85)))</f>
        <v/>
      </c>
      <c r="CL91" s="270" t="str">
        <f ca="true">+IF(OFFSET('Sanitation Data'!$D$29,0,10*ROW('Sanitation Data'!D85))="","",OFFSET('Sanitation Data'!$D$29,0,10*ROW('Sanitation Data'!D85)))</f>
        <v/>
      </c>
      <c r="CM91" s="270" t="str">
        <f ca="true">+IF(OFFSET('Sanitation Data'!$D$30,0,10*ROW('Sanitation Data'!D85))="","",OFFSET('Sanitation Data'!$D$30,0,10*ROW('Sanitation Data'!D85)))</f>
        <v/>
      </c>
      <c r="CN91" s="270" t="str">
        <f ca="true">+IF(OFFSET('Sanitation Data'!$D$31,0,10*ROW('Sanitation Data'!D85))="","",OFFSET('Sanitation Data'!$D$31,0,10*ROW('Sanitation Data'!D85)))</f>
        <v/>
      </c>
      <c r="CO91" s="270" t="str">
        <f ca="true">+IF(OFFSET('Sanitation Data'!$D$32,0,10*ROW('Sanitation Data'!D85))="","",OFFSET('Sanitation Data'!$D$32,0,10*ROW('Sanitation Data'!D85)))</f>
        <v/>
      </c>
      <c r="CP91" s="270" t="str">
        <f ca="true">+IF(OFFSET('Sanitation Data'!$E$28,0,10*ROW('Sanitation Data'!E85))="","",OFFSET('Sanitation Data'!$E$28,0,10*ROW('Sanitation Data'!E85)))</f>
        <v/>
      </c>
      <c r="CQ91" s="270" t="str">
        <f ca="true">+IF(OFFSET('Sanitation Data'!$E$29,0,10*ROW('Sanitation Data'!E85))="","",OFFSET('Sanitation Data'!$E$29,0,10*ROW('Sanitation Data'!E85)))</f>
        <v/>
      </c>
      <c r="CR91" s="270" t="str">
        <f ca="true">+IF(OFFSET('Sanitation Data'!$E$30,0,10*ROW('Sanitation Data'!E85))="","",OFFSET('Sanitation Data'!$E$30,0,10*ROW('Sanitation Data'!E85)))</f>
        <v/>
      </c>
      <c r="CS91" s="270" t="str">
        <f ca="true">+IF(OFFSET('Sanitation Data'!$E$31,0,10*ROW('Sanitation Data'!E85))="","",OFFSET('Sanitation Data'!$E$31,0,10*ROW('Sanitation Data'!E85)))</f>
        <v/>
      </c>
      <c r="CT91" s="270" t="str">
        <f ca="true">+IF(OFFSET('Sanitation Data'!$E$32,0,10*ROW('Sanitation Data'!E85))="","",OFFSET('Sanitation Data'!$E$32,0,10*ROW('Sanitation Data'!E85)))</f>
        <v/>
      </c>
      <c r="CU91" s="270" t="str">
        <f ca="true">+IF(OFFSET('Sanitation Data'!$F$28,0,10*ROW('Sanitation Data'!F85))="","",OFFSET('Sanitation Data'!$F$28,0,10*ROW('Sanitation Data'!F85)))</f>
        <v/>
      </c>
      <c r="CV91" s="270" t="str">
        <f ca="true">+IF(OFFSET('Sanitation Data'!$F$29,0,10*ROW('Sanitation Data'!F85))="","",OFFSET('Sanitation Data'!$F$29,0,10*ROW('Sanitation Data'!F85)))</f>
        <v/>
      </c>
      <c r="CW91" s="270" t="str">
        <f ca="true">+IF(OFFSET('Sanitation Data'!$F$30,0,10*ROW('Sanitation Data'!F85))="","",OFFSET('Sanitation Data'!$F$30,0,10*ROW('Sanitation Data'!F85)))</f>
        <v/>
      </c>
      <c r="CX91" s="270" t="str">
        <f ca="true">+IF(OFFSET('Sanitation Data'!$F$31,0,10*ROW('Sanitation Data'!F85))="","",OFFSET('Sanitation Data'!$F$31,0,10*ROW('Sanitation Data'!F85)))</f>
        <v/>
      </c>
      <c r="CY91" s="270" t="str">
        <f ca="true">+IF(OFFSET('Sanitation Data'!$F$32,0,10*ROW('Sanitation Data'!F85))="","",OFFSET('Sanitation Data'!$F$32,0,10*ROW('Sanitation Data'!F85)))</f>
        <v/>
      </c>
      <c r="CZ91" s="270" t="str">
        <f ca="true">+IF(OFFSET('Sanitation Data'!$G$28,0,10*ROW('Sanitation Data'!G85))="","",OFFSET('Sanitation Data'!$G$28,0,10*ROW('Sanitation Data'!G85)))</f>
        <v/>
      </c>
      <c r="DA91" s="270" t="str">
        <f ca="true">+IF(OFFSET('Sanitation Data'!$G$29,0,10*ROW('Sanitation Data'!G85))="","",OFFSET('Sanitation Data'!$G$29,0,10*ROW('Sanitation Data'!G85)))</f>
        <v/>
      </c>
      <c r="DB91" s="270" t="str">
        <f ca="true">+IF(OFFSET('Sanitation Data'!$G$30,0,10*ROW('Sanitation Data'!G85))="","",OFFSET('Sanitation Data'!$G$30,0,10*ROW('Sanitation Data'!G85)))</f>
        <v/>
      </c>
      <c r="DC91" s="270" t="str">
        <f ca="true">+IF(OFFSET('Sanitation Data'!$G$31,0,10*ROW('Sanitation Data'!G85))="","",OFFSET('Sanitation Data'!$G$31,0,10*ROW('Sanitation Data'!G85)))</f>
        <v/>
      </c>
      <c r="DD91" s="270" t="str">
        <f ca="true">+IF(OFFSET('Sanitation Data'!$G$32,0,10*ROW('Sanitation Data'!G85))="","",OFFSET('Sanitation Data'!$G$32,0,10*ROW('Sanitation Data'!G85)))</f>
        <v/>
      </c>
      <c r="DE91" s="270" t="str">
        <f ca="true">+IF(OFFSET('Sanitation Data'!$H$28,0,10*ROW('Sanitation Data'!H85))="","",OFFSET('Sanitation Data'!$H$28,0,10*ROW('Sanitation Data'!H85)))</f>
        <v/>
      </c>
      <c r="DF91" s="270" t="str">
        <f ca="true">+IF(OFFSET('Sanitation Data'!$H$29,0,10*ROW('Sanitation Data'!H85))="","",OFFSET('Sanitation Data'!$H$29,0,10*ROW('Sanitation Data'!H85)))</f>
        <v/>
      </c>
      <c r="DG91" s="270" t="str">
        <f ca="true">+IF(OFFSET('Sanitation Data'!$H$30,0,10*ROW('Sanitation Data'!H85))="","",OFFSET('Sanitation Data'!$H$30,0,10*ROW('Sanitation Data'!H85)))</f>
        <v/>
      </c>
      <c r="DH91" s="270" t="str">
        <f ca="true">+IF(OFFSET('Sanitation Data'!$H$31,0,10*ROW('Sanitation Data'!H85))="","",OFFSET('Sanitation Data'!$H$31,0,10*ROW('Sanitation Data'!H85)))</f>
        <v/>
      </c>
      <c r="DI91" s="270" t="str">
        <f ca="true">+IF(OFFSET('Sanitation Data'!$H$32,0,10*ROW('Sanitation Data'!H85))="","",OFFSET('Sanitation Data'!$H$32,0,10*ROW('Sanitation Data'!H85)))</f>
        <v/>
      </c>
      <c r="DJ91" s="270" t="str">
        <f ca="true">+IF(OFFSET('Sanitation Data'!$I$28,0,10*ROW('Sanitation Data'!I85))="","",OFFSET('Sanitation Data'!$I$28,0,10*ROW('Sanitation Data'!I85)))</f>
        <v/>
      </c>
      <c r="DK91" s="270" t="str">
        <f ca="true">+IF(OFFSET('Sanitation Data'!$I$29,0,10*ROW('Sanitation Data'!I85))="","",OFFSET('Sanitation Data'!$I$29,0,10*ROW('Sanitation Data'!I85)))</f>
        <v/>
      </c>
      <c r="DL91" s="270" t="str">
        <f ca="true">+IF(OFFSET('Sanitation Data'!$I$30,0,10*ROW('Sanitation Data'!I85))="","",OFFSET('Sanitation Data'!$I$30,0,10*ROW('Sanitation Data'!I85)))</f>
        <v/>
      </c>
      <c r="DM91" s="270" t="str">
        <f ca="true">+IF(OFFSET('Sanitation Data'!$I$31,0,10*ROW('Sanitation Data'!I85))="","",OFFSET('Sanitation Data'!$I$31,0,10*ROW('Sanitation Data'!I85)))</f>
        <v/>
      </c>
      <c r="DN91" s="270" t="str">
        <f ca="true">+IF(OFFSET('Sanitation Data'!$I$32,0,10*ROW('Sanitation Data'!I85))="","",OFFSET('Sanitation Data'!$I$32,0,10*ROW('Sanitation Data'!I85)))</f>
        <v/>
      </c>
      <c r="DO91" s="270" t="str">
        <f ca="true">+IF(OFFSET('Hygiene Data'!$D$11,0,10*ROW('Hygiene Data'!D85))="","",OFFSET('Hygiene Data'!$D$11,0,10*ROW('Hygiene Data'!D85)))</f>
        <v/>
      </c>
      <c r="DP91" s="270" t="str">
        <f ca="true">+IF(OFFSET('Hygiene Data'!$D$12,0,10*ROW('Hygiene Data'!D85))="","",OFFSET('Hygiene Data'!$D$12,0,10*ROW('Hygiene Data'!D85)))</f>
        <v/>
      </c>
      <c r="DQ91" s="270" t="str">
        <f ca="true">+IF(OFFSET('Hygiene Data'!$D$13,0,10*ROW('Hygiene Data'!D85))="","",OFFSET('Hygiene Data'!$D$13,0,10*ROW('Hygiene Data'!D85)))</f>
        <v/>
      </c>
      <c r="DR91" s="270" t="str">
        <f ca="true">+IF(OFFSET('Hygiene Data'!$E$11,0,10*ROW('Hygiene Data'!E85))="","",OFFSET('Hygiene Data'!$E$11,0,10*ROW('Hygiene Data'!E85)))</f>
        <v/>
      </c>
      <c r="DS91" s="270" t="str">
        <f ca="true">+IF(OFFSET('Hygiene Data'!$E$12,0,10*ROW('Hygiene Data'!E85))="","",OFFSET('Hygiene Data'!$E$12,0,10*ROW('Hygiene Data'!E85)))</f>
        <v/>
      </c>
      <c r="DT91" s="270" t="str">
        <f ca="true">+IF(OFFSET('Hygiene Data'!$E$13,0,10*ROW('Hygiene Data'!E85))="","",OFFSET('Hygiene Data'!$E$13,0,10*ROW('Hygiene Data'!E85)))</f>
        <v/>
      </c>
      <c r="DU91" s="270" t="str">
        <f ca="true">+IF(OFFSET('Hygiene Data'!$F$11,0,10*ROW('Hygiene Data'!F85))="","",OFFSET('Hygiene Data'!$F$11,0,10*ROW('Hygiene Data'!F85)))</f>
        <v/>
      </c>
      <c r="DV91" s="270" t="str">
        <f ca="true">+IF(OFFSET('Hygiene Data'!$F$12,0,10*ROW('Hygiene Data'!F85))="","",OFFSET('Hygiene Data'!$F$12,0,10*ROW('Hygiene Data'!F85)))</f>
        <v/>
      </c>
      <c r="DW91" s="270" t="str">
        <f ca="true">+IF(OFFSET('Hygiene Data'!$F$13,0,10*ROW('Hygiene Data'!F85))="","",OFFSET('Hygiene Data'!$F$13,0,10*ROW('Hygiene Data'!F85)))</f>
        <v/>
      </c>
      <c r="DX91" s="270" t="str">
        <f ca="true">+IF(OFFSET('Hygiene Data'!$G$11,0,10*ROW('Hygiene Data'!G85))="","",OFFSET('Hygiene Data'!$G$11,0,10*ROW('Hygiene Data'!G85)))</f>
        <v/>
      </c>
      <c r="DY91" s="270" t="str">
        <f ca="true">+IF(OFFSET('Hygiene Data'!$G$12,0,10*ROW('Hygiene Data'!G85))="","",OFFSET('Hygiene Data'!$G$12,0,10*ROW('Hygiene Data'!G85)))</f>
        <v/>
      </c>
      <c r="DZ91" s="270" t="str">
        <f ca="true">+IF(OFFSET('Hygiene Data'!$G$13,0,10*ROW('Hygiene Data'!G85))="","",OFFSET('Hygiene Data'!$G$13,0,10*ROW('Hygiene Data'!G85)))</f>
        <v/>
      </c>
      <c r="EA91" s="270" t="str">
        <f ca="true">+IF(OFFSET('Hygiene Data'!$H$11,0,10*ROW('Hygiene Data'!H85))="","",OFFSET('Hygiene Data'!$H$11,0,10*ROW('Hygiene Data'!H85)))</f>
        <v/>
      </c>
      <c r="EB91" s="270" t="str">
        <f ca="true">+IF(OFFSET('Hygiene Data'!$H$12,0,10*ROW('Hygiene Data'!H85))="","",OFFSET('Hygiene Data'!$H$12,0,10*ROW('Hygiene Data'!H85)))</f>
        <v/>
      </c>
      <c r="EC91" s="270" t="str">
        <f ca="true">+IF(OFFSET('Hygiene Data'!$H$13,0,10*ROW('Hygiene Data'!H85))="","",OFFSET('Hygiene Data'!$H$13,0,10*ROW('Hygiene Data'!H85)))</f>
        <v/>
      </c>
      <c r="ED91" s="270" t="str">
        <f ca="true">+IF(OFFSET('Hygiene Data'!$I$11,0,10*ROW('Hygiene Data'!I85))="","",OFFSET('Hygiene Data'!$I$11,0,10*ROW('Hygiene Data'!I85)))</f>
        <v/>
      </c>
      <c r="EE91" s="270" t="str">
        <f ca="true">+IF(OFFSET('Hygiene Data'!$I$12,0,10*ROW('Hygiene Data'!I85))="","",OFFSET('Hygiene Data'!$I$12,0,10*ROW('Hygiene Data'!I85)))</f>
        <v/>
      </c>
      <c r="EF91" s="270"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6"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0"/>
      <c r="BS92" s="270" t="str">
        <f ca="true">+IF(OFFSET('Water Data'!$D$27,0,10*ROW('Water Data'!D86))="","",OFFSET('Water Data'!$D$27,0,10*ROW('Water Data'!D86)))</f>
        <v/>
      </c>
      <c r="BT92" s="270" t="str">
        <f ca="true">+IF(OFFSET('Water Data'!$D$28,0,10*ROW('Water Data'!D86))="","",OFFSET('Water Data'!$D$28,0,10*ROW('Water Data'!D86)))</f>
        <v/>
      </c>
      <c r="BU92" s="270" t="str">
        <f ca="true">+IF(OFFSET('Water Data'!$D$29,0,10*ROW('Water Data'!D86))="","",OFFSET('Water Data'!$D$29,0,10*ROW('Water Data'!D86)))</f>
        <v/>
      </c>
      <c r="BV92" s="270" t="str">
        <f ca="true">+IF(OFFSET('Water Data'!$E$27,0,10*ROW('Water Data'!E86))="","",OFFSET('Water Data'!$E$27,0,10*ROW('Water Data'!E86)))</f>
        <v/>
      </c>
      <c r="BW92" s="270" t="str">
        <f ca="true">+IF(OFFSET('Water Data'!$E$28,0,10*ROW('Water Data'!E86))="","",OFFSET('Water Data'!$E$28,0,10*ROW('Water Data'!E86)))</f>
        <v/>
      </c>
      <c r="BX92" s="270" t="str">
        <f ca="true">+IF(OFFSET('Water Data'!$E$29,0,10*ROW('Water Data'!E86))="","",OFFSET('Water Data'!$E$29,0,10*ROW('Water Data'!E86)))</f>
        <v/>
      </c>
      <c r="BY92" s="270" t="str">
        <f ca="true">+IF(OFFSET('Water Data'!$F$27,0,10*ROW('Water Data'!F86))="","",OFFSET('Water Data'!$F$27,0,10*ROW('Water Data'!F86)))</f>
        <v/>
      </c>
      <c r="BZ92" s="270" t="str">
        <f ca="true">+IF(OFFSET('Water Data'!$F$28,0,10*ROW('Water Data'!F86))="","",OFFSET('Water Data'!$F$28,0,10*ROW('Water Data'!F86)))</f>
        <v/>
      </c>
      <c r="CA92" s="270" t="str">
        <f ca="true">+IF(OFFSET('Water Data'!$F$29,0,10*ROW('Water Data'!F86))="","",OFFSET('Water Data'!$F$29,0,10*ROW('Water Data'!F86)))</f>
        <v/>
      </c>
      <c r="CB92" s="270" t="str">
        <f ca="true">+IF(OFFSET('Water Data'!$G$27,0,10*ROW('Water Data'!G86))="","",OFFSET('Water Data'!$G$27,0,10*ROW('Water Data'!G86)))</f>
        <v/>
      </c>
      <c r="CC92" s="270" t="str">
        <f ca="true">+IF(OFFSET('Water Data'!$G$28,0,10*ROW('Water Data'!G86))="","",OFFSET('Water Data'!$G$28,0,10*ROW('Water Data'!G86)))</f>
        <v/>
      </c>
      <c r="CD92" s="270" t="str">
        <f ca="true">+IF(OFFSET('Water Data'!$G$29,0,10*ROW('Water Data'!G86))="","",OFFSET('Water Data'!$G$29,0,10*ROW('Water Data'!G86)))</f>
        <v/>
      </c>
      <c r="CE92" s="270" t="str">
        <f ca="true">+IF(OFFSET('Water Data'!$H$27,0,10*ROW('Water Data'!H86))="","",OFFSET('Water Data'!$H$27,0,10*ROW('Water Data'!H86)))</f>
        <v/>
      </c>
      <c r="CF92" s="270" t="str">
        <f ca="true">+IF(OFFSET('Water Data'!$H$28,0,10*ROW('Water Data'!H86))="","",OFFSET('Water Data'!$H$28,0,10*ROW('Water Data'!H86)))</f>
        <v/>
      </c>
      <c r="CG92" s="270" t="str">
        <f ca="true">+IF(OFFSET('Water Data'!$H$29,0,10*ROW('Water Data'!H86))="","",OFFSET('Water Data'!$H$29,0,10*ROW('Water Data'!H86)))</f>
        <v/>
      </c>
      <c r="CH92" s="270" t="str">
        <f ca="true">+IF(OFFSET('Water Data'!$I$27,0,10*ROW('Water Data'!I86))="","",OFFSET('Water Data'!$I$27,0,10*ROW('Water Data'!I86)))</f>
        <v/>
      </c>
      <c r="CI92" s="270" t="str">
        <f ca="true">+IF(OFFSET('Water Data'!$I$28,0,10*ROW('Water Data'!I86))="","",OFFSET('Water Data'!$I$28,0,10*ROW('Water Data'!I86)))</f>
        <v/>
      </c>
      <c r="CJ92" s="270" t="str">
        <f ca="true">+IF(OFFSET('Water Data'!$I$29,0,10*ROW('Water Data'!I86))="","",OFFSET('Water Data'!$I$29,0,10*ROW('Water Data'!I86)))</f>
        <v/>
      </c>
      <c r="CK92" s="270" t="str">
        <f ca="true">+IF(OFFSET('Sanitation Data'!$D$28,0,10*ROW('Sanitation Data'!D86))="","",OFFSET('Sanitation Data'!$D$28,0,10*ROW('Sanitation Data'!D86)))</f>
        <v/>
      </c>
      <c r="CL92" s="270" t="str">
        <f ca="true">+IF(OFFSET('Sanitation Data'!$D$29,0,10*ROW('Sanitation Data'!D86))="","",OFFSET('Sanitation Data'!$D$29,0,10*ROW('Sanitation Data'!D86)))</f>
        <v/>
      </c>
      <c r="CM92" s="270" t="str">
        <f ca="true">+IF(OFFSET('Sanitation Data'!$D$30,0,10*ROW('Sanitation Data'!D86))="","",OFFSET('Sanitation Data'!$D$30,0,10*ROW('Sanitation Data'!D86)))</f>
        <v/>
      </c>
      <c r="CN92" s="270" t="str">
        <f ca="true">+IF(OFFSET('Sanitation Data'!$D$31,0,10*ROW('Sanitation Data'!D86))="","",OFFSET('Sanitation Data'!$D$31,0,10*ROW('Sanitation Data'!D86)))</f>
        <v/>
      </c>
      <c r="CO92" s="270" t="str">
        <f ca="true">+IF(OFFSET('Sanitation Data'!$D$32,0,10*ROW('Sanitation Data'!D86))="","",OFFSET('Sanitation Data'!$D$32,0,10*ROW('Sanitation Data'!D86)))</f>
        <v/>
      </c>
      <c r="CP92" s="270" t="str">
        <f ca="true">+IF(OFFSET('Sanitation Data'!$E$28,0,10*ROW('Sanitation Data'!E86))="","",OFFSET('Sanitation Data'!$E$28,0,10*ROW('Sanitation Data'!E86)))</f>
        <v/>
      </c>
      <c r="CQ92" s="270" t="str">
        <f ca="true">+IF(OFFSET('Sanitation Data'!$E$29,0,10*ROW('Sanitation Data'!E86))="","",OFFSET('Sanitation Data'!$E$29,0,10*ROW('Sanitation Data'!E86)))</f>
        <v/>
      </c>
      <c r="CR92" s="270" t="str">
        <f ca="true">+IF(OFFSET('Sanitation Data'!$E$30,0,10*ROW('Sanitation Data'!E86))="","",OFFSET('Sanitation Data'!$E$30,0,10*ROW('Sanitation Data'!E86)))</f>
        <v/>
      </c>
      <c r="CS92" s="270" t="str">
        <f ca="true">+IF(OFFSET('Sanitation Data'!$E$31,0,10*ROW('Sanitation Data'!E86))="","",OFFSET('Sanitation Data'!$E$31,0,10*ROW('Sanitation Data'!E86)))</f>
        <v/>
      </c>
      <c r="CT92" s="270" t="str">
        <f ca="true">+IF(OFFSET('Sanitation Data'!$E$32,0,10*ROW('Sanitation Data'!E86))="","",OFFSET('Sanitation Data'!$E$32,0,10*ROW('Sanitation Data'!E86)))</f>
        <v/>
      </c>
      <c r="CU92" s="270" t="str">
        <f ca="true">+IF(OFFSET('Sanitation Data'!$F$28,0,10*ROW('Sanitation Data'!F86))="","",OFFSET('Sanitation Data'!$F$28,0,10*ROW('Sanitation Data'!F86)))</f>
        <v/>
      </c>
      <c r="CV92" s="270" t="str">
        <f ca="true">+IF(OFFSET('Sanitation Data'!$F$29,0,10*ROW('Sanitation Data'!F86))="","",OFFSET('Sanitation Data'!$F$29,0,10*ROW('Sanitation Data'!F86)))</f>
        <v/>
      </c>
      <c r="CW92" s="270" t="str">
        <f ca="true">+IF(OFFSET('Sanitation Data'!$F$30,0,10*ROW('Sanitation Data'!F86))="","",OFFSET('Sanitation Data'!$F$30,0,10*ROW('Sanitation Data'!F86)))</f>
        <v/>
      </c>
      <c r="CX92" s="270" t="str">
        <f ca="true">+IF(OFFSET('Sanitation Data'!$F$31,0,10*ROW('Sanitation Data'!F86))="","",OFFSET('Sanitation Data'!$F$31,0,10*ROW('Sanitation Data'!F86)))</f>
        <v/>
      </c>
      <c r="CY92" s="270" t="str">
        <f ca="true">+IF(OFFSET('Sanitation Data'!$F$32,0,10*ROW('Sanitation Data'!F86))="","",OFFSET('Sanitation Data'!$F$32,0,10*ROW('Sanitation Data'!F86)))</f>
        <v/>
      </c>
      <c r="CZ92" s="270" t="str">
        <f ca="true">+IF(OFFSET('Sanitation Data'!$G$28,0,10*ROW('Sanitation Data'!G86))="","",OFFSET('Sanitation Data'!$G$28,0,10*ROW('Sanitation Data'!G86)))</f>
        <v/>
      </c>
      <c r="DA92" s="270" t="str">
        <f ca="true">+IF(OFFSET('Sanitation Data'!$G$29,0,10*ROW('Sanitation Data'!G86))="","",OFFSET('Sanitation Data'!$G$29,0,10*ROW('Sanitation Data'!G86)))</f>
        <v/>
      </c>
      <c r="DB92" s="270" t="str">
        <f ca="true">+IF(OFFSET('Sanitation Data'!$G$30,0,10*ROW('Sanitation Data'!G86))="","",OFFSET('Sanitation Data'!$G$30,0,10*ROW('Sanitation Data'!G86)))</f>
        <v/>
      </c>
      <c r="DC92" s="270" t="str">
        <f ca="true">+IF(OFFSET('Sanitation Data'!$G$31,0,10*ROW('Sanitation Data'!G86))="","",OFFSET('Sanitation Data'!$G$31,0,10*ROW('Sanitation Data'!G86)))</f>
        <v/>
      </c>
      <c r="DD92" s="270" t="str">
        <f ca="true">+IF(OFFSET('Sanitation Data'!$G$32,0,10*ROW('Sanitation Data'!G86))="","",OFFSET('Sanitation Data'!$G$32,0,10*ROW('Sanitation Data'!G86)))</f>
        <v/>
      </c>
      <c r="DE92" s="270" t="str">
        <f ca="true">+IF(OFFSET('Sanitation Data'!$H$28,0,10*ROW('Sanitation Data'!H86))="","",OFFSET('Sanitation Data'!$H$28,0,10*ROW('Sanitation Data'!H86)))</f>
        <v/>
      </c>
      <c r="DF92" s="270" t="str">
        <f ca="true">+IF(OFFSET('Sanitation Data'!$H$29,0,10*ROW('Sanitation Data'!H86))="","",OFFSET('Sanitation Data'!$H$29,0,10*ROW('Sanitation Data'!H86)))</f>
        <v/>
      </c>
      <c r="DG92" s="270" t="str">
        <f ca="true">+IF(OFFSET('Sanitation Data'!$H$30,0,10*ROW('Sanitation Data'!H86))="","",OFFSET('Sanitation Data'!$H$30,0,10*ROW('Sanitation Data'!H86)))</f>
        <v/>
      </c>
      <c r="DH92" s="270" t="str">
        <f ca="true">+IF(OFFSET('Sanitation Data'!$H$31,0,10*ROW('Sanitation Data'!H86))="","",OFFSET('Sanitation Data'!$H$31,0,10*ROW('Sanitation Data'!H86)))</f>
        <v/>
      </c>
      <c r="DI92" s="270" t="str">
        <f ca="true">+IF(OFFSET('Sanitation Data'!$H$32,0,10*ROW('Sanitation Data'!H86))="","",OFFSET('Sanitation Data'!$H$32,0,10*ROW('Sanitation Data'!H86)))</f>
        <v/>
      </c>
      <c r="DJ92" s="270" t="str">
        <f ca="true">+IF(OFFSET('Sanitation Data'!$I$28,0,10*ROW('Sanitation Data'!I86))="","",OFFSET('Sanitation Data'!$I$28,0,10*ROW('Sanitation Data'!I86)))</f>
        <v/>
      </c>
      <c r="DK92" s="270" t="str">
        <f ca="true">+IF(OFFSET('Sanitation Data'!$I$29,0,10*ROW('Sanitation Data'!I86))="","",OFFSET('Sanitation Data'!$I$29,0,10*ROW('Sanitation Data'!I86)))</f>
        <v/>
      </c>
      <c r="DL92" s="270" t="str">
        <f ca="true">+IF(OFFSET('Sanitation Data'!$I$30,0,10*ROW('Sanitation Data'!I86))="","",OFFSET('Sanitation Data'!$I$30,0,10*ROW('Sanitation Data'!I86)))</f>
        <v/>
      </c>
      <c r="DM92" s="270" t="str">
        <f ca="true">+IF(OFFSET('Sanitation Data'!$I$31,0,10*ROW('Sanitation Data'!I86))="","",OFFSET('Sanitation Data'!$I$31,0,10*ROW('Sanitation Data'!I86)))</f>
        <v/>
      </c>
      <c r="DN92" s="270" t="str">
        <f ca="true">+IF(OFFSET('Sanitation Data'!$I$32,0,10*ROW('Sanitation Data'!I86))="","",OFFSET('Sanitation Data'!$I$32,0,10*ROW('Sanitation Data'!I86)))</f>
        <v/>
      </c>
      <c r="DO92" s="270" t="str">
        <f ca="true">+IF(OFFSET('Hygiene Data'!$D$11,0,10*ROW('Hygiene Data'!D86))="","",OFFSET('Hygiene Data'!$D$11,0,10*ROW('Hygiene Data'!D86)))</f>
        <v/>
      </c>
      <c r="DP92" s="270" t="str">
        <f ca="true">+IF(OFFSET('Hygiene Data'!$D$12,0,10*ROW('Hygiene Data'!D86))="","",OFFSET('Hygiene Data'!$D$12,0,10*ROW('Hygiene Data'!D86)))</f>
        <v/>
      </c>
      <c r="DQ92" s="270" t="str">
        <f ca="true">+IF(OFFSET('Hygiene Data'!$D$13,0,10*ROW('Hygiene Data'!D86))="","",OFFSET('Hygiene Data'!$D$13,0,10*ROW('Hygiene Data'!D86)))</f>
        <v/>
      </c>
      <c r="DR92" s="270" t="str">
        <f ca="true">+IF(OFFSET('Hygiene Data'!$E$11,0,10*ROW('Hygiene Data'!E86))="","",OFFSET('Hygiene Data'!$E$11,0,10*ROW('Hygiene Data'!E86)))</f>
        <v/>
      </c>
      <c r="DS92" s="270" t="str">
        <f ca="true">+IF(OFFSET('Hygiene Data'!$E$12,0,10*ROW('Hygiene Data'!E86))="","",OFFSET('Hygiene Data'!$E$12,0,10*ROW('Hygiene Data'!E86)))</f>
        <v/>
      </c>
      <c r="DT92" s="270" t="str">
        <f ca="true">+IF(OFFSET('Hygiene Data'!$E$13,0,10*ROW('Hygiene Data'!E86))="","",OFFSET('Hygiene Data'!$E$13,0,10*ROW('Hygiene Data'!E86)))</f>
        <v/>
      </c>
      <c r="DU92" s="270" t="str">
        <f ca="true">+IF(OFFSET('Hygiene Data'!$F$11,0,10*ROW('Hygiene Data'!F86))="","",OFFSET('Hygiene Data'!$F$11,0,10*ROW('Hygiene Data'!F86)))</f>
        <v/>
      </c>
      <c r="DV92" s="270" t="str">
        <f ca="true">+IF(OFFSET('Hygiene Data'!$F$12,0,10*ROW('Hygiene Data'!F86))="","",OFFSET('Hygiene Data'!$F$12,0,10*ROW('Hygiene Data'!F86)))</f>
        <v/>
      </c>
      <c r="DW92" s="270" t="str">
        <f ca="true">+IF(OFFSET('Hygiene Data'!$F$13,0,10*ROW('Hygiene Data'!F86))="","",OFFSET('Hygiene Data'!$F$13,0,10*ROW('Hygiene Data'!F86)))</f>
        <v/>
      </c>
      <c r="DX92" s="270" t="str">
        <f ca="true">+IF(OFFSET('Hygiene Data'!$G$11,0,10*ROW('Hygiene Data'!G86))="","",OFFSET('Hygiene Data'!$G$11,0,10*ROW('Hygiene Data'!G86)))</f>
        <v/>
      </c>
      <c r="DY92" s="270" t="str">
        <f ca="true">+IF(OFFSET('Hygiene Data'!$G$12,0,10*ROW('Hygiene Data'!G86))="","",OFFSET('Hygiene Data'!$G$12,0,10*ROW('Hygiene Data'!G86)))</f>
        <v/>
      </c>
      <c r="DZ92" s="270" t="str">
        <f ca="true">+IF(OFFSET('Hygiene Data'!$G$13,0,10*ROW('Hygiene Data'!G86))="","",OFFSET('Hygiene Data'!$G$13,0,10*ROW('Hygiene Data'!G86)))</f>
        <v/>
      </c>
      <c r="EA92" s="270" t="str">
        <f ca="true">+IF(OFFSET('Hygiene Data'!$H$11,0,10*ROW('Hygiene Data'!H86))="","",OFFSET('Hygiene Data'!$H$11,0,10*ROW('Hygiene Data'!H86)))</f>
        <v/>
      </c>
      <c r="EB92" s="270" t="str">
        <f ca="true">+IF(OFFSET('Hygiene Data'!$H$12,0,10*ROW('Hygiene Data'!H86))="","",OFFSET('Hygiene Data'!$H$12,0,10*ROW('Hygiene Data'!H86)))</f>
        <v/>
      </c>
      <c r="EC92" s="270" t="str">
        <f ca="true">+IF(OFFSET('Hygiene Data'!$H$13,0,10*ROW('Hygiene Data'!H86))="","",OFFSET('Hygiene Data'!$H$13,0,10*ROW('Hygiene Data'!H86)))</f>
        <v/>
      </c>
      <c r="ED92" s="270" t="str">
        <f ca="true">+IF(OFFSET('Hygiene Data'!$I$11,0,10*ROW('Hygiene Data'!I86))="","",OFFSET('Hygiene Data'!$I$11,0,10*ROW('Hygiene Data'!I86)))</f>
        <v/>
      </c>
      <c r="EE92" s="270" t="str">
        <f ca="true">+IF(OFFSET('Hygiene Data'!$I$12,0,10*ROW('Hygiene Data'!I86))="","",OFFSET('Hygiene Data'!$I$12,0,10*ROW('Hygiene Data'!I86)))</f>
        <v/>
      </c>
      <c r="EF92" s="270"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6"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0"/>
      <c r="BS93" s="270" t="str">
        <f ca="true">+IF(OFFSET('Water Data'!$D$27,0,10*ROW('Water Data'!D87))="","",OFFSET('Water Data'!$D$27,0,10*ROW('Water Data'!D87)))</f>
        <v/>
      </c>
      <c r="BT93" s="270" t="str">
        <f ca="true">+IF(OFFSET('Water Data'!$D$28,0,10*ROW('Water Data'!D87))="","",OFFSET('Water Data'!$D$28,0,10*ROW('Water Data'!D87)))</f>
        <v/>
      </c>
      <c r="BU93" s="270" t="str">
        <f ca="true">+IF(OFFSET('Water Data'!$D$29,0,10*ROW('Water Data'!D87))="","",OFFSET('Water Data'!$D$29,0,10*ROW('Water Data'!D87)))</f>
        <v/>
      </c>
      <c r="BV93" s="270" t="str">
        <f ca="true">+IF(OFFSET('Water Data'!$E$27,0,10*ROW('Water Data'!E87))="","",OFFSET('Water Data'!$E$27,0,10*ROW('Water Data'!E87)))</f>
        <v/>
      </c>
      <c r="BW93" s="270" t="str">
        <f ca="true">+IF(OFFSET('Water Data'!$E$28,0,10*ROW('Water Data'!E87))="","",OFFSET('Water Data'!$E$28,0,10*ROW('Water Data'!E87)))</f>
        <v/>
      </c>
      <c r="BX93" s="270" t="str">
        <f ca="true">+IF(OFFSET('Water Data'!$E$29,0,10*ROW('Water Data'!E87))="","",OFFSET('Water Data'!$E$29,0,10*ROW('Water Data'!E87)))</f>
        <v/>
      </c>
      <c r="BY93" s="270" t="str">
        <f ca="true">+IF(OFFSET('Water Data'!$F$27,0,10*ROW('Water Data'!F87))="","",OFFSET('Water Data'!$F$27,0,10*ROW('Water Data'!F87)))</f>
        <v/>
      </c>
      <c r="BZ93" s="270" t="str">
        <f ca="true">+IF(OFFSET('Water Data'!$F$28,0,10*ROW('Water Data'!F87))="","",OFFSET('Water Data'!$F$28,0,10*ROW('Water Data'!F87)))</f>
        <v/>
      </c>
      <c r="CA93" s="270" t="str">
        <f ca="true">+IF(OFFSET('Water Data'!$F$29,0,10*ROW('Water Data'!F87))="","",OFFSET('Water Data'!$F$29,0,10*ROW('Water Data'!F87)))</f>
        <v/>
      </c>
      <c r="CB93" s="270" t="str">
        <f ca="true">+IF(OFFSET('Water Data'!$G$27,0,10*ROW('Water Data'!G87))="","",OFFSET('Water Data'!$G$27,0,10*ROW('Water Data'!G87)))</f>
        <v/>
      </c>
      <c r="CC93" s="270" t="str">
        <f ca="true">+IF(OFFSET('Water Data'!$G$28,0,10*ROW('Water Data'!G87))="","",OFFSET('Water Data'!$G$28,0,10*ROW('Water Data'!G87)))</f>
        <v/>
      </c>
      <c r="CD93" s="270" t="str">
        <f ca="true">+IF(OFFSET('Water Data'!$G$29,0,10*ROW('Water Data'!G87))="","",OFFSET('Water Data'!$G$29,0,10*ROW('Water Data'!G87)))</f>
        <v/>
      </c>
      <c r="CE93" s="270" t="str">
        <f ca="true">+IF(OFFSET('Water Data'!$H$27,0,10*ROW('Water Data'!H87))="","",OFFSET('Water Data'!$H$27,0,10*ROW('Water Data'!H87)))</f>
        <v/>
      </c>
      <c r="CF93" s="270" t="str">
        <f ca="true">+IF(OFFSET('Water Data'!$H$28,0,10*ROW('Water Data'!H87))="","",OFFSET('Water Data'!$H$28,0,10*ROW('Water Data'!H87)))</f>
        <v/>
      </c>
      <c r="CG93" s="270" t="str">
        <f ca="true">+IF(OFFSET('Water Data'!$H$29,0,10*ROW('Water Data'!H87))="","",OFFSET('Water Data'!$H$29,0,10*ROW('Water Data'!H87)))</f>
        <v/>
      </c>
      <c r="CH93" s="270" t="str">
        <f ca="true">+IF(OFFSET('Water Data'!$I$27,0,10*ROW('Water Data'!I87))="","",OFFSET('Water Data'!$I$27,0,10*ROW('Water Data'!I87)))</f>
        <v/>
      </c>
      <c r="CI93" s="270" t="str">
        <f ca="true">+IF(OFFSET('Water Data'!$I$28,0,10*ROW('Water Data'!I87))="","",OFFSET('Water Data'!$I$28,0,10*ROW('Water Data'!I87)))</f>
        <v/>
      </c>
      <c r="CJ93" s="270" t="str">
        <f ca="true">+IF(OFFSET('Water Data'!$I$29,0,10*ROW('Water Data'!I87))="","",OFFSET('Water Data'!$I$29,0,10*ROW('Water Data'!I87)))</f>
        <v/>
      </c>
      <c r="CK93" s="270" t="str">
        <f ca="true">+IF(OFFSET('Sanitation Data'!$D$28,0,10*ROW('Sanitation Data'!D87))="","",OFFSET('Sanitation Data'!$D$28,0,10*ROW('Sanitation Data'!D87)))</f>
        <v/>
      </c>
      <c r="CL93" s="270" t="str">
        <f ca="true">+IF(OFFSET('Sanitation Data'!$D$29,0,10*ROW('Sanitation Data'!D87))="","",OFFSET('Sanitation Data'!$D$29,0,10*ROW('Sanitation Data'!D87)))</f>
        <v/>
      </c>
      <c r="CM93" s="270" t="str">
        <f ca="true">+IF(OFFSET('Sanitation Data'!$D$30,0,10*ROW('Sanitation Data'!D87))="","",OFFSET('Sanitation Data'!$D$30,0,10*ROW('Sanitation Data'!D87)))</f>
        <v/>
      </c>
      <c r="CN93" s="270" t="str">
        <f ca="true">+IF(OFFSET('Sanitation Data'!$D$31,0,10*ROW('Sanitation Data'!D87))="","",OFFSET('Sanitation Data'!$D$31,0,10*ROW('Sanitation Data'!D87)))</f>
        <v/>
      </c>
      <c r="CO93" s="270" t="str">
        <f ca="true">+IF(OFFSET('Sanitation Data'!$D$32,0,10*ROW('Sanitation Data'!D87))="","",OFFSET('Sanitation Data'!$D$32,0,10*ROW('Sanitation Data'!D87)))</f>
        <v/>
      </c>
      <c r="CP93" s="270" t="str">
        <f ca="true">+IF(OFFSET('Sanitation Data'!$E$28,0,10*ROW('Sanitation Data'!E87))="","",OFFSET('Sanitation Data'!$E$28,0,10*ROW('Sanitation Data'!E87)))</f>
        <v/>
      </c>
      <c r="CQ93" s="270" t="str">
        <f ca="true">+IF(OFFSET('Sanitation Data'!$E$29,0,10*ROW('Sanitation Data'!E87))="","",OFFSET('Sanitation Data'!$E$29,0,10*ROW('Sanitation Data'!E87)))</f>
        <v/>
      </c>
      <c r="CR93" s="270" t="str">
        <f ca="true">+IF(OFFSET('Sanitation Data'!$E$30,0,10*ROW('Sanitation Data'!E87))="","",OFFSET('Sanitation Data'!$E$30,0,10*ROW('Sanitation Data'!E87)))</f>
        <v/>
      </c>
      <c r="CS93" s="270" t="str">
        <f ca="true">+IF(OFFSET('Sanitation Data'!$E$31,0,10*ROW('Sanitation Data'!E87))="","",OFFSET('Sanitation Data'!$E$31,0,10*ROW('Sanitation Data'!E87)))</f>
        <v/>
      </c>
      <c r="CT93" s="270" t="str">
        <f ca="true">+IF(OFFSET('Sanitation Data'!$E$32,0,10*ROW('Sanitation Data'!E87))="","",OFFSET('Sanitation Data'!$E$32,0,10*ROW('Sanitation Data'!E87)))</f>
        <v/>
      </c>
      <c r="CU93" s="270" t="str">
        <f ca="true">+IF(OFFSET('Sanitation Data'!$F$28,0,10*ROW('Sanitation Data'!F87))="","",OFFSET('Sanitation Data'!$F$28,0,10*ROW('Sanitation Data'!F87)))</f>
        <v/>
      </c>
      <c r="CV93" s="270" t="str">
        <f ca="true">+IF(OFFSET('Sanitation Data'!$F$29,0,10*ROW('Sanitation Data'!F87))="","",OFFSET('Sanitation Data'!$F$29,0,10*ROW('Sanitation Data'!F87)))</f>
        <v/>
      </c>
      <c r="CW93" s="270" t="str">
        <f ca="true">+IF(OFFSET('Sanitation Data'!$F$30,0,10*ROW('Sanitation Data'!F87))="","",OFFSET('Sanitation Data'!$F$30,0,10*ROW('Sanitation Data'!F87)))</f>
        <v/>
      </c>
      <c r="CX93" s="270" t="str">
        <f ca="true">+IF(OFFSET('Sanitation Data'!$F$31,0,10*ROW('Sanitation Data'!F87))="","",OFFSET('Sanitation Data'!$F$31,0,10*ROW('Sanitation Data'!F87)))</f>
        <v/>
      </c>
      <c r="CY93" s="270" t="str">
        <f ca="true">+IF(OFFSET('Sanitation Data'!$F$32,0,10*ROW('Sanitation Data'!F87))="","",OFFSET('Sanitation Data'!$F$32,0,10*ROW('Sanitation Data'!F87)))</f>
        <v/>
      </c>
      <c r="CZ93" s="270" t="str">
        <f ca="true">+IF(OFFSET('Sanitation Data'!$G$28,0,10*ROW('Sanitation Data'!G87))="","",OFFSET('Sanitation Data'!$G$28,0,10*ROW('Sanitation Data'!G87)))</f>
        <v/>
      </c>
      <c r="DA93" s="270" t="str">
        <f ca="true">+IF(OFFSET('Sanitation Data'!$G$29,0,10*ROW('Sanitation Data'!G87))="","",OFFSET('Sanitation Data'!$G$29,0,10*ROW('Sanitation Data'!G87)))</f>
        <v/>
      </c>
      <c r="DB93" s="270" t="str">
        <f ca="true">+IF(OFFSET('Sanitation Data'!$G$30,0,10*ROW('Sanitation Data'!G87))="","",OFFSET('Sanitation Data'!$G$30,0,10*ROW('Sanitation Data'!G87)))</f>
        <v/>
      </c>
      <c r="DC93" s="270" t="str">
        <f ca="true">+IF(OFFSET('Sanitation Data'!$G$31,0,10*ROW('Sanitation Data'!G87))="","",OFFSET('Sanitation Data'!$G$31,0,10*ROW('Sanitation Data'!G87)))</f>
        <v/>
      </c>
      <c r="DD93" s="270" t="str">
        <f ca="true">+IF(OFFSET('Sanitation Data'!$G$32,0,10*ROW('Sanitation Data'!G87))="","",OFFSET('Sanitation Data'!$G$32,0,10*ROW('Sanitation Data'!G87)))</f>
        <v/>
      </c>
      <c r="DE93" s="270" t="str">
        <f ca="true">+IF(OFFSET('Sanitation Data'!$H$28,0,10*ROW('Sanitation Data'!H87))="","",OFFSET('Sanitation Data'!$H$28,0,10*ROW('Sanitation Data'!H87)))</f>
        <v/>
      </c>
      <c r="DF93" s="270" t="str">
        <f ca="true">+IF(OFFSET('Sanitation Data'!$H$29,0,10*ROW('Sanitation Data'!H87))="","",OFFSET('Sanitation Data'!$H$29,0,10*ROW('Sanitation Data'!H87)))</f>
        <v/>
      </c>
      <c r="DG93" s="270" t="str">
        <f ca="true">+IF(OFFSET('Sanitation Data'!$H$30,0,10*ROW('Sanitation Data'!H87))="","",OFFSET('Sanitation Data'!$H$30,0,10*ROW('Sanitation Data'!H87)))</f>
        <v/>
      </c>
      <c r="DH93" s="270" t="str">
        <f ca="true">+IF(OFFSET('Sanitation Data'!$H$31,0,10*ROW('Sanitation Data'!H87))="","",OFFSET('Sanitation Data'!$H$31,0,10*ROW('Sanitation Data'!H87)))</f>
        <v/>
      </c>
      <c r="DI93" s="270" t="str">
        <f ca="true">+IF(OFFSET('Sanitation Data'!$H$32,0,10*ROW('Sanitation Data'!H87))="","",OFFSET('Sanitation Data'!$H$32,0,10*ROW('Sanitation Data'!H87)))</f>
        <v/>
      </c>
      <c r="DJ93" s="270" t="str">
        <f ca="true">+IF(OFFSET('Sanitation Data'!$I$28,0,10*ROW('Sanitation Data'!I87))="","",OFFSET('Sanitation Data'!$I$28,0,10*ROW('Sanitation Data'!I87)))</f>
        <v/>
      </c>
      <c r="DK93" s="270" t="str">
        <f ca="true">+IF(OFFSET('Sanitation Data'!$I$29,0,10*ROW('Sanitation Data'!I87))="","",OFFSET('Sanitation Data'!$I$29,0,10*ROW('Sanitation Data'!I87)))</f>
        <v/>
      </c>
      <c r="DL93" s="270" t="str">
        <f ca="true">+IF(OFFSET('Sanitation Data'!$I$30,0,10*ROW('Sanitation Data'!I87))="","",OFFSET('Sanitation Data'!$I$30,0,10*ROW('Sanitation Data'!I87)))</f>
        <v/>
      </c>
      <c r="DM93" s="270" t="str">
        <f ca="true">+IF(OFFSET('Sanitation Data'!$I$31,0,10*ROW('Sanitation Data'!I87))="","",OFFSET('Sanitation Data'!$I$31,0,10*ROW('Sanitation Data'!I87)))</f>
        <v/>
      </c>
      <c r="DN93" s="270" t="str">
        <f ca="true">+IF(OFFSET('Sanitation Data'!$I$32,0,10*ROW('Sanitation Data'!I87))="","",OFFSET('Sanitation Data'!$I$32,0,10*ROW('Sanitation Data'!I87)))</f>
        <v/>
      </c>
      <c r="DO93" s="270" t="str">
        <f ca="true">+IF(OFFSET('Hygiene Data'!$D$11,0,10*ROW('Hygiene Data'!D87))="","",OFFSET('Hygiene Data'!$D$11,0,10*ROW('Hygiene Data'!D87)))</f>
        <v/>
      </c>
      <c r="DP93" s="270" t="str">
        <f ca="true">+IF(OFFSET('Hygiene Data'!$D$12,0,10*ROW('Hygiene Data'!D87))="","",OFFSET('Hygiene Data'!$D$12,0,10*ROW('Hygiene Data'!D87)))</f>
        <v/>
      </c>
      <c r="DQ93" s="270" t="str">
        <f ca="true">+IF(OFFSET('Hygiene Data'!$D$13,0,10*ROW('Hygiene Data'!D87))="","",OFFSET('Hygiene Data'!$D$13,0,10*ROW('Hygiene Data'!D87)))</f>
        <v/>
      </c>
      <c r="DR93" s="270" t="str">
        <f ca="true">+IF(OFFSET('Hygiene Data'!$E$11,0,10*ROW('Hygiene Data'!E87))="","",OFFSET('Hygiene Data'!$E$11,0,10*ROW('Hygiene Data'!E87)))</f>
        <v/>
      </c>
      <c r="DS93" s="270" t="str">
        <f ca="true">+IF(OFFSET('Hygiene Data'!$E$12,0,10*ROW('Hygiene Data'!E87))="","",OFFSET('Hygiene Data'!$E$12,0,10*ROW('Hygiene Data'!E87)))</f>
        <v/>
      </c>
      <c r="DT93" s="270" t="str">
        <f ca="true">+IF(OFFSET('Hygiene Data'!$E$13,0,10*ROW('Hygiene Data'!E87))="","",OFFSET('Hygiene Data'!$E$13,0,10*ROW('Hygiene Data'!E87)))</f>
        <v/>
      </c>
      <c r="DU93" s="270" t="str">
        <f ca="true">+IF(OFFSET('Hygiene Data'!$F$11,0,10*ROW('Hygiene Data'!F87))="","",OFFSET('Hygiene Data'!$F$11,0,10*ROW('Hygiene Data'!F87)))</f>
        <v/>
      </c>
      <c r="DV93" s="270" t="str">
        <f ca="true">+IF(OFFSET('Hygiene Data'!$F$12,0,10*ROW('Hygiene Data'!F87))="","",OFFSET('Hygiene Data'!$F$12,0,10*ROW('Hygiene Data'!F87)))</f>
        <v/>
      </c>
      <c r="DW93" s="270" t="str">
        <f ca="true">+IF(OFFSET('Hygiene Data'!$F$13,0,10*ROW('Hygiene Data'!F87))="","",OFFSET('Hygiene Data'!$F$13,0,10*ROW('Hygiene Data'!F87)))</f>
        <v/>
      </c>
      <c r="DX93" s="270" t="str">
        <f ca="true">+IF(OFFSET('Hygiene Data'!$G$11,0,10*ROW('Hygiene Data'!G87))="","",OFFSET('Hygiene Data'!$G$11,0,10*ROW('Hygiene Data'!G87)))</f>
        <v/>
      </c>
      <c r="DY93" s="270" t="str">
        <f ca="true">+IF(OFFSET('Hygiene Data'!$G$12,0,10*ROW('Hygiene Data'!G87))="","",OFFSET('Hygiene Data'!$G$12,0,10*ROW('Hygiene Data'!G87)))</f>
        <v/>
      </c>
      <c r="DZ93" s="270" t="str">
        <f ca="true">+IF(OFFSET('Hygiene Data'!$G$13,0,10*ROW('Hygiene Data'!G87))="","",OFFSET('Hygiene Data'!$G$13,0,10*ROW('Hygiene Data'!G87)))</f>
        <v/>
      </c>
      <c r="EA93" s="270" t="str">
        <f ca="true">+IF(OFFSET('Hygiene Data'!$H$11,0,10*ROW('Hygiene Data'!H87))="","",OFFSET('Hygiene Data'!$H$11,0,10*ROW('Hygiene Data'!H87)))</f>
        <v/>
      </c>
      <c r="EB93" s="270" t="str">
        <f ca="true">+IF(OFFSET('Hygiene Data'!$H$12,0,10*ROW('Hygiene Data'!H87))="","",OFFSET('Hygiene Data'!$H$12,0,10*ROW('Hygiene Data'!H87)))</f>
        <v/>
      </c>
      <c r="EC93" s="270" t="str">
        <f ca="true">+IF(OFFSET('Hygiene Data'!$H$13,0,10*ROW('Hygiene Data'!H87))="","",OFFSET('Hygiene Data'!$H$13,0,10*ROW('Hygiene Data'!H87)))</f>
        <v/>
      </c>
      <c r="ED93" s="270" t="str">
        <f ca="true">+IF(OFFSET('Hygiene Data'!$I$11,0,10*ROW('Hygiene Data'!I87))="","",OFFSET('Hygiene Data'!$I$11,0,10*ROW('Hygiene Data'!I87)))</f>
        <v/>
      </c>
      <c r="EE93" s="270" t="str">
        <f ca="true">+IF(OFFSET('Hygiene Data'!$I$12,0,10*ROW('Hygiene Data'!I87))="","",OFFSET('Hygiene Data'!$I$12,0,10*ROW('Hygiene Data'!I87)))</f>
        <v/>
      </c>
      <c r="EF93" s="270"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6"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0"/>
      <c r="BS94" s="270" t="str">
        <f ca="true">+IF(OFFSET('Water Data'!$D$27,0,10*ROW('Water Data'!D88))="","",OFFSET('Water Data'!$D$27,0,10*ROW('Water Data'!D88)))</f>
        <v/>
      </c>
      <c r="BT94" s="270" t="str">
        <f ca="true">+IF(OFFSET('Water Data'!$D$28,0,10*ROW('Water Data'!D88))="","",OFFSET('Water Data'!$D$28,0,10*ROW('Water Data'!D88)))</f>
        <v/>
      </c>
      <c r="BU94" s="270" t="str">
        <f ca="true">+IF(OFFSET('Water Data'!$D$29,0,10*ROW('Water Data'!D88))="","",OFFSET('Water Data'!$D$29,0,10*ROW('Water Data'!D88)))</f>
        <v/>
      </c>
      <c r="BV94" s="270" t="str">
        <f ca="true">+IF(OFFSET('Water Data'!$E$27,0,10*ROW('Water Data'!E88))="","",OFFSET('Water Data'!$E$27,0,10*ROW('Water Data'!E88)))</f>
        <v/>
      </c>
      <c r="BW94" s="270" t="str">
        <f ca="true">+IF(OFFSET('Water Data'!$E$28,0,10*ROW('Water Data'!E88))="","",OFFSET('Water Data'!$E$28,0,10*ROW('Water Data'!E88)))</f>
        <v/>
      </c>
      <c r="BX94" s="270" t="str">
        <f ca="true">+IF(OFFSET('Water Data'!$E$29,0,10*ROW('Water Data'!E88))="","",OFFSET('Water Data'!$E$29,0,10*ROW('Water Data'!E88)))</f>
        <v/>
      </c>
      <c r="BY94" s="270" t="str">
        <f ca="true">+IF(OFFSET('Water Data'!$F$27,0,10*ROW('Water Data'!F88))="","",OFFSET('Water Data'!$F$27,0,10*ROW('Water Data'!F88)))</f>
        <v/>
      </c>
      <c r="BZ94" s="270" t="str">
        <f ca="true">+IF(OFFSET('Water Data'!$F$28,0,10*ROW('Water Data'!F88))="","",OFFSET('Water Data'!$F$28,0,10*ROW('Water Data'!F88)))</f>
        <v/>
      </c>
      <c r="CA94" s="270" t="str">
        <f ca="true">+IF(OFFSET('Water Data'!$F$29,0,10*ROW('Water Data'!F88))="","",OFFSET('Water Data'!$F$29,0,10*ROW('Water Data'!F88)))</f>
        <v/>
      </c>
      <c r="CB94" s="270" t="str">
        <f ca="true">+IF(OFFSET('Water Data'!$G$27,0,10*ROW('Water Data'!G88))="","",OFFSET('Water Data'!$G$27,0,10*ROW('Water Data'!G88)))</f>
        <v/>
      </c>
      <c r="CC94" s="270" t="str">
        <f ca="true">+IF(OFFSET('Water Data'!$G$28,0,10*ROW('Water Data'!G88))="","",OFFSET('Water Data'!$G$28,0,10*ROW('Water Data'!G88)))</f>
        <v/>
      </c>
      <c r="CD94" s="270" t="str">
        <f ca="true">+IF(OFFSET('Water Data'!$G$29,0,10*ROW('Water Data'!G88))="","",OFFSET('Water Data'!$G$29,0,10*ROW('Water Data'!G88)))</f>
        <v/>
      </c>
      <c r="CE94" s="270" t="str">
        <f ca="true">+IF(OFFSET('Water Data'!$H$27,0,10*ROW('Water Data'!H88))="","",OFFSET('Water Data'!$H$27,0,10*ROW('Water Data'!H88)))</f>
        <v/>
      </c>
      <c r="CF94" s="270" t="str">
        <f ca="true">+IF(OFFSET('Water Data'!$H$28,0,10*ROW('Water Data'!H88))="","",OFFSET('Water Data'!$H$28,0,10*ROW('Water Data'!H88)))</f>
        <v/>
      </c>
      <c r="CG94" s="270" t="str">
        <f ca="true">+IF(OFFSET('Water Data'!$H$29,0,10*ROW('Water Data'!H88))="","",OFFSET('Water Data'!$H$29,0,10*ROW('Water Data'!H88)))</f>
        <v/>
      </c>
      <c r="CH94" s="270" t="str">
        <f ca="true">+IF(OFFSET('Water Data'!$I$27,0,10*ROW('Water Data'!I88))="","",OFFSET('Water Data'!$I$27,0,10*ROW('Water Data'!I88)))</f>
        <v/>
      </c>
      <c r="CI94" s="270" t="str">
        <f ca="true">+IF(OFFSET('Water Data'!$I$28,0,10*ROW('Water Data'!I88))="","",OFFSET('Water Data'!$I$28,0,10*ROW('Water Data'!I88)))</f>
        <v/>
      </c>
      <c r="CJ94" s="270" t="str">
        <f ca="true">+IF(OFFSET('Water Data'!$I$29,0,10*ROW('Water Data'!I88))="","",OFFSET('Water Data'!$I$29,0,10*ROW('Water Data'!I88)))</f>
        <v/>
      </c>
      <c r="CK94" s="270" t="str">
        <f ca="true">+IF(OFFSET('Sanitation Data'!$D$28,0,10*ROW('Sanitation Data'!D88))="","",OFFSET('Sanitation Data'!$D$28,0,10*ROW('Sanitation Data'!D88)))</f>
        <v/>
      </c>
      <c r="CL94" s="270" t="str">
        <f ca="true">+IF(OFFSET('Sanitation Data'!$D$29,0,10*ROW('Sanitation Data'!D88))="","",OFFSET('Sanitation Data'!$D$29,0,10*ROW('Sanitation Data'!D88)))</f>
        <v/>
      </c>
      <c r="CM94" s="270" t="str">
        <f ca="true">+IF(OFFSET('Sanitation Data'!$D$30,0,10*ROW('Sanitation Data'!D88))="","",OFFSET('Sanitation Data'!$D$30,0,10*ROW('Sanitation Data'!D88)))</f>
        <v/>
      </c>
      <c r="CN94" s="270" t="str">
        <f ca="true">+IF(OFFSET('Sanitation Data'!$D$31,0,10*ROW('Sanitation Data'!D88))="","",OFFSET('Sanitation Data'!$D$31,0,10*ROW('Sanitation Data'!D88)))</f>
        <v/>
      </c>
      <c r="CO94" s="270" t="str">
        <f ca="true">+IF(OFFSET('Sanitation Data'!$D$32,0,10*ROW('Sanitation Data'!D88))="","",OFFSET('Sanitation Data'!$D$32,0,10*ROW('Sanitation Data'!D88)))</f>
        <v/>
      </c>
      <c r="CP94" s="270" t="str">
        <f ca="true">+IF(OFFSET('Sanitation Data'!$E$28,0,10*ROW('Sanitation Data'!E88))="","",OFFSET('Sanitation Data'!$E$28,0,10*ROW('Sanitation Data'!E88)))</f>
        <v/>
      </c>
      <c r="CQ94" s="270" t="str">
        <f ca="true">+IF(OFFSET('Sanitation Data'!$E$29,0,10*ROW('Sanitation Data'!E88))="","",OFFSET('Sanitation Data'!$E$29,0,10*ROW('Sanitation Data'!E88)))</f>
        <v/>
      </c>
      <c r="CR94" s="270" t="str">
        <f ca="true">+IF(OFFSET('Sanitation Data'!$E$30,0,10*ROW('Sanitation Data'!E88))="","",OFFSET('Sanitation Data'!$E$30,0,10*ROW('Sanitation Data'!E88)))</f>
        <v/>
      </c>
      <c r="CS94" s="270" t="str">
        <f ca="true">+IF(OFFSET('Sanitation Data'!$E$31,0,10*ROW('Sanitation Data'!E88))="","",OFFSET('Sanitation Data'!$E$31,0,10*ROW('Sanitation Data'!E88)))</f>
        <v/>
      </c>
      <c r="CT94" s="270" t="str">
        <f ca="true">+IF(OFFSET('Sanitation Data'!$E$32,0,10*ROW('Sanitation Data'!E88))="","",OFFSET('Sanitation Data'!$E$32,0,10*ROW('Sanitation Data'!E88)))</f>
        <v/>
      </c>
      <c r="CU94" s="270" t="str">
        <f ca="true">+IF(OFFSET('Sanitation Data'!$F$28,0,10*ROW('Sanitation Data'!F88))="","",OFFSET('Sanitation Data'!$F$28,0,10*ROW('Sanitation Data'!F88)))</f>
        <v/>
      </c>
      <c r="CV94" s="270" t="str">
        <f ca="true">+IF(OFFSET('Sanitation Data'!$F$29,0,10*ROW('Sanitation Data'!F88))="","",OFFSET('Sanitation Data'!$F$29,0,10*ROW('Sanitation Data'!F88)))</f>
        <v/>
      </c>
      <c r="CW94" s="270" t="str">
        <f ca="true">+IF(OFFSET('Sanitation Data'!$F$30,0,10*ROW('Sanitation Data'!F88))="","",OFFSET('Sanitation Data'!$F$30,0,10*ROW('Sanitation Data'!F88)))</f>
        <v/>
      </c>
      <c r="CX94" s="270" t="str">
        <f ca="true">+IF(OFFSET('Sanitation Data'!$F$31,0,10*ROW('Sanitation Data'!F88))="","",OFFSET('Sanitation Data'!$F$31,0,10*ROW('Sanitation Data'!F88)))</f>
        <v/>
      </c>
      <c r="CY94" s="270" t="str">
        <f ca="true">+IF(OFFSET('Sanitation Data'!$F$32,0,10*ROW('Sanitation Data'!F88))="","",OFFSET('Sanitation Data'!$F$32,0,10*ROW('Sanitation Data'!F88)))</f>
        <v/>
      </c>
      <c r="CZ94" s="270" t="str">
        <f ca="true">+IF(OFFSET('Sanitation Data'!$G$28,0,10*ROW('Sanitation Data'!G88))="","",OFFSET('Sanitation Data'!$G$28,0,10*ROW('Sanitation Data'!G88)))</f>
        <v/>
      </c>
      <c r="DA94" s="270" t="str">
        <f ca="true">+IF(OFFSET('Sanitation Data'!$G$29,0,10*ROW('Sanitation Data'!G88))="","",OFFSET('Sanitation Data'!$G$29,0,10*ROW('Sanitation Data'!G88)))</f>
        <v/>
      </c>
      <c r="DB94" s="270" t="str">
        <f ca="true">+IF(OFFSET('Sanitation Data'!$G$30,0,10*ROW('Sanitation Data'!G88))="","",OFFSET('Sanitation Data'!$G$30,0,10*ROW('Sanitation Data'!G88)))</f>
        <v/>
      </c>
      <c r="DC94" s="270" t="str">
        <f ca="true">+IF(OFFSET('Sanitation Data'!$G$31,0,10*ROW('Sanitation Data'!G88))="","",OFFSET('Sanitation Data'!$G$31,0,10*ROW('Sanitation Data'!G88)))</f>
        <v/>
      </c>
      <c r="DD94" s="270" t="str">
        <f ca="true">+IF(OFFSET('Sanitation Data'!$G$32,0,10*ROW('Sanitation Data'!G88))="","",OFFSET('Sanitation Data'!$G$32,0,10*ROW('Sanitation Data'!G88)))</f>
        <v/>
      </c>
      <c r="DE94" s="270" t="str">
        <f ca="true">+IF(OFFSET('Sanitation Data'!$H$28,0,10*ROW('Sanitation Data'!H88))="","",OFFSET('Sanitation Data'!$H$28,0,10*ROW('Sanitation Data'!H88)))</f>
        <v/>
      </c>
      <c r="DF94" s="270" t="str">
        <f ca="true">+IF(OFFSET('Sanitation Data'!$H$29,0,10*ROW('Sanitation Data'!H88))="","",OFFSET('Sanitation Data'!$H$29,0,10*ROW('Sanitation Data'!H88)))</f>
        <v/>
      </c>
      <c r="DG94" s="270" t="str">
        <f ca="true">+IF(OFFSET('Sanitation Data'!$H$30,0,10*ROW('Sanitation Data'!H88))="","",OFFSET('Sanitation Data'!$H$30,0,10*ROW('Sanitation Data'!H88)))</f>
        <v/>
      </c>
      <c r="DH94" s="270" t="str">
        <f ca="true">+IF(OFFSET('Sanitation Data'!$H$31,0,10*ROW('Sanitation Data'!H88))="","",OFFSET('Sanitation Data'!$H$31,0,10*ROW('Sanitation Data'!H88)))</f>
        <v/>
      </c>
      <c r="DI94" s="270" t="str">
        <f ca="true">+IF(OFFSET('Sanitation Data'!$H$32,0,10*ROW('Sanitation Data'!H88))="","",OFFSET('Sanitation Data'!$H$32,0,10*ROW('Sanitation Data'!H88)))</f>
        <v/>
      </c>
      <c r="DJ94" s="270" t="str">
        <f ca="true">+IF(OFFSET('Sanitation Data'!$I$28,0,10*ROW('Sanitation Data'!I88))="","",OFFSET('Sanitation Data'!$I$28,0,10*ROW('Sanitation Data'!I88)))</f>
        <v/>
      </c>
      <c r="DK94" s="270" t="str">
        <f ca="true">+IF(OFFSET('Sanitation Data'!$I$29,0,10*ROW('Sanitation Data'!I88))="","",OFFSET('Sanitation Data'!$I$29,0,10*ROW('Sanitation Data'!I88)))</f>
        <v/>
      </c>
      <c r="DL94" s="270" t="str">
        <f ca="true">+IF(OFFSET('Sanitation Data'!$I$30,0,10*ROW('Sanitation Data'!I88))="","",OFFSET('Sanitation Data'!$I$30,0,10*ROW('Sanitation Data'!I88)))</f>
        <v/>
      </c>
      <c r="DM94" s="270" t="str">
        <f ca="true">+IF(OFFSET('Sanitation Data'!$I$31,0,10*ROW('Sanitation Data'!I88))="","",OFFSET('Sanitation Data'!$I$31,0,10*ROW('Sanitation Data'!I88)))</f>
        <v/>
      </c>
      <c r="DN94" s="270" t="str">
        <f ca="true">+IF(OFFSET('Sanitation Data'!$I$32,0,10*ROW('Sanitation Data'!I88))="","",OFFSET('Sanitation Data'!$I$32,0,10*ROW('Sanitation Data'!I88)))</f>
        <v/>
      </c>
      <c r="DO94" s="270" t="str">
        <f ca="true">+IF(OFFSET('Hygiene Data'!$D$11,0,10*ROW('Hygiene Data'!D88))="","",OFFSET('Hygiene Data'!$D$11,0,10*ROW('Hygiene Data'!D88)))</f>
        <v/>
      </c>
      <c r="DP94" s="270" t="str">
        <f ca="true">+IF(OFFSET('Hygiene Data'!$D$12,0,10*ROW('Hygiene Data'!D88))="","",OFFSET('Hygiene Data'!$D$12,0,10*ROW('Hygiene Data'!D88)))</f>
        <v/>
      </c>
      <c r="DQ94" s="270" t="str">
        <f ca="true">+IF(OFFSET('Hygiene Data'!$D$13,0,10*ROW('Hygiene Data'!D88))="","",OFFSET('Hygiene Data'!$D$13,0,10*ROW('Hygiene Data'!D88)))</f>
        <v/>
      </c>
      <c r="DR94" s="270" t="str">
        <f ca="true">+IF(OFFSET('Hygiene Data'!$E$11,0,10*ROW('Hygiene Data'!E88))="","",OFFSET('Hygiene Data'!$E$11,0,10*ROW('Hygiene Data'!E88)))</f>
        <v/>
      </c>
      <c r="DS94" s="270" t="str">
        <f ca="true">+IF(OFFSET('Hygiene Data'!$E$12,0,10*ROW('Hygiene Data'!E88))="","",OFFSET('Hygiene Data'!$E$12,0,10*ROW('Hygiene Data'!E88)))</f>
        <v/>
      </c>
      <c r="DT94" s="270" t="str">
        <f ca="true">+IF(OFFSET('Hygiene Data'!$E$13,0,10*ROW('Hygiene Data'!E88))="","",OFFSET('Hygiene Data'!$E$13,0,10*ROW('Hygiene Data'!E88)))</f>
        <v/>
      </c>
      <c r="DU94" s="270" t="str">
        <f ca="true">+IF(OFFSET('Hygiene Data'!$F$11,0,10*ROW('Hygiene Data'!F88))="","",OFFSET('Hygiene Data'!$F$11,0,10*ROW('Hygiene Data'!F88)))</f>
        <v/>
      </c>
      <c r="DV94" s="270" t="str">
        <f ca="true">+IF(OFFSET('Hygiene Data'!$F$12,0,10*ROW('Hygiene Data'!F88))="","",OFFSET('Hygiene Data'!$F$12,0,10*ROW('Hygiene Data'!F88)))</f>
        <v/>
      </c>
      <c r="DW94" s="270" t="str">
        <f ca="true">+IF(OFFSET('Hygiene Data'!$F$13,0,10*ROW('Hygiene Data'!F88))="","",OFFSET('Hygiene Data'!$F$13,0,10*ROW('Hygiene Data'!F88)))</f>
        <v/>
      </c>
      <c r="DX94" s="270" t="str">
        <f ca="true">+IF(OFFSET('Hygiene Data'!$G$11,0,10*ROW('Hygiene Data'!G88))="","",OFFSET('Hygiene Data'!$G$11,0,10*ROW('Hygiene Data'!G88)))</f>
        <v/>
      </c>
      <c r="DY94" s="270" t="str">
        <f ca="true">+IF(OFFSET('Hygiene Data'!$G$12,0,10*ROW('Hygiene Data'!G88))="","",OFFSET('Hygiene Data'!$G$12,0,10*ROW('Hygiene Data'!G88)))</f>
        <v/>
      </c>
      <c r="DZ94" s="270" t="str">
        <f ca="true">+IF(OFFSET('Hygiene Data'!$G$13,0,10*ROW('Hygiene Data'!G88))="","",OFFSET('Hygiene Data'!$G$13,0,10*ROW('Hygiene Data'!G88)))</f>
        <v/>
      </c>
      <c r="EA94" s="270" t="str">
        <f ca="true">+IF(OFFSET('Hygiene Data'!$H$11,0,10*ROW('Hygiene Data'!H88))="","",OFFSET('Hygiene Data'!$H$11,0,10*ROW('Hygiene Data'!H88)))</f>
        <v/>
      </c>
      <c r="EB94" s="270" t="str">
        <f ca="true">+IF(OFFSET('Hygiene Data'!$H$12,0,10*ROW('Hygiene Data'!H88))="","",OFFSET('Hygiene Data'!$H$12,0,10*ROW('Hygiene Data'!H88)))</f>
        <v/>
      </c>
      <c r="EC94" s="270" t="str">
        <f ca="true">+IF(OFFSET('Hygiene Data'!$H$13,0,10*ROW('Hygiene Data'!H88))="","",OFFSET('Hygiene Data'!$H$13,0,10*ROW('Hygiene Data'!H88)))</f>
        <v/>
      </c>
      <c r="ED94" s="270" t="str">
        <f ca="true">+IF(OFFSET('Hygiene Data'!$I$11,0,10*ROW('Hygiene Data'!I88))="","",OFFSET('Hygiene Data'!$I$11,0,10*ROW('Hygiene Data'!I88)))</f>
        <v/>
      </c>
      <c r="EE94" s="270" t="str">
        <f ca="true">+IF(OFFSET('Hygiene Data'!$I$12,0,10*ROW('Hygiene Data'!I88))="","",OFFSET('Hygiene Data'!$I$12,0,10*ROW('Hygiene Data'!I88)))</f>
        <v/>
      </c>
      <c r="EF94" s="270"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6"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0"/>
      <c r="BS95" s="270" t="str">
        <f ca="true">+IF(OFFSET('Water Data'!$D$27,0,10*ROW('Water Data'!D89))="","",OFFSET('Water Data'!$D$27,0,10*ROW('Water Data'!D89)))</f>
        <v/>
      </c>
      <c r="BT95" s="270" t="str">
        <f ca="true">+IF(OFFSET('Water Data'!$D$28,0,10*ROW('Water Data'!D89))="","",OFFSET('Water Data'!$D$28,0,10*ROW('Water Data'!D89)))</f>
        <v/>
      </c>
      <c r="BU95" s="270" t="str">
        <f ca="true">+IF(OFFSET('Water Data'!$D$29,0,10*ROW('Water Data'!D89))="","",OFFSET('Water Data'!$D$29,0,10*ROW('Water Data'!D89)))</f>
        <v/>
      </c>
      <c r="BV95" s="270" t="str">
        <f ca="true">+IF(OFFSET('Water Data'!$E$27,0,10*ROW('Water Data'!E89))="","",OFFSET('Water Data'!$E$27,0,10*ROW('Water Data'!E89)))</f>
        <v/>
      </c>
      <c r="BW95" s="270" t="str">
        <f ca="true">+IF(OFFSET('Water Data'!$E$28,0,10*ROW('Water Data'!E89))="","",OFFSET('Water Data'!$E$28,0,10*ROW('Water Data'!E89)))</f>
        <v/>
      </c>
      <c r="BX95" s="270" t="str">
        <f ca="true">+IF(OFFSET('Water Data'!$E$29,0,10*ROW('Water Data'!E89))="","",OFFSET('Water Data'!$E$29,0,10*ROW('Water Data'!E89)))</f>
        <v/>
      </c>
      <c r="BY95" s="270" t="str">
        <f ca="true">+IF(OFFSET('Water Data'!$F$27,0,10*ROW('Water Data'!F89))="","",OFFSET('Water Data'!$F$27,0,10*ROW('Water Data'!F89)))</f>
        <v/>
      </c>
      <c r="BZ95" s="270" t="str">
        <f ca="true">+IF(OFFSET('Water Data'!$F$28,0,10*ROW('Water Data'!F89))="","",OFFSET('Water Data'!$F$28,0,10*ROW('Water Data'!F89)))</f>
        <v/>
      </c>
      <c r="CA95" s="270" t="str">
        <f ca="true">+IF(OFFSET('Water Data'!$F$29,0,10*ROW('Water Data'!F89))="","",OFFSET('Water Data'!$F$29,0,10*ROW('Water Data'!F89)))</f>
        <v/>
      </c>
      <c r="CB95" s="270" t="str">
        <f ca="true">+IF(OFFSET('Water Data'!$G$27,0,10*ROW('Water Data'!G89))="","",OFFSET('Water Data'!$G$27,0,10*ROW('Water Data'!G89)))</f>
        <v/>
      </c>
      <c r="CC95" s="270" t="str">
        <f ca="true">+IF(OFFSET('Water Data'!$G$28,0,10*ROW('Water Data'!G89))="","",OFFSET('Water Data'!$G$28,0,10*ROW('Water Data'!G89)))</f>
        <v/>
      </c>
      <c r="CD95" s="270" t="str">
        <f ca="true">+IF(OFFSET('Water Data'!$G$29,0,10*ROW('Water Data'!G89))="","",OFFSET('Water Data'!$G$29,0,10*ROW('Water Data'!G89)))</f>
        <v/>
      </c>
      <c r="CE95" s="270" t="str">
        <f ca="true">+IF(OFFSET('Water Data'!$H$27,0,10*ROW('Water Data'!H89))="","",OFFSET('Water Data'!$H$27,0,10*ROW('Water Data'!H89)))</f>
        <v/>
      </c>
      <c r="CF95" s="270" t="str">
        <f ca="true">+IF(OFFSET('Water Data'!$H$28,0,10*ROW('Water Data'!H89))="","",OFFSET('Water Data'!$H$28,0,10*ROW('Water Data'!H89)))</f>
        <v/>
      </c>
      <c r="CG95" s="270" t="str">
        <f ca="true">+IF(OFFSET('Water Data'!$H$29,0,10*ROW('Water Data'!H89))="","",OFFSET('Water Data'!$H$29,0,10*ROW('Water Data'!H89)))</f>
        <v/>
      </c>
      <c r="CH95" s="270" t="str">
        <f ca="true">+IF(OFFSET('Water Data'!$I$27,0,10*ROW('Water Data'!I89))="","",OFFSET('Water Data'!$I$27,0,10*ROW('Water Data'!I89)))</f>
        <v/>
      </c>
      <c r="CI95" s="270" t="str">
        <f ca="true">+IF(OFFSET('Water Data'!$I$28,0,10*ROW('Water Data'!I89))="","",OFFSET('Water Data'!$I$28,0,10*ROW('Water Data'!I89)))</f>
        <v/>
      </c>
      <c r="CJ95" s="270" t="str">
        <f ca="true">+IF(OFFSET('Water Data'!$I$29,0,10*ROW('Water Data'!I89))="","",OFFSET('Water Data'!$I$29,0,10*ROW('Water Data'!I89)))</f>
        <v/>
      </c>
      <c r="CK95" s="270" t="str">
        <f ca="true">+IF(OFFSET('Sanitation Data'!$D$28,0,10*ROW('Sanitation Data'!D89))="","",OFFSET('Sanitation Data'!$D$28,0,10*ROW('Sanitation Data'!D89)))</f>
        <v/>
      </c>
      <c r="CL95" s="270" t="str">
        <f ca="true">+IF(OFFSET('Sanitation Data'!$D$29,0,10*ROW('Sanitation Data'!D89))="","",OFFSET('Sanitation Data'!$D$29,0,10*ROW('Sanitation Data'!D89)))</f>
        <v/>
      </c>
      <c r="CM95" s="270" t="str">
        <f ca="true">+IF(OFFSET('Sanitation Data'!$D$30,0,10*ROW('Sanitation Data'!D89))="","",OFFSET('Sanitation Data'!$D$30,0,10*ROW('Sanitation Data'!D89)))</f>
        <v/>
      </c>
      <c r="CN95" s="270" t="str">
        <f ca="true">+IF(OFFSET('Sanitation Data'!$D$31,0,10*ROW('Sanitation Data'!D89))="","",OFFSET('Sanitation Data'!$D$31,0,10*ROW('Sanitation Data'!D89)))</f>
        <v/>
      </c>
      <c r="CO95" s="270" t="str">
        <f ca="true">+IF(OFFSET('Sanitation Data'!$D$32,0,10*ROW('Sanitation Data'!D89))="","",OFFSET('Sanitation Data'!$D$32,0,10*ROW('Sanitation Data'!D89)))</f>
        <v/>
      </c>
      <c r="CP95" s="270" t="str">
        <f ca="true">+IF(OFFSET('Sanitation Data'!$E$28,0,10*ROW('Sanitation Data'!E89))="","",OFFSET('Sanitation Data'!$E$28,0,10*ROW('Sanitation Data'!E89)))</f>
        <v/>
      </c>
      <c r="CQ95" s="270" t="str">
        <f ca="true">+IF(OFFSET('Sanitation Data'!$E$29,0,10*ROW('Sanitation Data'!E89))="","",OFFSET('Sanitation Data'!$E$29,0,10*ROW('Sanitation Data'!E89)))</f>
        <v/>
      </c>
      <c r="CR95" s="270" t="str">
        <f ca="true">+IF(OFFSET('Sanitation Data'!$E$30,0,10*ROW('Sanitation Data'!E89))="","",OFFSET('Sanitation Data'!$E$30,0,10*ROW('Sanitation Data'!E89)))</f>
        <v/>
      </c>
      <c r="CS95" s="270" t="str">
        <f ca="true">+IF(OFFSET('Sanitation Data'!$E$31,0,10*ROW('Sanitation Data'!E89))="","",OFFSET('Sanitation Data'!$E$31,0,10*ROW('Sanitation Data'!E89)))</f>
        <v/>
      </c>
      <c r="CT95" s="270" t="str">
        <f ca="true">+IF(OFFSET('Sanitation Data'!$E$32,0,10*ROW('Sanitation Data'!E89))="","",OFFSET('Sanitation Data'!$E$32,0,10*ROW('Sanitation Data'!E89)))</f>
        <v/>
      </c>
      <c r="CU95" s="270" t="str">
        <f ca="true">+IF(OFFSET('Sanitation Data'!$F$28,0,10*ROW('Sanitation Data'!F89))="","",OFFSET('Sanitation Data'!$F$28,0,10*ROW('Sanitation Data'!F89)))</f>
        <v/>
      </c>
      <c r="CV95" s="270" t="str">
        <f ca="true">+IF(OFFSET('Sanitation Data'!$F$29,0,10*ROW('Sanitation Data'!F89))="","",OFFSET('Sanitation Data'!$F$29,0,10*ROW('Sanitation Data'!F89)))</f>
        <v/>
      </c>
      <c r="CW95" s="270" t="str">
        <f ca="true">+IF(OFFSET('Sanitation Data'!$F$30,0,10*ROW('Sanitation Data'!F89))="","",OFFSET('Sanitation Data'!$F$30,0,10*ROW('Sanitation Data'!F89)))</f>
        <v/>
      </c>
      <c r="CX95" s="270" t="str">
        <f ca="true">+IF(OFFSET('Sanitation Data'!$F$31,0,10*ROW('Sanitation Data'!F89))="","",OFFSET('Sanitation Data'!$F$31,0,10*ROW('Sanitation Data'!F89)))</f>
        <v/>
      </c>
      <c r="CY95" s="270" t="str">
        <f ca="true">+IF(OFFSET('Sanitation Data'!$F$32,0,10*ROW('Sanitation Data'!F89))="","",OFFSET('Sanitation Data'!$F$32,0,10*ROW('Sanitation Data'!F89)))</f>
        <v/>
      </c>
      <c r="CZ95" s="270" t="str">
        <f ca="true">+IF(OFFSET('Sanitation Data'!$G$28,0,10*ROW('Sanitation Data'!G89))="","",OFFSET('Sanitation Data'!$G$28,0,10*ROW('Sanitation Data'!G89)))</f>
        <v/>
      </c>
      <c r="DA95" s="270" t="str">
        <f ca="true">+IF(OFFSET('Sanitation Data'!$G$29,0,10*ROW('Sanitation Data'!G89))="","",OFFSET('Sanitation Data'!$G$29,0,10*ROW('Sanitation Data'!G89)))</f>
        <v/>
      </c>
      <c r="DB95" s="270" t="str">
        <f ca="true">+IF(OFFSET('Sanitation Data'!$G$30,0,10*ROW('Sanitation Data'!G89))="","",OFFSET('Sanitation Data'!$G$30,0,10*ROW('Sanitation Data'!G89)))</f>
        <v/>
      </c>
      <c r="DC95" s="270" t="str">
        <f ca="true">+IF(OFFSET('Sanitation Data'!$G$31,0,10*ROW('Sanitation Data'!G89))="","",OFFSET('Sanitation Data'!$G$31,0,10*ROW('Sanitation Data'!G89)))</f>
        <v/>
      </c>
      <c r="DD95" s="270" t="str">
        <f ca="true">+IF(OFFSET('Sanitation Data'!$G$32,0,10*ROW('Sanitation Data'!G89))="","",OFFSET('Sanitation Data'!$G$32,0,10*ROW('Sanitation Data'!G89)))</f>
        <v/>
      </c>
      <c r="DE95" s="270" t="str">
        <f ca="true">+IF(OFFSET('Sanitation Data'!$H$28,0,10*ROW('Sanitation Data'!H89))="","",OFFSET('Sanitation Data'!$H$28,0,10*ROW('Sanitation Data'!H89)))</f>
        <v/>
      </c>
      <c r="DF95" s="270" t="str">
        <f ca="true">+IF(OFFSET('Sanitation Data'!$H$29,0,10*ROW('Sanitation Data'!H89))="","",OFFSET('Sanitation Data'!$H$29,0,10*ROW('Sanitation Data'!H89)))</f>
        <v/>
      </c>
      <c r="DG95" s="270" t="str">
        <f ca="true">+IF(OFFSET('Sanitation Data'!$H$30,0,10*ROW('Sanitation Data'!H89))="","",OFFSET('Sanitation Data'!$H$30,0,10*ROW('Sanitation Data'!H89)))</f>
        <v/>
      </c>
      <c r="DH95" s="270" t="str">
        <f ca="true">+IF(OFFSET('Sanitation Data'!$H$31,0,10*ROW('Sanitation Data'!H89))="","",OFFSET('Sanitation Data'!$H$31,0,10*ROW('Sanitation Data'!H89)))</f>
        <v/>
      </c>
      <c r="DI95" s="270" t="str">
        <f ca="true">+IF(OFFSET('Sanitation Data'!$H$32,0,10*ROW('Sanitation Data'!H89))="","",OFFSET('Sanitation Data'!$H$32,0,10*ROW('Sanitation Data'!H89)))</f>
        <v/>
      </c>
      <c r="DJ95" s="270" t="str">
        <f ca="true">+IF(OFFSET('Sanitation Data'!$I$28,0,10*ROW('Sanitation Data'!I89))="","",OFFSET('Sanitation Data'!$I$28,0,10*ROW('Sanitation Data'!I89)))</f>
        <v/>
      </c>
      <c r="DK95" s="270" t="str">
        <f ca="true">+IF(OFFSET('Sanitation Data'!$I$29,0,10*ROW('Sanitation Data'!I89))="","",OFFSET('Sanitation Data'!$I$29,0,10*ROW('Sanitation Data'!I89)))</f>
        <v/>
      </c>
      <c r="DL95" s="270" t="str">
        <f ca="true">+IF(OFFSET('Sanitation Data'!$I$30,0,10*ROW('Sanitation Data'!I89))="","",OFFSET('Sanitation Data'!$I$30,0,10*ROW('Sanitation Data'!I89)))</f>
        <v/>
      </c>
      <c r="DM95" s="270" t="str">
        <f ca="true">+IF(OFFSET('Sanitation Data'!$I$31,0,10*ROW('Sanitation Data'!I89))="","",OFFSET('Sanitation Data'!$I$31,0,10*ROW('Sanitation Data'!I89)))</f>
        <v/>
      </c>
      <c r="DN95" s="270" t="str">
        <f ca="true">+IF(OFFSET('Sanitation Data'!$I$32,0,10*ROW('Sanitation Data'!I89))="","",OFFSET('Sanitation Data'!$I$32,0,10*ROW('Sanitation Data'!I89)))</f>
        <v/>
      </c>
      <c r="DO95" s="270" t="str">
        <f ca="true">+IF(OFFSET('Hygiene Data'!$D$11,0,10*ROW('Hygiene Data'!D89))="","",OFFSET('Hygiene Data'!$D$11,0,10*ROW('Hygiene Data'!D89)))</f>
        <v/>
      </c>
      <c r="DP95" s="270" t="str">
        <f ca="true">+IF(OFFSET('Hygiene Data'!$D$12,0,10*ROW('Hygiene Data'!D89))="","",OFFSET('Hygiene Data'!$D$12,0,10*ROW('Hygiene Data'!D89)))</f>
        <v/>
      </c>
      <c r="DQ95" s="270" t="str">
        <f ca="true">+IF(OFFSET('Hygiene Data'!$D$13,0,10*ROW('Hygiene Data'!D89))="","",OFFSET('Hygiene Data'!$D$13,0,10*ROW('Hygiene Data'!D89)))</f>
        <v/>
      </c>
      <c r="DR95" s="270" t="str">
        <f ca="true">+IF(OFFSET('Hygiene Data'!$E$11,0,10*ROW('Hygiene Data'!E89))="","",OFFSET('Hygiene Data'!$E$11,0,10*ROW('Hygiene Data'!E89)))</f>
        <v/>
      </c>
      <c r="DS95" s="270" t="str">
        <f ca="true">+IF(OFFSET('Hygiene Data'!$E$12,0,10*ROW('Hygiene Data'!E89))="","",OFFSET('Hygiene Data'!$E$12,0,10*ROW('Hygiene Data'!E89)))</f>
        <v/>
      </c>
      <c r="DT95" s="270" t="str">
        <f ca="true">+IF(OFFSET('Hygiene Data'!$E$13,0,10*ROW('Hygiene Data'!E89))="","",OFFSET('Hygiene Data'!$E$13,0,10*ROW('Hygiene Data'!E89)))</f>
        <v/>
      </c>
      <c r="DU95" s="270" t="str">
        <f ca="true">+IF(OFFSET('Hygiene Data'!$F$11,0,10*ROW('Hygiene Data'!F89))="","",OFFSET('Hygiene Data'!$F$11,0,10*ROW('Hygiene Data'!F89)))</f>
        <v/>
      </c>
      <c r="DV95" s="270" t="str">
        <f ca="true">+IF(OFFSET('Hygiene Data'!$F$12,0,10*ROW('Hygiene Data'!F89))="","",OFFSET('Hygiene Data'!$F$12,0,10*ROW('Hygiene Data'!F89)))</f>
        <v/>
      </c>
      <c r="DW95" s="270" t="str">
        <f ca="true">+IF(OFFSET('Hygiene Data'!$F$13,0,10*ROW('Hygiene Data'!F89))="","",OFFSET('Hygiene Data'!$F$13,0,10*ROW('Hygiene Data'!F89)))</f>
        <v/>
      </c>
      <c r="DX95" s="270" t="str">
        <f ca="true">+IF(OFFSET('Hygiene Data'!$G$11,0,10*ROW('Hygiene Data'!G89))="","",OFFSET('Hygiene Data'!$G$11,0,10*ROW('Hygiene Data'!G89)))</f>
        <v/>
      </c>
      <c r="DY95" s="270" t="str">
        <f ca="true">+IF(OFFSET('Hygiene Data'!$G$12,0,10*ROW('Hygiene Data'!G89))="","",OFFSET('Hygiene Data'!$G$12,0,10*ROW('Hygiene Data'!G89)))</f>
        <v/>
      </c>
      <c r="DZ95" s="270" t="str">
        <f ca="true">+IF(OFFSET('Hygiene Data'!$G$13,0,10*ROW('Hygiene Data'!G89))="","",OFFSET('Hygiene Data'!$G$13,0,10*ROW('Hygiene Data'!G89)))</f>
        <v/>
      </c>
      <c r="EA95" s="270" t="str">
        <f ca="true">+IF(OFFSET('Hygiene Data'!$H$11,0,10*ROW('Hygiene Data'!H89))="","",OFFSET('Hygiene Data'!$H$11,0,10*ROW('Hygiene Data'!H89)))</f>
        <v/>
      </c>
      <c r="EB95" s="270" t="str">
        <f ca="true">+IF(OFFSET('Hygiene Data'!$H$12,0,10*ROW('Hygiene Data'!H89))="","",OFFSET('Hygiene Data'!$H$12,0,10*ROW('Hygiene Data'!H89)))</f>
        <v/>
      </c>
      <c r="EC95" s="270" t="str">
        <f ca="true">+IF(OFFSET('Hygiene Data'!$H$13,0,10*ROW('Hygiene Data'!H89))="","",OFFSET('Hygiene Data'!$H$13,0,10*ROW('Hygiene Data'!H89)))</f>
        <v/>
      </c>
      <c r="ED95" s="270" t="str">
        <f ca="true">+IF(OFFSET('Hygiene Data'!$I$11,0,10*ROW('Hygiene Data'!I89))="","",OFFSET('Hygiene Data'!$I$11,0,10*ROW('Hygiene Data'!I89)))</f>
        <v/>
      </c>
      <c r="EE95" s="270" t="str">
        <f ca="true">+IF(OFFSET('Hygiene Data'!$I$12,0,10*ROW('Hygiene Data'!I89))="","",OFFSET('Hygiene Data'!$I$12,0,10*ROW('Hygiene Data'!I89)))</f>
        <v/>
      </c>
      <c r="EF95" s="270"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6"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0"/>
      <c r="BS96" s="270" t="str">
        <f ca="true">+IF(OFFSET('Water Data'!$D$27,0,10*ROW('Water Data'!D90))="","",OFFSET('Water Data'!$D$27,0,10*ROW('Water Data'!D90)))</f>
        <v/>
      </c>
      <c r="BT96" s="270" t="str">
        <f ca="true">+IF(OFFSET('Water Data'!$D$28,0,10*ROW('Water Data'!D90))="","",OFFSET('Water Data'!$D$28,0,10*ROW('Water Data'!D90)))</f>
        <v/>
      </c>
      <c r="BU96" s="270" t="str">
        <f ca="true">+IF(OFFSET('Water Data'!$D$29,0,10*ROW('Water Data'!D90))="","",OFFSET('Water Data'!$D$29,0,10*ROW('Water Data'!D90)))</f>
        <v/>
      </c>
      <c r="BV96" s="270" t="str">
        <f ca="true">+IF(OFFSET('Water Data'!$E$27,0,10*ROW('Water Data'!E90))="","",OFFSET('Water Data'!$E$27,0,10*ROW('Water Data'!E90)))</f>
        <v/>
      </c>
      <c r="BW96" s="270" t="str">
        <f ca="true">+IF(OFFSET('Water Data'!$E$28,0,10*ROW('Water Data'!E90))="","",OFFSET('Water Data'!$E$28,0,10*ROW('Water Data'!E90)))</f>
        <v/>
      </c>
      <c r="BX96" s="270" t="str">
        <f ca="true">+IF(OFFSET('Water Data'!$E$29,0,10*ROW('Water Data'!E90))="","",OFFSET('Water Data'!$E$29,0,10*ROW('Water Data'!E90)))</f>
        <v/>
      </c>
      <c r="BY96" s="270" t="str">
        <f ca="true">+IF(OFFSET('Water Data'!$F$27,0,10*ROW('Water Data'!F90))="","",OFFSET('Water Data'!$F$27,0,10*ROW('Water Data'!F90)))</f>
        <v/>
      </c>
      <c r="BZ96" s="270" t="str">
        <f ca="true">+IF(OFFSET('Water Data'!$F$28,0,10*ROW('Water Data'!F90))="","",OFFSET('Water Data'!$F$28,0,10*ROW('Water Data'!F90)))</f>
        <v/>
      </c>
      <c r="CA96" s="270" t="str">
        <f ca="true">+IF(OFFSET('Water Data'!$F$29,0,10*ROW('Water Data'!F90))="","",OFFSET('Water Data'!$F$29,0,10*ROW('Water Data'!F90)))</f>
        <v/>
      </c>
      <c r="CB96" s="270" t="str">
        <f ca="true">+IF(OFFSET('Water Data'!$G$27,0,10*ROW('Water Data'!G90))="","",OFFSET('Water Data'!$G$27,0,10*ROW('Water Data'!G90)))</f>
        <v/>
      </c>
      <c r="CC96" s="270" t="str">
        <f ca="true">+IF(OFFSET('Water Data'!$G$28,0,10*ROW('Water Data'!G90))="","",OFFSET('Water Data'!$G$28,0,10*ROW('Water Data'!G90)))</f>
        <v/>
      </c>
      <c r="CD96" s="270" t="str">
        <f ca="true">+IF(OFFSET('Water Data'!$G$29,0,10*ROW('Water Data'!G90))="","",OFFSET('Water Data'!$G$29,0,10*ROW('Water Data'!G90)))</f>
        <v/>
      </c>
      <c r="CE96" s="270" t="str">
        <f ca="true">+IF(OFFSET('Water Data'!$H$27,0,10*ROW('Water Data'!H90))="","",OFFSET('Water Data'!$H$27,0,10*ROW('Water Data'!H90)))</f>
        <v/>
      </c>
      <c r="CF96" s="270" t="str">
        <f ca="true">+IF(OFFSET('Water Data'!$H$28,0,10*ROW('Water Data'!H90))="","",OFFSET('Water Data'!$H$28,0,10*ROW('Water Data'!H90)))</f>
        <v/>
      </c>
      <c r="CG96" s="270" t="str">
        <f ca="true">+IF(OFFSET('Water Data'!$H$29,0,10*ROW('Water Data'!H90))="","",OFFSET('Water Data'!$H$29,0,10*ROW('Water Data'!H90)))</f>
        <v/>
      </c>
      <c r="CH96" s="270" t="str">
        <f ca="true">+IF(OFFSET('Water Data'!$I$27,0,10*ROW('Water Data'!I90))="","",OFFSET('Water Data'!$I$27,0,10*ROW('Water Data'!I90)))</f>
        <v/>
      </c>
      <c r="CI96" s="270" t="str">
        <f ca="true">+IF(OFFSET('Water Data'!$I$28,0,10*ROW('Water Data'!I90))="","",OFFSET('Water Data'!$I$28,0,10*ROW('Water Data'!I90)))</f>
        <v/>
      </c>
      <c r="CJ96" s="270" t="str">
        <f ca="true">+IF(OFFSET('Water Data'!$I$29,0,10*ROW('Water Data'!I90))="","",OFFSET('Water Data'!$I$29,0,10*ROW('Water Data'!I90)))</f>
        <v/>
      </c>
      <c r="CK96" s="270" t="str">
        <f ca="true">+IF(OFFSET('Sanitation Data'!$D$28,0,10*ROW('Sanitation Data'!D90))="","",OFFSET('Sanitation Data'!$D$28,0,10*ROW('Sanitation Data'!D90)))</f>
        <v/>
      </c>
      <c r="CL96" s="270" t="str">
        <f ca="true">+IF(OFFSET('Sanitation Data'!$D$29,0,10*ROW('Sanitation Data'!D90))="","",OFFSET('Sanitation Data'!$D$29,0,10*ROW('Sanitation Data'!D90)))</f>
        <v/>
      </c>
      <c r="CM96" s="270" t="str">
        <f ca="true">+IF(OFFSET('Sanitation Data'!$D$30,0,10*ROW('Sanitation Data'!D90))="","",OFFSET('Sanitation Data'!$D$30,0,10*ROW('Sanitation Data'!D90)))</f>
        <v/>
      </c>
      <c r="CN96" s="270" t="str">
        <f ca="true">+IF(OFFSET('Sanitation Data'!$D$31,0,10*ROW('Sanitation Data'!D90))="","",OFFSET('Sanitation Data'!$D$31,0,10*ROW('Sanitation Data'!D90)))</f>
        <v/>
      </c>
      <c r="CO96" s="270" t="str">
        <f ca="true">+IF(OFFSET('Sanitation Data'!$D$32,0,10*ROW('Sanitation Data'!D90))="","",OFFSET('Sanitation Data'!$D$32,0,10*ROW('Sanitation Data'!D90)))</f>
        <v/>
      </c>
      <c r="CP96" s="270" t="str">
        <f ca="true">+IF(OFFSET('Sanitation Data'!$E$28,0,10*ROW('Sanitation Data'!E90))="","",OFFSET('Sanitation Data'!$E$28,0,10*ROW('Sanitation Data'!E90)))</f>
        <v/>
      </c>
      <c r="CQ96" s="270" t="str">
        <f ca="true">+IF(OFFSET('Sanitation Data'!$E$29,0,10*ROW('Sanitation Data'!E90))="","",OFFSET('Sanitation Data'!$E$29,0,10*ROW('Sanitation Data'!E90)))</f>
        <v/>
      </c>
      <c r="CR96" s="270" t="str">
        <f ca="true">+IF(OFFSET('Sanitation Data'!$E$30,0,10*ROW('Sanitation Data'!E90))="","",OFFSET('Sanitation Data'!$E$30,0,10*ROW('Sanitation Data'!E90)))</f>
        <v/>
      </c>
      <c r="CS96" s="270" t="str">
        <f ca="true">+IF(OFFSET('Sanitation Data'!$E$31,0,10*ROW('Sanitation Data'!E90))="","",OFFSET('Sanitation Data'!$E$31,0,10*ROW('Sanitation Data'!E90)))</f>
        <v/>
      </c>
      <c r="CT96" s="270" t="str">
        <f ca="true">+IF(OFFSET('Sanitation Data'!$E$32,0,10*ROW('Sanitation Data'!E90))="","",OFFSET('Sanitation Data'!$E$32,0,10*ROW('Sanitation Data'!E90)))</f>
        <v/>
      </c>
      <c r="CU96" s="270" t="str">
        <f ca="true">+IF(OFFSET('Sanitation Data'!$F$28,0,10*ROW('Sanitation Data'!F90))="","",OFFSET('Sanitation Data'!$F$28,0,10*ROW('Sanitation Data'!F90)))</f>
        <v/>
      </c>
      <c r="CV96" s="270" t="str">
        <f ca="true">+IF(OFFSET('Sanitation Data'!$F$29,0,10*ROW('Sanitation Data'!F90))="","",OFFSET('Sanitation Data'!$F$29,0,10*ROW('Sanitation Data'!F90)))</f>
        <v/>
      </c>
      <c r="CW96" s="270" t="str">
        <f ca="true">+IF(OFFSET('Sanitation Data'!$F$30,0,10*ROW('Sanitation Data'!F90))="","",OFFSET('Sanitation Data'!$F$30,0,10*ROW('Sanitation Data'!F90)))</f>
        <v/>
      </c>
      <c r="CX96" s="270" t="str">
        <f ca="true">+IF(OFFSET('Sanitation Data'!$F$31,0,10*ROW('Sanitation Data'!F90))="","",OFFSET('Sanitation Data'!$F$31,0,10*ROW('Sanitation Data'!F90)))</f>
        <v/>
      </c>
      <c r="CY96" s="270" t="str">
        <f ca="true">+IF(OFFSET('Sanitation Data'!$F$32,0,10*ROW('Sanitation Data'!F90))="","",OFFSET('Sanitation Data'!$F$32,0,10*ROW('Sanitation Data'!F90)))</f>
        <v/>
      </c>
      <c r="CZ96" s="270" t="str">
        <f ca="true">+IF(OFFSET('Sanitation Data'!$G$28,0,10*ROW('Sanitation Data'!G90))="","",OFFSET('Sanitation Data'!$G$28,0,10*ROW('Sanitation Data'!G90)))</f>
        <v/>
      </c>
      <c r="DA96" s="270" t="str">
        <f ca="true">+IF(OFFSET('Sanitation Data'!$G$29,0,10*ROW('Sanitation Data'!G90))="","",OFFSET('Sanitation Data'!$G$29,0,10*ROW('Sanitation Data'!G90)))</f>
        <v/>
      </c>
      <c r="DB96" s="270" t="str">
        <f ca="true">+IF(OFFSET('Sanitation Data'!$G$30,0,10*ROW('Sanitation Data'!G90))="","",OFFSET('Sanitation Data'!$G$30,0,10*ROW('Sanitation Data'!G90)))</f>
        <v/>
      </c>
      <c r="DC96" s="270" t="str">
        <f ca="true">+IF(OFFSET('Sanitation Data'!$G$31,0,10*ROW('Sanitation Data'!G90))="","",OFFSET('Sanitation Data'!$G$31,0,10*ROW('Sanitation Data'!G90)))</f>
        <v/>
      </c>
      <c r="DD96" s="270" t="str">
        <f ca="true">+IF(OFFSET('Sanitation Data'!$G$32,0,10*ROW('Sanitation Data'!G90))="","",OFFSET('Sanitation Data'!$G$32,0,10*ROW('Sanitation Data'!G90)))</f>
        <v/>
      </c>
      <c r="DE96" s="270" t="str">
        <f ca="true">+IF(OFFSET('Sanitation Data'!$H$28,0,10*ROW('Sanitation Data'!H90))="","",OFFSET('Sanitation Data'!$H$28,0,10*ROW('Sanitation Data'!H90)))</f>
        <v/>
      </c>
      <c r="DF96" s="270" t="str">
        <f ca="true">+IF(OFFSET('Sanitation Data'!$H$29,0,10*ROW('Sanitation Data'!H90))="","",OFFSET('Sanitation Data'!$H$29,0,10*ROW('Sanitation Data'!H90)))</f>
        <v/>
      </c>
      <c r="DG96" s="270" t="str">
        <f ca="true">+IF(OFFSET('Sanitation Data'!$H$30,0,10*ROW('Sanitation Data'!H90))="","",OFFSET('Sanitation Data'!$H$30,0,10*ROW('Sanitation Data'!H90)))</f>
        <v/>
      </c>
      <c r="DH96" s="270" t="str">
        <f ca="true">+IF(OFFSET('Sanitation Data'!$H$31,0,10*ROW('Sanitation Data'!H90))="","",OFFSET('Sanitation Data'!$H$31,0,10*ROW('Sanitation Data'!H90)))</f>
        <v/>
      </c>
      <c r="DI96" s="270" t="str">
        <f ca="true">+IF(OFFSET('Sanitation Data'!$H$32,0,10*ROW('Sanitation Data'!H90))="","",OFFSET('Sanitation Data'!$H$32,0,10*ROW('Sanitation Data'!H90)))</f>
        <v/>
      </c>
      <c r="DJ96" s="270" t="str">
        <f ca="true">+IF(OFFSET('Sanitation Data'!$I$28,0,10*ROW('Sanitation Data'!I90))="","",OFFSET('Sanitation Data'!$I$28,0,10*ROW('Sanitation Data'!I90)))</f>
        <v/>
      </c>
      <c r="DK96" s="270" t="str">
        <f ca="true">+IF(OFFSET('Sanitation Data'!$I$29,0,10*ROW('Sanitation Data'!I90))="","",OFFSET('Sanitation Data'!$I$29,0,10*ROW('Sanitation Data'!I90)))</f>
        <v/>
      </c>
      <c r="DL96" s="270" t="str">
        <f ca="true">+IF(OFFSET('Sanitation Data'!$I$30,0,10*ROW('Sanitation Data'!I90))="","",OFFSET('Sanitation Data'!$I$30,0,10*ROW('Sanitation Data'!I90)))</f>
        <v/>
      </c>
      <c r="DM96" s="270" t="str">
        <f ca="true">+IF(OFFSET('Sanitation Data'!$I$31,0,10*ROW('Sanitation Data'!I90))="","",OFFSET('Sanitation Data'!$I$31,0,10*ROW('Sanitation Data'!I90)))</f>
        <v/>
      </c>
      <c r="DN96" s="270" t="str">
        <f ca="true">+IF(OFFSET('Sanitation Data'!$I$32,0,10*ROW('Sanitation Data'!I90))="","",OFFSET('Sanitation Data'!$I$32,0,10*ROW('Sanitation Data'!I90)))</f>
        <v/>
      </c>
      <c r="DO96" s="270" t="str">
        <f ca="true">+IF(OFFSET('Hygiene Data'!$D$11,0,10*ROW('Hygiene Data'!D90))="","",OFFSET('Hygiene Data'!$D$11,0,10*ROW('Hygiene Data'!D90)))</f>
        <v/>
      </c>
      <c r="DP96" s="270" t="str">
        <f ca="true">+IF(OFFSET('Hygiene Data'!$D$12,0,10*ROW('Hygiene Data'!D90))="","",OFFSET('Hygiene Data'!$D$12,0,10*ROW('Hygiene Data'!D90)))</f>
        <v/>
      </c>
      <c r="DQ96" s="270" t="str">
        <f ca="true">+IF(OFFSET('Hygiene Data'!$D$13,0,10*ROW('Hygiene Data'!D90))="","",OFFSET('Hygiene Data'!$D$13,0,10*ROW('Hygiene Data'!D90)))</f>
        <v/>
      </c>
      <c r="DR96" s="270" t="str">
        <f ca="true">+IF(OFFSET('Hygiene Data'!$E$11,0,10*ROW('Hygiene Data'!E90))="","",OFFSET('Hygiene Data'!$E$11,0,10*ROW('Hygiene Data'!E90)))</f>
        <v/>
      </c>
      <c r="DS96" s="270" t="str">
        <f ca="true">+IF(OFFSET('Hygiene Data'!$E$12,0,10*ROW('Hygiene Data'!E90))="","",OFFSET('Hygiene Data'!$E$12,0,10*ROW('Hygiene Data'!E90)))</f>
        <v/>
      </c>
      <c r="DT96" s="270" t="str">
        <f ca="true">+IF(OFFSET('Hygiene Data'!$E$13,0,10*ROW('Hygiene Data'!E90))="","",OFFSET('Hygiene Data'!$E$13,0,10*ROW('Hygiene Data'!E90)))</f>
        <v/>
      </c>
      <c r="DU96" s="270" t="str">
        <f ca="true">+IF(OFFSET('Hygiene Data'!$F$11,0,10*ROW('Hygiene Data'!F90))="","",OFFSET('Hygiene Data'!$F$11,0,10*ROW('Hygiene Data'!F90)))</f>
        <v/>
      </c>
      <c r="DV96" s="270" t="str">
        <f ca="true">+IF(OFFSET('Hygiene Data'!$F$12,0,10*ROW('Hygiene Data'!F90))="","",OFFSET('Hygiene Data'!$F$12,0,10*ROW('Hygiene Data'!F90)))</f>
        <v/>
      </c>
      <c r="DW96" s="270" t="str">
        <f ca="true">+IF(OFFSET('Hygiene Data'!$F$13,0,10*ROW('Hygiene Data'!F90))="","",OFFSET('Hygiene Data'!$F$13,0,10*ROW('Hygiene Data'!F90)))</f>
        <v/>
      </c>
      <c r="DX96" s="270" t="str">
        <f ca="true">+IF(OFFSET('Hygiene Data'!$G$11,0,10*ROW('Hygiene Data'!G90))="","",OFFSET('Hygiene Data'!$G$11,0,10*ROW('Hygiene Data'!G90)))</f>
        <v/>
      </c>
      <c r="DY96" s="270" t="str">
        <f ca="true">+IF(OFFSET('Hygiene Data'!$G$12,0,10*ROW('Hygiene Data'!G90))="","",OFFSET('Hygiene Data'!$G$12,0,10*ROW('Hygiene Data'!G90)))</f>
        <v/>
      </c>
      <c r="DZ96" s="270" t="str">
        <f ca="true">+IF(OFFSET('Hygiene Data'!$G$13,0,10*ROW('Hygiene Data'!G90))="","",OFFSET('Hygiene Data'!$G$13,0,10*ROW('Hygiene Data'!G90)))</f>
        <v/>
      </c>
      <c r="EA96" s="270" t="str">
        <f ca="true">+IF(OFFSET('Hygiene Data'!$H$11,0,10*ROW('Hygiene Data'!H90))="","",OFFSET('Hygiene Data'!$H$11,0,10*ROW('Hygiene Data'!H90)))</f>
        <v/>
      </c>
      <c r="EB96" s="270" t="str">
        <f ca="true">+IF(OFFSET('Hygiene Data'!$H$12,0,10*ROW('Hygiene Data'!H90))="","",OFFSET('Hygiene Data'!$H$12,0,10*ROW('Hygiene Data'!H90)))</f>
        <v/>
      </c>
      <c r="EC96" s="270" t="str">
        <f ca="true">+IF(OFFSET('Hygiene Data'!$H$13,0,10*ROW('Hygiene Data'!H90))="","",OFFSET('Hygiene Data'!$H$13,0,10*ROW('Hygiene Data'!H90)))</f>
        <v/>
      </c>
      <c r="ED96" s="270" t="str">
        <f ca="true">+IF(OFFSET('Hygiene Data'!$I$11,0,10*ROW('Hygiene Data'!I90))="","",OFFSET('Hygiene Data'!$I$11,0,10*ROW('Hygiene Data'!I90)))</f>
        <v/>
      </c>
      <c r="EE96" s="270" t="str">
        <f ca="true">+IF(OFFSET('Hygiene Data'!$I$12,0,10*ROW('Hygiene Data'!I90))="","",OFFSET('Hygiene Data'!$I$12,0,10*ROW('Hygiene Data'!I90)))</f>
        <v/>
      </c>
      <c r="EF96" s="270"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6"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0"/>
      <c r="BS97" s="270" t="str">
        <f ca="true">+IF(OFFSET('Water Data'!$D$27,0,10*ROW('Water Data'!D91))="","",OFFSET('Water Data'!$D$27,0,10*ROW('Water Data'!D91)))</f>
        <v/>
      </c>
      <c r="BT97" s="270" t="str">
        <f ca="true">+IF(OFFSET('Water Data'!$D$28,0,10*ROW('Water Data'!D91))="","",OFFSET('Water Data'!$D$28,0,10*ROW('Water Data'!D91)))</f>
        <v/>
      </c>
      <c r="BU97" s="270" t="str">
        <f ca="true">+IF(OFFSET('Water Data'!$D$29,0,10*ROW('Water Data'!D91))="","",OFFSET('Water Data'!$D$29,0,10*ROW('Water Data'!D91)))</f>
        <v/>
      </c>
      <c r="BV97" s="270" t="str">
        <f ca="true">+IF(OFFSET('Water Data'!$E$27,0,10*ROW('Water Data'!E91))="","",OFFSET('Water Data'!$E$27,0,10*ROW('Water Data'!E91)))</f>
        <v/>
      </c>
      <c r="BW97" s="270" t="str">
        <f ca="true">+IF(OFFSET('Water Data'!$E$28,0,10*ROW('Water Data'!E91))="","",OFFSET('Water Data'!$E$28,0,10*ROW('Water Data'!E91)))</f>
        <v/>
      </c>
      <c r="BX97" s="270" t="str">
        <f ca="true">+IF(OFFSET('Water Data'!$E$29,0,10*ROW('Water Data'!E91))="","",OFFSET('Water Data'!$E$29,0,10*ROW('Water Data'!E91)))</f>
        <v/>
      </c>
      <c r="BY97" s="270" t="str">
        <f ca="true">+IF(OFFSET('Water Data'!$F$27,0,10*ROW('Water Data'!F91))="","",OFFSET('Water Data'!$F$27,0,10*ROW('Water Data'!F91)))</f>
        <v/>
      </c>
      <c r="BZ97" s="270" t="str">
        <f ca="true">+IF(OFFSET('Water Data'!$F$28,0,10*ROW('Water Data'!F91))="","",OFFSET('Water Data'!$F$28,0,10*ROW('Water Data'!F91)))</f>
        <v/>
      </c>
      <c r="CA97" s="270" t="str">
        <f ca="true">+IF(OFFSET('Water Data'!$F$29,0,10*ROW('Water Data'!F91))="","",OFFSET('Water Data'!$F$29,0,10*ROW('Water Data'!F91)))</f>
        <v/>
      </c>
      <c r="CB97" s="270" t="str">
        <f ca="true">+IF(OFFSET('Water Data'!$G$27,0,10*ROW('Water Data'!G91))="","",OFFSET('Water Data'!$G$27,0,10*ROW('Water Data'!G91)))</f>
        <v/>
      </c>
      <c r="CC97" s="270" t="str">
        <f ca="true">+IF(OFFSET('Water Data'!$G$28,0,10*ROW('Water Data'!G91))="","",OFFSET('Water Data'!$G$28,0,10*ROW('Water Data'!G91)))</f>
        <v/>
      </c>
      <c r="CD97" s="270" t="str">
        <f ca="true">+IF(OFFSET('Water Data'!$G$29,0,10*ROW('Water Data'!G91))="","",OFFSET('Water Data'!$G$29,0,10*ROW('Water Data'!G91)))</f>
        <v/>
      </c>
      <c r="CE97" s="270" t="str">
        <f ca="true">+IF(OFFSET('Water Data'!$H$27,0,10*ROW('Water Data'!H91))="","",OFFSET('Water Data'!$H$27,0,10*ROW('Water Data'!H91)))</f>
        <v/>
      </c>
      <c r="CF97" s="270" t="str">
        <f ca="true">+IF(OFFSET('Water Data'!$H$28,0,10*ROW('Water Data'!H91))="","",OFFSET('Water Data'!$H$28,0,10*ROW('Water Data'!H91)))</f>
        <v/>
      </c>
      <c r="CG97" s="270" t="str">
        <f ca="true">+IF(OFFSET('Water Data'!$H$29,0,10*ROW('Water Data'!H91))="","",OFFSET('Water Data'!$H$29,0,10*ROW('Water Data'!H91)))</f>
        <v/>
      </c>
      <c r="CH97" s="270" t="str">
        <f ca="true">+IF(OFFSET('Water Data'!$I$27,0,10*ROW('Water Data'!I91))="","",OFFSET('Water Data'!$I$27,0,10*ROW('Water Data'!I91)))</f>
        <v/>
      </c>
      <c r="CI97" s="270" t="str">
        <f ca="true">+IF(OFFSET('Water Data'!$I$28,0,10*ROW('Water Data'!I91))="","",OFFSET('Water Data'!$I$28,0,10*ROW('Water Data'!I91)))</f>
        <v/>
      </c>
      <c r="CJ97" s="270" t="str">
        <f ca="true">+IF(OFFSET('Water Data'!$I$29,0,10*ROW('Water Data'!I91))="","",OFFSET('Water Data'!$I$29,0,10*ROW('Water Data'!I91)))</f>
        <v/>
      </c>
      <c r="CK97" s="270" t="str">
        <f ca="true">+IF(OFFSET('Sanitation Data'!$D$28,0,10*ROW('Sanitation Data'!D91))="","",OFFSET('Sanitation Data'!$D$28,0,10*ROW('Sanitation Data'!D91)))</f>
        <v/>
      </c>
      <c r="CL97" s="270" t="str">
        <f ca="true">+IF(OFFSET('Sanitation Data'!$D$29,0,10*ROW('Sanitation Data'!D91))="","",OFFSET('Sanitation Data'!$D$29,0,10*ROW('Sanitation Data'!D91)))</f>
        <v/>
      </c>
      <c r="CM97" s="270" t="str">
        <f ca="true">+IF(OFFSET('Sanitation Data'!$D$30,0,10*ROW('Sanitation Data'!D91))="","",OFFSET('Sanitation Data'!$D$30,0,10*ROW('Sanitation Data'!D91)))</f>
        <v/>
      </c>
      <c r="CN97" s="270" t="str">
        <f ca="true">+IF(OFFSET('Sanitation Data'!$D$31,0,10*ROW('Sanitation Data'!D91))="","",OFFSET('Sanitation Data'!$D$31,0,10*ROW('Sanitation Data'!D91)))</f>
        <v/>
      </c>
      <c r="CO97" s="270" t="str">
        <f ca="true">+IF(OFFSET('Sanitation Data'!$D$32,0,10*ROW('Sanitation Data'!D91))="","",OFFSET('Sanitation Data'!$D$32,0,10*ROW('Sanitation Data'!D91)))</f>
        <v/>
      </c>
      <c r="CP97" s="270" t="str">
        <f ca="true">+IF(OFFSET('Sanitation Data'!$E$28,0,10*ROW('Sanitation Data'!E91))="","",OFFSET('Sanitation Data'!$E$28,0,10*ROW('Sanitation Data'!E91)))</f>
        <v/>
      </c>
      <c r="CQ97" s="270" t="str">
        <f ca="true">+IF(OFFSET('Sanitation Data'!$E$29,0,10*ROW('Sanitation Data'!E91))="","",OFFSET('Sanitation Data'!$E$29,0,10*ROW('Sanitation Data'!E91)))</f>
        <v/>
      </c>
      <c r="CR97" s="270" t="str">
        <f ca="true">+IF(OFFSET('Sanitation Data'!$E$30,0,10*ROW('Sanitation Data'!E91))="","",OFFSET('Sanitation Data'!$E$30,0,10*ROW('Sanitation Data'!E91)))</f>
        <v/>
      </c>
      <c r="CS97" s="270" t="str">
        <f ca="true">+IF(OFFSET('Sanitation Data'!$E$31,0,10*ROW('Sanitation Data'!E91))="","",OFFSET('Sanitation Data'!$E$31,0,10*ROW('Sanitation Data'!E91)))</f>
        <v/>
      </c>
      <c r="CT97" s="270" t="str">
        <f ca="true">+IF(OFFSET('Sanitation Data'!$E$32,0,10*ROW('Sanitation Data'!E91))="","",OFFSET('Sanitation Data'!$E$32,0,10*ROW('Sanitation Data'!E91)))</f>
        <v/>
      </c>
      <c r="CU97" s="270" t="str">
        <f ca="true">+IF(OFFSET('Sanitation Data'!$F$28,0,10*ROW('Sanitation Data'!F91))="","",OFFSET('Sanitation Data'!$F$28,0,10*ROW('Sanitation Data'!F91)))</f>
        <v/>
      </c>
      <c r="CV97" s="270" t="str">
        <f ca="true">+IF(OFFSET('Sanitation Data'!$F$29,0,10*ROW('Sanitation Data'!F91))="","",OFFSET('Sanitation Data'!$F$29,0,10*ROW('Sanitation Data'!F91)))</f>
        <v/>
      </c>
      <c r="CW97" s="270" t="str">
        <f ca="true">+IF(OFFSET('Sanitation Data'!$F$30,0,10*ROW('Sanitation Data'!F91))="","",OFFSET('Sanitation Data'!$F$30,0,10*ROW('Sanitation Data'!F91)))</f>
        <v/>
      </c>
      <c r="CX97" s="270" t="str">
        <f ca="true">+IF(OFFSET('Sanitation Data'!$F$31,0,10*ROW('Sanitation Data'!F91))="","",OFFSET('Sanitation Data'!$F$31,0,10*ROW('Sanitation Data'!F91)))</f>
        <v/>
      </c>
      <c r="CY97" s="270" t="str">
        <f ca="true">+IF(OFFSET('Sanitation Data'!$F$32,0,10*ROW('Sanitation Data'!F91))="","",OFFSET('Sanitation Data'!$F$32,0,10*ROW('Sanitation Data'!F91)))</f>
        <v/>
      </c>
      <c r="CZ97" s="270" t="str">
        <f ca="true">+IF(OFFSET('Sanitation Data'!$G$28,0,10*ROW('Sanitation Data'!G91))="","",OFFSET('Sanitation Data'!$G$28,0,10*ROW('Sanitation Data'!G91)))</f>
        <v/>
      </c>
      <c r="DA97" s="270" t="str">
        <f ca="true">+IF(OFFSET('Sanitation Data'!$G$29,0,10*ROW('Sanitation Data'!G91))="","",OFFSET('Sanitation Data'!$G$29,0,10*ROW('Sanitation Data'!G91)))</f>
        <v/>
      </c>
      <c r="DB97" s="270" t="str">
        <f ca="true">+IF(OFFSET('Sanitation Data'!$G$30,0,10*ROW('Sanitation Data'!G91))="","",OFFSET('Sanitation Data'!$G$30,0,10*ROW('Sanitation Data'!G91)))</f>
        <v/>
      </c>
      <c r="DC97" s="270" t="str">
        <f ca="true">+IF(OFFSET('Sanitation Data'!$G$31,0,10*ROW('Sanitation Data'!G91))="","",OFFSET('Sanitation Data'!$G$31,0,10*ROW('Sanitation Data'!G91)))</f>
        <v/>
      </c>
      <c r="DD97" s="270" t="str">
        <f ca="true">+IF(OFFSET('Sanitation Data'!$G$32,0,10*ROW('Sanitation Data'!G91))="","",OFFSET('Sanitation Data'!$G$32,0,10*ROW('Sanitation Data'!G91)))</f>
        <v/>
      </c>
      <c r="DE97" s="270" t="str">
        <f ca="true">+IF(OFFSET('Sanitation Data'!$H$28,0,10*ROW('Sanitation Data'!H91))="","",OFFSET('Sanitation Data'!$H$28,0,10*ROW('Sanitation Data'!H91)))</f>
        <v/>
      </c>
      <c r="DF97" s="270" t="str">
        <f ca="true">+IF(OFFSET('Sanitation Data'!$H$29,0,10*ROW('Sanitation Data'!H91))="","",OFFSET('Sanitation Data'!$H$29,0,10*ROW('Sanitation Data'!H91)))</f>
        <v/>
      </c>
      <c r="DG97" s="270" t="str">
        <f ca="true">+IF(OFFSET('Sanitation Data'!$H$30,0,10*ROW('Sanitation Data'!H91))="","",OFFSET('Sanitation Data'!$H$30,0,10*ROW('Sanitation Data'!H91)))</f>
        <v/>
      </c>
      <c r="DH97" s="270" t="str">
        <f ca="true">+IF(OFFSET('Sanitation Data'!$H$31,0,10*ROW('Sanitation Data'!H91))="","",OFFSET('Sanitation Data'!$H$31,0,10*ROW('Sanitation Data'!H91)))</f>
        <v/>
      </c>
      <c r="DI97" s="270" t="str">
        <f ca="true">+IF(OFFSET('Sanitation Data'!$H$32,0,10*ROW('Sanitation Data'!H91))="","",OFFSET('Sanitation Data'!$H$32,0,10*ROW('Sanitation Data'!H91)))</f>
        <v/>
      </c>
      <c r="DJ97" s="270" t="str">
        <f ca="true">+IF(OFFSET('Sanitation Data'!$I$28,0,10*ROW('Sanitation Data'!I91))="","",OFFSET('Sanitation Data'!$I$28,0,10*ROW('Sanitation Data'!I91)))</f>
        <v/>
      </c>
      <c r="DK97" s="270" t="str">
        <f ca="true">+IF(OFFSET('Sanitation Data'!$I$29,0,10*ROW('Sanitation Data'!I91))="","",OFFSET('Sanitation Data'!$I$29,0,10*ROW('Sanitation Data'!I91)))</f>
        <v/>
      </c>
      <c r="DL97" s="270" t="str">
        <f ca="true">+IF(OFFSET('Sanitation Data'!$I$30,0,10*ROW('Sanitation Data'!I91))="","",OFFSET('Sanitation Data'!$I$30,0,10*ROW('Sanitation Data'!I91)))</f>
        <v/>
      </c>
      <c r="DM97" s="270" t="str">
        <f ca="true">+IF(OFFSET('Sanitation Data'!$I$31,0,10*ROW('Sanitation Data'!I91))="","",OFFSET('Sanitation Data'!$I$31,0,10*ROW('Sanitation Data'!I91)))</f>
        <v/>
      </c>
      <c r="DN97" s="270" t="str">
        <f ca="true">+IF(OFFSET('Sanitation Data'!$I$32,0,10*ROW('Sanitation Data'!I91))="","",OFFSET('Sanitation Data'!$I$32,0,10*ROW('Sanitation Data'!I91)))</f>
        <v/>
      </c>
      <c r="DO97" s="270" t="str">
        <f ca="true">+IF(OFFSET('Hygiene Data'!$D$11,0,10*ROW('Hygiene Data'!D91))="","",OFFSET('Hygiene Data'!$D$11,0,10*ROW('Hygiene Data'!D91)))</f>
        <v/>
      </c>
      <c r="DP97" s="270" t="str">
        <f ca="true">+IF(OFFSET('Hygiene Data'!$D$12,0,10*ROW('Hygiene Data'!D91))="","",OFFSET('Hygiene Data'!$D$12,0,10*ROW('Hygiene Data'!D91)))</f>
        <v/>
      </c>
      <c r="DQ97" s="270" t="str">
        <f ca="true">+IF(OFFSET('Hygiene Data'!$D$13,0,10*ROW('Hygiene Data'!D91))="","",OFFSET('Hygiene Data'!$D$13,0,10*ROW('Hygiene Data'!D91)))</f>
        <v/>
      </c>
      <c r="DR97" s="270" t="str">
        <f ca="true">+IF(OFFSET('Hygiene Data'!$E$11,0,10*ROW('Hygiene Data'!E91))="","",OFFSET('Hygiene Data'!$E$11,0,10*ROW('Hygiene Data'!E91)))</f>
        <v/>
      </c>
      <c r="DS97" s="270" t="str">
        <f ca="true">+IF(OFFSET('Hygiene Data'!$E$12,0,10*ROW('Hygiene Data'!E91))="","",OFFSET('Hygiene Data'!$E$12,0,10*ROW('Hygiene Data'!E91)))</f>
        <v/>
      </c>
      <c r="DT97" s="270" t="str">
        <f ca="true">+IF(OFFSET('Hygiene Data'!$E$13,0,10*ROW('Hygiene Data'!E91))="","",OFFSET('Hygiene Data'!$E$13,0,10*ROW('Hygiene Data'!E91)))</f>
        <v/>
      </c>
      <c r="DU97" s="270" t="str">
        <f ca="true">+IF(OFFSET('Hygiene Data'!$F$11,0,10*ROW('Hygiene Data'!F91))="","",OFFSET('Hygiene Data'!$F$11,0,10*ROW('Hygiene Data'!F91)))</f>
        <v/>
      </c>
      <c r="DV97" s="270" t="str">
        <f ca="true">+IF(OFFSET('Hygiene Data'!$F$12,0,10*ROW('Hygiene Data'!F91))="","",OFFSET('Hygiene Data'!$F$12,0,10*ROW('Hygiene Data'!F91)))</f>
        <v/>
      </c>
      <c r="DW97" s="270" t="str">
        <f ca="true">+IF(OFFSET('Hygiene Data'!$F$13,0,10*ROW('Hygiene Data'!F91))="","",OFFSET('Hygiene Data'!$F$13,0,10*ROW('Hygiene Data'!F91)))</f>
        <v/>
      </c>
      <c r="DX97" s="270" t="str">
        <f ca="true">+IF(OFFSET('Hygiene Data'!$G$11,0,10*ROW('Hygiene Data'!G91))="","",OFFSET('Hygiene Data'!$G$11,0,10*ROW('Hygiene Data'!G91)))</f>
        <v/>
      </c>
      <c r="DY97" s="270" t="str">
        <f ca="true">+IF(OFFSET('Hygiene Data'!$G$12,0,10*ROW('Hygiene Data'!G91))="","",OFFSET('Hygiene Data'!$G$12,0,10*ROW('Hygiene Data'!G91)))</f>
        <v/>
      </c>
      <c r="DZ97" s="270" t="str">
        <f ca="true">+IF(OFFSET('Hygiene Data'!$G$13,0,10*ROW('Hygiene Data'!G91))="","",OFFSET('Hygiene Data'!$G$13,0,10*ROW('Hygiene Data'!G91)))</f>
        <v/>
      </c>
      <c r="EA97" s="270" t="str">
        <f ca="true">+IF(OFFSET('Hygiene Data'!$H$11,0,10*ROW('Hygiene Data'!H91))="","",OFFSET('Hygiene Data'!$H$11,0,10*ROW('Hygiene Data'!H91)))</f>
        <v/>
      </c>
      <c r="EB97" s="270" t="str">
        <f ca="true">+IF(OFFSET('Hygiene Data'!$H$12,0,10*ROW('Hygiene Data'!H91))="","",OFFSET('Hygiene Data'!$H$12,0,10*ROW('Hygiene Data'!H91)))</f>
        <v/>
      </c>
      <c r="EC97" s="270" t="str">
        <f ca="true">+IF(OFFSET('Hygiene Data'!$H$13,0,10*ROW('Hygiene Data'!H91))="","",OFFSET('Hygiene Data'!$H$13,0,10*ROW('Hygiene Data'!H91)))</f>
        <v/>
      </c>
      <c r="ED97" s="270" t="str">
        <f ca="true">+IF(OFFSET('Hygiene Data'!$I$11,0,10*ROW('Hygiene Data'!I91))="","",OFFSET('Hygiene Data'!$I$11,0,10*ROW('Hygiene Data'!I91)))</f>
        <v/>
      </c>
      <c r="EE97" s="270" t="str">
        <f ca="true">+IF(OFFSET('Hygiene Data'!$I$12,0,10*ROW('Hygiene Data'!I91))="","",OFFSET('Hygiene Data'!$I$12,0,10*ROW('Hygiene Data'!I91)))</f>
        <v/>
      </c>
      <c r="EF97" s="270"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6"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0"/>
      <c r="BS98" s="270" t="str">
        <f ca="true">+IF(OFFSET('Water Data'!$D$27,0,10*ROW('Water Data'!D92))="","",OFFSET('Water Data'!$D$27,0,10*ROW('Water Data'!D92)))</f>
        <v/>
      </c>
      <c r="BT98" s="270" t="str">
        <f ca="true">+IF(OFFSET('Water Data'!$D$28,0,10*ROW('Water Data'!D92))="","",OFFSET('Water Data'!$D$28,0,10*ROW('Water Data'!D92)))</f>
        <v/>
      </c>
      <c r="BU98" s="270" t="str">
        <f ca="true">+IF(OFFSET('Water Data'!$D$29,0,10*ROW('Water Data'!D92))="","",OFFSET('Water Data'!$D$29,0,10*ROW('Water Data'!D92)))</f>
        <v/>
      </c>
      <c r="BV98" s="270" t="str">
        <f ca="true">+IF(OFFSET('Water Data'!$E$27,0,10*ROW('Water Data'!E92))="","",OFFSET('Water Data'!$E$27,0,10*ROW('Water Data'!E92)))</f>
        <v/>
      </c>
      <c r="BW98" s="270" t="str">
        <f ca="true">+IF(OFFSET('Water Data'!$E$28,0,10*ROW('Water Data'!E92))="","",OFFSET('Water Data'!$E$28,0,10*ROW('Water Data'!E92)))</f>
        <v/>
      </c>
      <c r="BX98" s="270" t="str">
        <f ca="true">+IF(OFFSET('Water Data'!$E$29,0,10*ROW('Water Data'!E92))="","",OFFSET('Water Data'!$E$29,0,10*ROW('Water Data'!E92)))</f>
        <v/>
      </c>
      <c r="BY98" s="270" t="str">
        <f ca="true">+IF(OFFSET('Water Data'!$F$27,0,10*ROW('Water Data'!F92))="","",OFFSET('Water Data'!$F$27,0,10*ROW('Water Data'!F92)))</f>
        <v/>
      </c>
      <c r="BZ98" s="270" t="str">
        <f ca="true">+IF(OFFSET('Water Data'!$F$28,0,10*ROW('Water Data'!F92))="","",OFFSET('Water Data'!$F$28,0,10*ROW('Water Data'!F92)))</f>
        <v/>
      </c>
      <c r="CA98" s="270" t="str">
        <f ca="true">+IF(OFFSET('Water Data'!$F$29,0,10*ROW('Water Data'!F92))="","",OFFSET('Water Data'!$F$29,0,10*ROW('Water Data'!F92)))</f>
        <v/>
      </c>
      <c r="CB98" s="270" t="str">
        <f ca="true">+IF(OFFSET('Water Data'!$G$27,0,10*ROW('Water Data'!G92))="","",OFFSET('Water Data'!$G$27,0,10*ROW('Water Data'!G92)))</f>
        <v/>
      </c>
      <c r="CC98" s="270" t="str">
        <f ca="true">+IF(OFFSET('Water Data'!$G$28,0,10*ROW('Water Data'!G92))="","",OFFSET('Water Data'!$G$28,0,10*ROW('Water Data'!G92)))</f>
        <v/>
      </c>
      <c r="CD98" s="270" t="str">
        <f ca="true">+IF(OFFSET('Water Data'!$G$29,0,10*ROW('Water Data'!G92))="","",OFFSET('Water Data'!$G$29,0,10*ROW('Water Data'!G92)))</f>
        <v/>
      </c>
      <c r="CE98" s="270" t="str">
        <f ca="true">+IF(OFFSET('Water Data'!$H$27,0,10*ROW('Water Data'!H92))="","",OFFSET('Water Data'!$H$27,0,10*ROW('Water Data'!H92)))</f>
        <v/>
      </c>
      <c r="CF98" s="270" t="str">
        <f ca="true">+IF(OFFSET('Water Data'!$H$28,0,10*ROW('Water Data'!H92))="","",OFFSET('Water Data'!$H$28,0,10*ROW('Water Data'!H92)))</f>
        <v/>
      </c>
      <c r="CG98" s="270" t="str">
        <f ca="true">+IF(OFFSET('Water Data'!$H$29,0,10*ROW('Water Data'!H92))="","",OFFSET('Water Data'!$H$29,0,10*ROW('Water Data'!H92)))</f>
        <v/>
      </c>
      <c r="CH98" s="270" t="str">
        <f ca="true">+IF(OFFSET('Water Data'!$I$27,0,10*ROW('Water Data'!I92))="","",OFFSET('Water Data'!$I$27,0,10*ROW('Water Data'!I92)))</f>
        <v/>
      </c>
      <c r="CI98" s="270" t="str">
        <f ca="true">+IF(OFFSET('Water Data'!$I$28,0,10*ROW('Water Data'!I92))="","",OFFSET('Water Data'!$I$28,0,10*ROW('Water Data'!I92)))</f>
        <v/>
      </c>
      <c r="CJ98" s="270" t="str">
        <f ca="true">+IF(OFFSET('Water Data'!$I$29,0,10*ROW('Water Data'!I92))="","",OFFSET('Water Data'!$I$29,0,10*ROW('Water Data'!I92)))</f>
        <v/>
      </c>
      <c r="CK98" s="270" t="str">
        <f ca="true">+IF(OFFSET('Sanitation Data'!$D$28,0,10*ROW('Sanitation Data'!D92))="","",OFFSET('Sanitation Data'!$D$28,0,10*ROW('Sanitation Data'!D92)))</f>
        <v/>
      </c>
      <c r="CL98" s="270" t="str">
        <f ca="true">+IF(OFFSET('Sanitation Data'!$D$29,0,10*ROW('Sanitation Data'!D92))="","",OFFSET('Sanitation Data'!$D$29,0,10*ROW('Sanitation Data'!D92)))</f>
        <v/>
      </c>
      <c r="CM98" s="270" t="str">
        <f ca="true">+IF(OFFSET('Sanitation Data'!$D$30,0,10*ROW('Sanitation Data'!D92))="","",OFFSET('Sanitation Data'!$D$30,0,10*ROW('Sanitation Data'!D92)))</f>
        <v/>
      </c>
      <c r="CN98" s="270" t="str">
        <f ca="true">+IF(OFFSET('Sanitation Data'!$D$31,0,10*ROW('Sanitation Data'!D92))="","",OFFSET('Sanitation Data'!$D$31,0,10*ROW('Sanitation Data'!D92)))</f>
        <v/>
      </c>
      <c r="CO98" s="270" t="str">
        <f ca="true">+IF(OFFSET('Sanitation Data'!$D$32,0,10*ROW('Sanitation Data'!D92))="","",OFFSET('Sanitation Data'!$D$32,0,10*ROW('Sanitation Data'!D92)))</f>
        <v/>
      </c>
      <c r="CP98" s="270" t="str">
        <f ca="true">+IF(OFFSET('Sanitation Data'!$E$28,0,10*ROW('Sanitation Data'!E92))="","",OFFSET('Sanitation Data'!$E$28,0,10*ROW('Sanitation Data'!E92)))</f>
        <v/>
      </c>
      <c r="CQ98" s="270" t="str">
        <f ca="true">+IF(OFFSET('Sanitation Data'!$E$29,0,10*ROW('Sanitation Data'!E92))="","",OFFSET('Sanitation Data'!$E$29,0,10*ROW('Sanitation Data'!E92)))</f>
        <v/>
      </c>
      <c r="CR98" s="270" t="str">
        <f ca="true">+IF(OFFSET('Sanitation Data'!$E$30,0,10*ROW('Sanitation Data'!E92))="","",OFFSET('Sanitation Data'!$E$30,0,10*ROW('Sanitation Data'!E92)))</f>
        <v/>
      </c>
      <c r="CS98" s="270" t="str">
        <f ca="true">+IF(OFFSET('Sanitation Data'!$E$31,0,10*ROW('Sanitation Data'!E92))="","",OFFSET('Sanitation Data'!$E$31,0,10*ROW('Sanitation Data'!E92)))</f>
        <v/>
      </c>
      <c r="CT98" s="270" t="str">
        <f ca="true">+IF(OFFSET('Sanitation Data'!$E$32,0,10*ROW('Sanitation Data'!E92))="","",OFFSET('Sanitation Data'!$E$32,0,10*ROW('Sanitation Data'!E92)))</f>
        <v/>
      </c>
      <c r="CU98" s="270" t="str">
        <f ca="true">+IF(OFFSET('Sanitation Data'!$F$28,0,10*ROW('Sanitation Data'!F92))="","",OFFSET('Sanitation Data'!$F$28,0,10*ROW('Sanitation Data'!F92)))</f>
        <v/>
      </c>
      <c r="CV98" s="270" t="str">
        <f ca="true">+IF(OFFSET('Sanitation Data'!$F$29,0,10*ROW('Sanitation Data'!F92))="","",OFFSET('Sanitation Data'!$F$29,0,10*ROW('Sanitation Data'!F92)))</f>
        <v/>
      </c>
      <c r="CW98" s="270" t="str">
        <f ca="true">+IF(OFFSET('Sanitation Data'!$F$30,0,10*ROW('Sanitation Data'!F92))="","",OFFSET('Sanitation Data'!$F$30,0,10*ROW('Sanitation Data'!F92)))</f>
        <v/>
      </c>
      <c r="CX98" s="270" t="str">
        <f ca="true">+IF(OFFSET('Sanitation Data'!$F$31,0,10*ROW('Sanitation Data'!F92))="","",OFFSET('Sanitation Data'!$F$31,0,10*ROW('Sanitation Data'!F92)))</f>
        <v/>
      </c>
      <c r="CY98" s="270" t="str">
        <f ca="true">+IF(OFFSET('Sanitation Data'!$F$32,0,10*ROW('Sanitation Data'!F92))="","",OFFSET('Sanitation Data'!$F$32,0,10*ROW('Sanitation Data'!F92)))</f>
        <v/>
      </c>
      <c r="CZ98" s="270" t="str">
        <f ca="true">+IF(OFFSET('Sanitation Data'!$G$28,0,10*ROW('Sanitation Data'!G92))="","",OFFSET('Sanitation Data'!$G$28,0,10*ROW('Sanitation Data'!G92)))</f>
        <v/>
      </c>
      <c r="DA98" s="270" t="str">
        <f ca="true">+IF(OFFSET('Sanitation Data'!$G$29,0,10*ROW('Sanitation Data'!G92))="","",OFFSET('Sanitation Data'!$G$29,0,10*ROW('Sanitation Data'!G92)))</f>
        <v/>
      </c>
      <c r="DB98" s="270" t="str">
        <f ca="true">+IF(OFFSET('Sanitation Data'!$G$30,0,10*ROW('Sanitation Data'!G92))="","",OFFSET('Sanitation Data'!$G$30,0,10*ROW('Sanitation Data'!G92)))</f>
        <v/>
      </c>
      <c r="DC98" s="270" t="str">
        <f ca="true">+IF(OFFSET('Sanitation Data'!$G$31,0,10*ROW('Sanitation Data'!G92))="","",OFFSET('Sanitation Data'!$G$31,0,10*ROW('Sanitation Data'!G92)))</f>
        <v/>
      </c>
      <c r="DD98" s="270" t="str">
        <f ca="true">+IF(OFFSET('Sanitation Data'!$G$32,0,10*ROW('Sanitation Data'!G92))="","",OFFSET('Sanitation Data'!$G$32,0,10*ROW('Sanitation Data'!G92)))</f>
        <v/>
      </c>
      <c r="DE98" s="270" t="str">
        <f ca="true">+IF(OFFSET('Sanitation Data'!$H$28,0,10*ROW('Sanitation Data'!H92))="","",OFFSET('Sanitation Data'!$H$28,0,10*ROW('Sanitation Data'!H92)))</f>
        <v/>
      </c>
      <c r="DF98" s="270" t="str">
        <f ca="true">+IF(OFFSET('Sanitation Data'!$H$29,0,10*ROW('Sanitation Data'!H92))="","",OFFSET('Sanitation Data'!$H$29,0,10*ROW('Sanitation Data'!H92)))</f>
        <v/>
      </c>
      <c r="DG98" s="270" t="str">
        <f ca="true">+IF(OFFSET('Sanitation Data'!$H$30,0,10*ROW('Sanitation Data'!H92))="","",OFFSET('Sanitation Data'!$H$30,0,10*ROW('Sanitation Data'!H92)))</f>
        <v/>
      </c>
      <c r="DH98" s="270" t="str">
        <f ca="true">+IF(OFFSET('Sanitation Data'!$H$31,0,10*ROW('Sanitation Data'!H92))="","",OFFSET('Sanitation Data'!$H$31,0,10*ROW('Sanitation Data'!H92)))</f>
        <v/>
      </c>
      <c r="DI98" s="270" t="str">
        <f ca="true">+IF(OFFSET('Sanitation Data'!$H$32,0,10*ROW('Sanitation Data'!H92))="","",OFFSET('Sanitation Data'!$H$32,0,10*ROW('Sanitation Data'!H92)))</f>
        <v/>
      </c>
      <c r="DJ98" s="270" t="str">
        <f ca="true">+IF(OFFSET('Sanitation Data'!$I$28,0,10*ROW('Sanitation Data'!I92))="","",OFFSET('Sanitation Data'!$I$28,0,10*ROW('Sanitation Data'!I92)))</f>
        <v/>
      </c>
      <c r="DK98" s="270" t="str">
        <f ca="true">+IF(OFFSET('Sanitation Data'!$I$29,0,10*ROW('Sanitation Data'!I92))="","",OFFSET('Sanitation Data'!$I$29,0,10*ROW('Sanitation Data'!I92)))</f>
        <v/>
      </c>
      <c r="DL98" s="270" t="str">
        <f ca="true">+IF(OFFSET('Sanitation Data'!$I$30,0,10*ROW('Sanitation Data'!I92))="","",OFFSET('Sanitation Data'!$I$30,0,10*ROW('Sanitation Data'!I92)))</f>
        <v/>
      </c>
      <c r="DM98" s="270" t="str">
        <f ca="true">+IF(OFFSET('Sanitation Data'!$I$31,0,10*ROW('Sanitation Data'!I92))="","",OFFSET('Sanitation Data'!$I$31,0,10*ROW('Sanitation Data'!I92)))</f>
        <v/>
      </c>
      <c r="DN98" s="270" t="str">
        <f ca="true">+IF(OFFSET('Sanitation Data'!$I$32,0,10*ROW('Sanitation Data'!I92))="","",OFFSET('Sanitation Data'!$I$32,0,10*ROW('Sanitation Data'!I92)))</f>
        <v/>
      </c>
      <c r="DO98" s="270" t="str">
        <f ca="true">+IF(OFFSET('Hygiene Data'!$D$11,0,10*ROW('Hygiene Data'!D92))="","",OFFSET('Hygiene Data'!$D$11,0,10*ROW('Hygiene Data'!D92)))</f>
        <v/>
      </c>
      <c r="DP98" s="270" t="str">
        <f ca="true">+IF(OFFSET('Hygiene Data'!$D$12,0,10*ROW('Hygiene Data'!D92))="","",OFFSET('Hygiene Data'!$D$12,0,10*ROW('Hygiene Data'!D92)))</f>
        <v/>
      </c>
      <c r="DQ98" s="270" t="str">
        <f ca="true">+IF(OFFSET('Hygiene Data'!$D$13,0,10*ROW('Hygiene Data'!D92))="","",OFFSET('Hygiene Data'!$D$13,0,10*ROW('Hygiene Data'!D92)))</f>
        <v/>
      </c>
      <c r="DR98" s="270" t="str">
        <f ca="true">+IF(OFFSET('Hygiene Data'!$E$11,0,10*ROW('Hygiene Data'!E92))="","",OFFSET('Hygiene Data'!$E$11,0,10*ROW('Hygiene Data'!E92)))</f>
        <v/>
      </c>
      <c r="DS98" s="270" t="str">
        <f ca="true">+IF(OFFSET('Hygiene Data'!$E$12,0,10*ROW('Hygiene Data'!E92))="","",OFFSET('Hygiene Data'!$E$12,0,10*ROW('Hygiene Data'!E92)))</f>
        <v/>
      </c>
      <c r="DT98" s="270" t="str">
        <f ca="true">+IF(OFFSET('Hygiene Data'!$E$13,0,10*ROW('Hygiene Data'!E92))="","",OFFSET('Hygiene Data'!$E$13,0,10*ROW('Hygiene Data'!E92)))</f>
        <v/>
      </c>
      <c r="DU98" s="270" t="str">
        <f ca="true">+IF(OFFSET('Hygiene Data'!$F$11,0,10*ROW('Hygiene Data'!F92))="","",OFFSET('Hygiene Data'!$F$11,0,10*ROW('Hygiene Data'!F92)))</f>
        <v/>
      </c>
      <c r="DV98" s="270" t="str">
        <f ca="true">+IF(OFFSET('Hygiene Data'!$F$12,0,10*ROW('Hygiene Data'!F92))="","",OFFSET('Hygiene Data'!$F$12,0,10*ROW('Hygiene Data'!F92)))</f>
        <v/>
      </c>
      <c r="DW98" s="270" t="str">
        <f ca="true">+IF(OFFSET('Hygiene Data'!$F$13,0,10*ROW('Hygiene Data'!F92))="","",OFFSET('Hygiene Data'!$F$13,0,10*ROW('Hygiene Data'!F92)))</f>
        <v/>
      </c>
      <c r="DX98" s="270" t="str">
        <f ca="true">+IF(OFFSET('Hygiene Data'!$G$11,0,10*ROW('Hygiene Data'!G92))="","",OFFSET('Hygiene Data'!$G$11,0,10*ROW('Hygiene Data'!G92)))</f>
        <v/>
      </c>
      <c r="DY98" s="270" t="str">
        <f ca="true">+IF(OFFSET('Hygiene Data'!$G$12,0,10*ROW('Hygiene Data'!G92))="","",OFFSET('Hygiene Data'!$G$12,0,10*ROW('Hygiene Data'!G92)))</f>
        <v/>
      </c>
      <c r="DZ98" s="270" t="str">
        <f ca="true">+IF(OFFSET('Hygiene Data'!$G$13,0,10*ROW('Hygiene Data'!G92))="","",OFFSET('Hygiene Data'!$G$13,0,10*ROW('Hygiene Data'!G92)))</f>
        <v/>
      </c>
      <c r="EA98" s="270" t="str">
        <f ca="true">+IF(OFFSET('Hygiene Data'!$H$11,0,10*ROW('Hygiene Data'!H92))="","",OFFSET('Hygiene Data'!$H$11,0,10*ROW('Hygiene Data'!H92)))</f>
        <v/>
      </c>
      <c r="EB98" s="270" t="str">
        <f ca="true">+IF(OFFSET('Hygiene Data'!$H$12,0,10*ROW('Hygiene Data'!H92))="","",OFFSET('Hygiene Data'!$H$12,0,10*ROW('Hygiene Data'!H92)))</f>
        <v/>
      </c>
      <c r="EC98" s="270" t="str">
        <f ca="true">+IF(OFFSET('Hygiene Data'!$H$13,0,10*ROW('Hygiene Data'!H92))="","",OFFSET('Hygiene Data'!$H$13,0,10*ROW('Hygiene Data'!H92)))</f>
        <v/>
      </c>
      <c r="ED98" s="270" t="str">
        <f ca="true">+IF(OFFSET('Hygiene Data'!$I$11,0,10*ROW('Hygiene Data'!I92))="","",OFFSET('Hygiene Data'!$I$11,0,10*ROW('Hygiene Data'!I92)))</f>
        <v/>
      </c>
      <c r="EE98" s="270" t="str">
        <f ca="true">+IF(OFFSET('Hygiene Data'!$I$12,0,10*ROW('Hygiene Data'!I92))="","",OFFSET('Hygiene Data'!$I$12,0,10*ROW('Hygiene Data'!I92)))</f>
        <v/>
      </c>
      <c r="EF98" s="270"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6"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0"/>
      <c r="BS99" s="270" t="str">
        <f ca="true">+IF(OFFSET('Water Data'!$D$27,0,10*ROW('Water Data'!D93))="","",OFFSET('Water Data'!$D$27,0,10*ROW('Water Data'!D93)))</f>
        <v/>
      </c>
      <c r="BT99" s="270" t="str">
        <f ca="true">+IF(OFFSET('Water Data'!$D$28,0,10*ROW('Water Data'!D93))="","",OFFSET('Water Data'!$D$28,0,10*ROW('Water Data'!D93)))</f>
        <v/>
      </c>
      <c r="BU99" s="270" t="str">
        <f ca="true">+IF(OFFSET('Water Data'!$D$29,0,10*ROW('Water Data'!D93))="","",OFFSET('Water Data'!$D$29,0,10*ROW('Water Data'!D93)))</f>
        <v/>
      </c>
      <c r="BV99" s="270" t="str">
        <f ca="true">+IF(OFFSET('Water Data'!$E$27,0,10*ROW('Water Data'!E93))="","",OFFSET('Water Data'!$E$27,0,10*ROW('Water Data'!E93)))</f>
        <v/>
      </c>
      <c r="BW99" s="270" t="str">
        <f ca="true">+IF(OFFSET('Water Data'!$E$28,0,10*ROW('Water Data'!E93))="","",OFFSET('Water Data'!$E$28,0,10*ROW('Water Data'!E93)))</f>
        <v/>
      </c>
      <c r="BX99" s="270" t="str">
        <f ca="true">+IF(OFFSET('Water Data'!$E$29,0,10*ROW('Water Data'!E93))="","",OFFSET('Water Data'!$E$29,0,10*ROW('Water Data'!E93)))</f>
        <v/>
      </c>
      <c r="BY99" s="270" t="str">
        <f ca="true">+IF(OFFSET('Water Data'!$F$27,0,10*ROW('Water Data'!F93))="","",OFFSET('Water Data'!$F$27,0,10*ROW('Water Data'!F93)))</f>
        <v/>
      </c>
      <c r="BZ99" s="270" t="str">
        <f ca="true">+IF(OFFSET('Water Data'!$F$28,0,10*ROW('Water Data'!F93))="","",OFFSET('Water Data'!$F$28,0,10*ROW('Water Data'!F93)))</f>
        <v/>
      </c>
      <c r="CA99" s="270" t="str">
        <f ca="true">+IF(OFFSET('Water Data'!$F$29,0,10*ROW('Water Data'!F93))="","",OFFSET('Water Data'!$F$29,0,10*ROW('Water Data'!F93)))</f>
        <v/>
      </c>
      <c r="CB99" s="270" t="str">
        <f ca="true">+IF(OFFSET('Water Data'!$G$27,0,10*ROW('Water Data'!G93))="","",OFFSET('Water Data'!$G$27,0,10*ROW('Water Data'!G93)))</f>
        <v/>
      </c>
      <c r="CC99" s="270" t="str">
        <f ca="true">+IF(OFFSET('Water Data'!$G$28,0,10*ROW('Water Data'!G93))="","",OFFSET('Water Data'!$G$28,0,10*ROW('Water Data'!G93)))</f>
        <v/>
      </c>
      <c r="CD99" s="270" t="str">
        <f ca="true">+IF(OFFSET('Water Data'!$G$29,0,10*ROW('Water Data'!G93))="","",OFFSET('Water Data'!$G$29,0,10*ROW('Water Data'!G93)))</f>
        <v/>
      </c>
      <c r="CE99" s="270" t="str">
        <f ca="true">+IF(OFFSET('Water Data'!$H$27,0,10*ROW('Water Data'!H93))="","",OFFSET('Water Data'!$H$27,0,10*ROW('Water Data'!H93)))</f>
        <v/>
      </c>
      <c r="CF99" s="270" t="str">
        <f ca="true">+IF(OFFSET('Water Data'!$H$28,0,10*ROW('Water Data'!H93))="","",OFFSET('Water Data'!$H$28,0,10*ROW('Water Data'!H93)))</f>
        <v/>
      </c>
      <c r="CG99" s="270" t="str">
        <f ca="true">+IF(OFFSET('Water Data'!$H$29,0,10*ROW('Water Data'!H93))="","",OFFSET('Water Data'!$H$29,0,10*ROW('Water Data'!H93)))</f>
        <v/>
      </c>
      <c r="CH99" s="270" t="str">
        <f ca="true">+IF(OFFSET('Water Data'!$I$27,0,10*ROW('Water Data'!I93))="","",OFFSET('Water Data'!$I$27,0,10*ROW('Water Data'!I93)))</f>
        <v/>
      </c>
      <c r="CI99" s="270" t="str">
        <f ca="true">+IF(OFFSET('Water Data'!$I$28,0,10*ROW('Water Data'!I93))="","",OFFSET('Water Data'!$I$28,0,10*ROW('Water Data'!I93)))</f>
        <v/>
      </c>
      <c r="CJ99" s="270" t="str">
        <f ca="true">+IF(OFFSET('Water Data'!$I$29,0,10*ROW('Water Data'!I93))="","",OFFSET('Water Data'!$I$29,0,10*ROW('Water Data'!I93)))</f>
        <v/>
      </c>
      <c r="CK99" s="270" t="str">
        <f ca="true">+IF(OFFSET('Sanitation Data'!$D$28,0,10*ROW('Sanitation Data'!D93))="","",OFFSET('Sanitation Data'!$D$28,0,10*ROW('Sanitation Data'!D93)))</f>
        <v/>
      </c>
      <c r="CL99" s="270" t="str">
        <f ca="true">+IF(OFFSET('Sanitation Data'!$D$29,0,10*ROW('Sanitation Data'!D93))="","",OFFSET('Sanitation Data'!$D$29,0,10*ROW('Sanitation Data'!D93)))</f>
        <v/>
      </c>
      <c r="CM99" s="270" t="str">
        <f ca="true">+IF(OFFSET('Sanitation Data'!$D$30,0,10*ROW('Sanitation Data'!D93))="","",OFFSET('Sanitation Data'!$D$30,0,10*ROW('Sanitation Data'!D93)))</f>
        <v/>
      </c>
      <c r="CN99" s="270" t="str">
        <f ca="true">+IF(OFFSET('Sanitation Data'!$D$31,0,10*ROW('Sanitation Data'!D93))="","",OFFSET('Sanitation Data'!$D$31,0,10*ROW('Sanitation Data'!D93)))</f>
        <v/>
      </c>
      <c r="CO99" s="270" t="str">
        <f ca="true">+IF(OFFSET('Sanitation Data'!$D$32,0,10*ROW('Sanitation Data'!D93))="","",OFFSET('Sanitation Data'!$D$32,0,10*ROW('Sanitation Data'!D93)))</f>
        <v/>
      </c>
      <c r="CP99" s="270" t="str">
        <f ca="true">+IF(OFFSET('Sanitation Data'!$E$28,0,10*ROW('Sanitation Data'!E93))="","",OFFSET('Sanitation Data'!$E$28,0,10*ROW('Sanitation Data'!E93)))</f>
        <v/>
      </c>
      <c r="CQ99" s="270" t="str">
        <f ca="true">+IF(OFFSET('Sanitation Data'!$E$29,0,10*ROW('Sanitation Data'!E93))="","",OFFSET('Sanitation Data'!$E$29,0,10*ROW('Sanitation Data'!E93)))</f>
        <v/>
      </c>
      <c r="CR99" s="270" t="str">
        <f ca="true">+IF(OFFSET('Sanitation Data'!$E$30,0,10*ROW('Sanitation Data'!E93))="","",OFFSET('Sanitation Data'!$E$30,0,10*ROW('Sanitation Data'!E93)))</f>
        <v/>
      </c>
      <c r="CS99" s="270" t="str">
        <f ca="true">+IF(OFFSET('Sanitation Data'!$E$31,0,10*ROW('Sanitation Data'!E93))="","",OFFSET('Sanitation Data'!$E$31,0,10*ROW('Sanitation Data'!E93)))</f>
        <v/>
      </c>
      <c r="CT99" s="270" t="str">
        <f ca="true">+IF(OFFSET('Sanitation Data'!$E$32,0,10*ROW('Sanitation Data'!E93))="","",OFFSET('Sanitation Data'!$E$32,0,10*ROW('Sanitation Data'!E93)))</f>
        <v/>
      </c>
      <c r="CU99" s="270" t="str">
        <f ca="true">+IF(OFFSET('Sanitation Data'!$F$28,0,10*ROW('Sanitation Data'!F93))="","",OFFSET('Sanitation Data'!$F$28,0,10*ROW('Sanitation Data'!F93)))</f>
        <v/>
      </c>
      <c r="CV99" s="270" t="str">
        <f ca="true">+IF(OFFSET('Sanitation Data'!$F$29,0,10*ROW('Sanitation Data'!F93))="","",OFFSET('Sanitation Data'!$F$29,0,10*ROW('Sanitation Data'!F93)))</f>
        <v/>
      </c>
      <c r="CW99" s="270" t="str">
        <f ca="true">+IF(OFFSET('Sanitation Data'!$F$30,0,10*ROW('Sanitation Data'!F93))="","",OFFSET('Sanitation Data'!$F$30,0,10*ROW('Sanitation Data'!F93)))</f>
        <v/>
      </c>
      <c r="CX99" s="270" t="str">
        <f ca="true">+IF(OFFSET('Sanitation Data'!$F$31,0,10*ROW('Sanitation Data'!F93))="","",OFFSET('Sanitation Data'!$F$31,0,10*ROW('Sanitation Data'!F93)))</f>
        <v/>
      </c>
      <c r="CY99" s="270" t="str">
        <f ca="true">+IF(OFFSET('Sanitation Data'!$F$32,0,10*ROW('Sanitation Data'!F93))="","",OFFSET('Sanitation Data'!$F$32,0,10*ROW('Sanitation Data'!F93)))</f>
        <v/>
      </c>
      <c r="CZ99" s="270" t="str">
        <f ca="true">+IF(OFFSET('Sanitation Data'!$G$28,0,10*ROW('Sanitation Data'!G93))="","",OFFSET('Sanitation Data'!$G$28,0,10*ROW('Sanitation Data'!G93)))</f>
        <v/>
      </c>
      <c r="DA99" s="270" t="str">
        <f ca="true">+IF(OFFSET('Sanitation Data'!$G$29,0,10*ROW('Sanitation Data'!G93))="","",OFFSET('Sanitation Data'!$G$29,0,10*ROW('Sanitation Data'!G93)))</f>
        <v/>
      </c>
      <c r="DB99" s="270" t="str">
        <f ca="true">+IF(OFFSET('Sanitation Data'!$G$30,0,10*ROW('Sanitation Data'!G93))="","",OFFSET('Sanitation Data'!$G$30,0,10*ROW('Sanitation Data'!G93)))</f>
        <v/>
      </c>
      <c r="DC99" s="270" t="str">
        <f ca="true">+IF(OFFSET('Sanitation Data'!$G$31,0,10*ROW('Sanitation Data'!G93))="","",OFFSET('Sanitation Data'!$G$31,0,10*ROW('Sanitation Data'!G93)))</f>
        <v/>
      </c>
      <c r="DD99" s="270" t="str">
        <f ca="true">+IF(OFFSET('Sanitation Data'!$G$32,0,10*ROW('Sanitation Data'!G93))="","",OFFSET('Sanitation Data'!$G$32,0,10*ROW('Sanitation Data'!G93)))</f>
        <v/>
      </c>
      <c r="DE99" s="270" t="str">
        <f ca="true">+IF(OFFSET('Sanitation Data'!$H$28,0,10*ROW('Sanitation Data'!H93))="","",OFFSET('Sanitation Data'!$H$28,0,10*ROW('Sanitation Data'!H93)))</f>
        <v/>
      </c>
      <c r="DF99" s="270" t="str">
        <f ca="true">+IF(OFFSET('Sanitation Data'!$H$29,0,10*ROW('Sanitation Data'!H93))="","",OFFSET('Sanitation Data'!$H$29,0,10*ROW('Sanitation Data'!H93)))</f>
        <v/>
      </c>
      <c r="DG99" s="270" t="str">
        <f ca="true">+IF(OFFSET('Sanitation Data'!$H$30,0,10*ROW('Sanitation Data'!H93))="","",OFFSET('Sanitation Data'!$H$30,0,10*ROW('Sanitation Data'!H93)))</f>
        <v/>
      </c>
      <c r="DH99" s="270" t="str">
        <f ca="true">+IF(OFFSET('Sanitation Data'!$H$31,0,10*ROW('Sanitation Data'!H93))="","",OFFSET('Sanitation Data'!$H$31,0,10*ROW('Sanitation Data'!H93)))</f>
        <v/>
      </c>
      <c r="DI99" s="270" t="str">
        <f ca="true">+IF(OFFSET('Sanitation Data'!$H$32,0,10*ROW('Sanitation Data'!H93))="","",OFFSET('Sanitation Data'!$H$32,0,10*ROW('Sanitation Data'!H93)))</f>
        <v/>
      </c>
      <c r="DJ99" s="270" t="str">
        <f ca="true">+IF(OFFSET('Sanitation Data'!$I$28,0,10*ROW('Sanitation Data'!I93))="","",OFFSET('Sanitation Data'!$I$28,0,10*ROW('Sanitation Data'!I93)))</f>
        <v/>
      </c>
      <c r="DK99" s="270" t="str">
        <f ca="true">+IF(OFFSET('Sanitation Data'!$I$29,0,10*ROW('Sanitation Data'!I93))="","",OFFSET('Sanitation Data'!$I$29,0,10*ROW('Sanitation Data'!I93)))</f>
        <v/>
      </c>
      <c r="DL99" s="270" t="str">
        <f ca="true">+IF(OFFSET('Sanitation Data'!$I$30,0,10*ROW('Sanitation Data'!I93))="","",OFFSET('Sanitation Data'!$I$30,0,10*ROW('Sanitation Data'!I93)))</f>
        <v/>
      </c>
      <c r="DM99" s="270" t="str">
        <f ca="true">+IF(OFFSET('Sanitation Data'!$I$31,0,10*ROW('Sanitation Data'!I93))="","",OFFSET('Sanitation Data'!$I$31,0,10*ROW('Sanitation Data'!I93)))</f>
        <v/>
      </c>
      <c r="DN99" s="270" t="str">
        <f ca="true">+IF(OFFSET('Sanitation Data'!$I$32,0,10*ROW('Sanitation Data'!I93))="","",OFFSET('Sanitation Data'!$I$32,0,10*ROW('Sanitation Data'!I93)))</f>
        <v/>
      </c>
      <c r="DO99" s="270" t="str">
        <f ca="true">+IF(OFFSET('Hygiene Data'!$D$11,0,10*ROW('Hygiene Data'!D93))="","",OFFSET('Hygiene Data'!$D$11,0,10*ROW('Hygiene Data'!D93)))</f>
        <v/>
      </c>
      <c r="DP99" s="270" t="str">
        <f ca="true">+IF(OFFSET('Hygiene Data'!$D$12,0,10*ROW('Hygiene Data'!D93))="","",OFFSET('Hygiene Data'!$D$12,0,10*ROW('Hygiene Data'!D93)))</f>
        <v/>
      </c>
      <c r="DQ99" s="270" t="str">
        <f ca="true">+IF(OFFSET('Hygiene Data'!$D$13,0,10*ROW('Hygiene Data'!D93))="","",OFFSET('Hygiene Data'!$D$13,0,10*ROW('Hygiene Data'!D93)))</f>
        <v/>
      </c>
      <c r="DR99" s="270" t="str">
        <f ca="true">+IF(OFFSET('Hygiene Data'!$E$11,0,10*ROW('Hygiene Data'!E93))="","",OFFSET('Hygiene Data'!$E$11,0,10*ROW('Hygiene Data'!E93)))</f>
        <v/>
      </c>
      <c r="DS99" s="270" t="str">
        <f ca="true">+IF(OFFSET('Hygiene Data'!$E$12,0,10*ROW('Hygiene Data'!E93))="","",OFFSET('Hygiene Data'!$E$12,0,10*ROW('Hygiene Data'!E93)))</f>
        <v/>
      </c>
      <c r="DT99" s="270" t="str">
        <f ca="true">+IF(OFFSET('Hygiene Data'!$E$13,0,10*ROW('Hygiene Data'!E93))="","",OFFSET('Hygiene Data'!$E$13,0,10*ROW('Hygiene Data'!E93)))</f>
        <v/>
      </c>
      <c r="DU99" s="270" t="str">
        <f ca="true">+IF(OFFSET('Hygiene Data'!$F$11,0,10*ROW('Hygiene Data'!F93))="","",OFFSET('Hygiene Data'!$F$11,0,10*ROW('Hygiene Data'!F93)))</f>
        <v/>
      </c>
      <c r="DV99" s="270" t="str">
        <f ca="true">+IF(OFFSET('Hygiene Data'!$F$12,0,10*ROW('Hygiene Data'!F93))="","",OFFSET('Hygiene Data'!$F$12,0,10*ROW('Hygiene Data'!F93)))</f>
        <v/>
      </c>
      <c r="DW99" s="270" t="str">
        <f ca="true">+IF(OFFSET('Hygiene Data'!$F$13,0,10*ROW('Hygiene Data'!F93))="","",OFFSET('Hygiene Data'!$F$13,0,10*ROW('Hygiene Data'!F93)))</f>
        <v/>
      </c>
      <c r="DX99" s="270" t="str">
        <f ca="true">+IF(OFFSET('Hygiene Data'!$G$11,0,10*ROW('Hygiene Data'!G93))="","",OFFSET('Hygiene Data'!$G$11,0,10*ROW('Hygiene Data'!G93)))</f>
        <v/>
      </c>
      <c r="DY99" s="270" t="str">
        <f ca="true">+IF(OFFSET('Hygiene Data'!$G$12,0,10*ROW('Hygiene Data'!G93))="","",OFFSET('Hygiene Data'!$G$12,0,10*ROW('Hygiene Data'!G93)))</f>
        <v/>
      </c>
      <c r="DZ99" s="270" t="str">
        <f ca="true">+IF(OFFSET('Hygiene Data'!$G$13,0,10*ROW('Hygiene Data'!G93))="","",OFFSET('Hygiene Data'!$G$13,0,10*ROW('Hygiene Data'!G93)))</f>
        <v/>
      </c>
      <c r="EA99" s="270" t="str">
        <f ca="true">+IF(OFFSET('Hygiene Data'!$H$11,0,10*ROW('Hygiene Data'!H93))="","",OFFSET('Hygiene Data'!$H$11,0,10*ROW('Hygiene Data'!H93)))</f>
        <v/>
      </c>
      <c r="EB99" s="270" t="str">
        <f ca="true">+IF(OFFSET('Hygiene Data'!$H$12,0,10*ROW('Hygiene Data'!H93))="","",OFFSET('Hygiene Data'!$H$12,0,10*ROW('Hygiene Data'!H93)))</f>
        <v/>
      </c>
      <c r="EC99" s="270" t="str">
        <f ca="true">+IF(OFFSET('Hygiene Data'!$H$13,0,10*ROW('Hygiene Data'!H93))="","",OFFSET('Hygiene Data'!$H$13,0,10*ROW('Hygiene Data'!H93)))</f>
        <v/>
      </c>
      <c r="ED99" s="270" t="str">
        <f ca="true">+IF(OFFSET('Hygiene Data'!$I$11,0,10*ROW('Hygiene Data'!I93))="","",OFFSET('Hygiene Data'!$I$11,0,10*ROW('Hygiene Data'!I93)))</f>
        <v/>
      </c>
      <c r="EE99" s="270" t="str">
        <f ca="true">+IF(OFFSET('Hygiene Data'!$I$12,0,10*ROW('Hygiene Data'!I93))="","",OFFSET('Hygiene Data'!$I$12,0,10*ROW('Hygiene Data'!I93)))</f>
        <v/>
      </c>
      <c r="EF99" s="270"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6"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0"/>
      <c r="BS100" s="270" t="str">
        <f ca="true">+IF(OFFSET('Water Data'!$D$27,0,10*ROW('Water Data'!D94))="","",OFFSET('Water Data'!$D$27,0,10*ROW('Water Data'!D94)))</f>
        <v/>
      </c>
      <c r="BT100" s="270" t="str">
        <f ca="true">+IF(OFFSET('Water Data'!$D$28,0,10*ROW('Water Data'!D94))="","",OFFSET('Water Data'!$D$28,0,10*ROW('Water Data'!D94)))</f>
        <v/>
      </c>
      <c r="BU100" s="270" t="str">
        <f ca="true">+IF(OFFSET('Water Data'!$D$29,0,10*ROW('Water Data'!D94))="","",OFFSET('Water Data'!$D$29,0,10*ROW('Water Data'!D94)))</f>
        <v/>
      </c>
      <c r="BV100" s="270" t="str">
        <f ca="true">+IF(OFFSET('Water Data'!$E$27,0,10*ROW('Water Data'!E94))="","",OFFSET('Water Data'!$E$27,0,10*ROW('Water Data'!E94)))</f>
        <v/>
      </c>
      <c r="BW100" s="270" t="str">
        <f ca="true">+IF(OFFSET('Water Data'!$E$28,0,10*ROW('Water Data'!E94))="","",OFFSET('Water Data'!$E$28,0,10*ROW('Water Data'!E94)))</f>
        <v/>
      </c>
      <c r="BX100" s="270" t="str">
        <f ca="true">+IF(OFFSET('Water Data'!$E$29,0,10*ROW('Water Data'!E94))="","",OFFSET('Water Data'!$E$29,0,10*ROW('Water Data'!E94)))</f>
        <v/>
      </c>
      <c r="BY100" s="270" t="str">
        <f ca="true">+IF(OFFSET('Water Data'!$F$27,0,10*ROW('Water Data'!F94))="","",OFFSET('Water Data'!$F$27,0,10*ROW('Water Data'!F94)))</f>
        <v/>
      </c>
      <c r="BZ100" s="270" t="str">
        <f ca="true">+IF(OFFSET('Water Data'!$F$28,0,10*ROW('Water Data'!F94))="","",OFFSET('Water Data'!$F$28,0,10*ROW('Water Data'!F94)))</f>
        <v/>
      </c>
      <c r="CA100" s="270" t="str">
        <f ca="true">+IF(OFFSET('Water Data'!$F$29,0,10*ROW('Water Data'!F94))="","",OFFSET('Water Data'!$F$29,0,10*ROW('Water Data'!F94)))</f>
        <v/>
      </c>
      <c r="CB100" s="270" t="str">
        <f ca="true">+IF(OFFSET('Water Data'!$G$27,0,10*ROW('Water Data'!G94))="","",OFFSET('Water Data'!$G$27,0,10*ROW('Water Data'!G94)))</f>
        <v/>
      </c>
      <c r="CC100" s="270" t="str">
        <f ca="true">+IF(OFFSET('Water Data'!$G$28,0,10*ROW('Water Data'!G94))="","",OFFSET('Water Data'!$G$28,0,10*ROW('Water Data'!G94)))</f>
        <v/>
      </c>
      <c r="CD100" s="270" t="str">
        <f ca="true">+IF(OFFSET('Water Data'!$G$29,0,10*ROW('Water Data'!G94))="","",OFFSET('Water Data'!$G$29,0,10*ROW('Water Data'!G94)))</f>
        <v/>
      </c>
      <c r="CE100" s="270" t="str">
        <f ca="true">+IF(OFFSET('Water Data'!$H$27,0,10*ROW('Water Data'!H94))="","",OFFSET('Water Data'!$H$27,0,10*ROW('Water Data'!H94)))</f>
        <v/>
      </c>
      <c r="CF100" s="270" t="str">
        <f ca="true">+IF(OFFSET('Water Data'!$H$28,0,10*ROW('Water Data'!H94))="","",OFFSET('Water Data'!$H$28,0,10*ROW('Water Data'!H94)))</f>
        <v/>
      </c>
      <c r="CG100" s="270" t="str">
        <f ca="true">+IF(OFFSET('Water Data'!$H$29,0,10*ROW('Water Data'!H94))="","",OFFSET('Water Data'!$H$29,0,10*ROW('Water Data'!H94)))</f>
        <v/>
      </c>
      <c r="CH100" s="270" t="str">
        <f ca="true">+IF(OFFSET('Water Data'!$I$27,0,10*ROW('Water Data'!I94))="","",OFFSET('Water Data'!$I$27,0,10*ROW('Water Data'!I94)))</f>
        <v/>
      </c>
      <c r="CI100" s="270" t="str">
        <f ca="true">+IF(OFFSET('Water Data'!$I$28,0,10*ROW('Water Data'!I94))="","",OFFSET('Water Data'!$I$28,0,10*ROW('Water Data'!I94)))</f>
        <v/>
      </c>
      <c r="CJ100" s="270" t="str">
        <f ca="true">+IF(OFFSET('Water Data'!$I$29,0,10*ROW('Water Data'!I94))="","",OFFSET('Water Data'!$I$29,0,10*ROW('Water Data'!I94)))</f>
        <v/>
      </c>
      <c r="CK100" s="270" t="str">
        <f ca="true">+IF(OFFSET('Sanitation Data'!$D$28,0,10*ROW('Sanitation Data'!D94))="","",OFFSET('Sanitation Data'!$D$28,0,10*ROW('Sanitation Data'!D94)))</f>
        <v/>
      </c>
      <c r="CL100" s="270" t="str">
        <f ca="true">+IF(OFFSET('Sanitation Data'!$D$29,0,10*ROW('Sanitation Data'!D94))="","",OFFSET('Sanitation Data'!$D$29,0,10*ROW('Sanitation Data'!D94)))</f>
        <v/>
      </c>
      <c r="CM100" s="270" t="str">
        <f ca="true">+IF(OFFSET('Sanitation Data'!$D$30,0,10*ROW('Sanitation Data'!D94))="","",OFFSET('Sanitation Data'!$D$30,0,10*ROW('Sanitation Data'!D94)))</f>
        <v/>
      </c>
      <c r="CN100" s="270" t="str">
        <f ca="true">+IF(OFFSET('Sanitation Data'!$D$31,0,10*ROW('Sanitation Data'!D94))="","",OFFSET('Sanitation Data'!$D$31,0,10*ROW('Sanitation Data'!D94)))</f>
        <v/>
      </c>
      <c r="CO100" s="270" t="str">
        <f ca="true">+IF(OFFSET('Sanitation Data'!$D$32,0,10*ROW('Sanitation Data'!D94))="","",OFFSET('Sanitation Data'!$D$32,0,10*ROW('Sanitation Data'!D94)))</f>
        <v/>
      </c>
      <c r="CP100" s="270" t="str">
        <f ca="true">+IF(OFFSET('Sanitation Data'!$E$28,0,10*ROW('Sanitation Data'!E94))="","",OFFSET('Sanitation Data'!$E$28,0,10*ROW('Sanitation Data'!E94)))</f>
        <v/>
      </c>
      <c r="CQ100" s="270" t="str">
        <f ca="true">+IF(OFFSET('Sanitation Data'!$E$29,0,10*ROW('Sanitation Data'!E94))="","",OFFSET('Sanitation Data'!$E$29,0,10*ROW('Sanitation Data'!E94)))</f>
        <v/>
      </c>
      <c r="CR100" s="270" t="str">
        <f ca="true">+IF(OFFSET('Sanitation Data'!$E$30,0,10*ROW('Sanitation Data'!E94))="","",OFFSET('Sanitation Data'!$E$30,0,10*ROW('Sanitation Data'!E94)))</f>
        <v/>
      </c>
      <c r="CS100" s="270" t="str">
        <f ca="true">+IF(OFFSET('Sanitation Data'!$E$31,0,10*ROW('Sanitation Data'!E94))="","",OFFSET('Sanitation Data'!$E$31,0,10*ROW('Sanitation Data'!E94)))</f>
        <v/>
      </c>
      <c r="CT100" s="270" t="str">
        <f ca="true">+IF(OFFSET('Sanitation Data'!$E$32,0,10*ROW('Sanitation Data'!E94))="","",OFFSET('Sanitation Data'!$E$32,0,10*ROW('Sanitation Data'!E94)))</f>
        <v/>
      </c>
      <c r="CU100" s="270" t="str">
        <f ca="true">+IF(OFFSET('Sanitation Data'!$F$28,0,10*ROW('Sanitation Data'!F94))="","",OFFSET('Sanitation Data'!$F$28,0,10*ROW('Sanitation Data'!F94)))</f>
        <v/>
      </c>
      <c r="CV100" s="270" t="str">
        <f ca="true">+IF(OFFSET('Sanitation Data'!$F$29,0,10*ROW('Sanitation Data'!F94))="","",OFFSET('Sanitation Data'!$F$29,0,10*ROW('Sanitation Data'!F94)))</f>
        <v/>
      </c>
      <c r="CW100" s="270" t="str">
        <f ca="true">+IF(OFFSET('Sanitation Data'!$F$30,0,10*ROW('Sanitation Data'!F94))="","",OFFSET('Sanitation Data'!$F$30,0,10*ROW('Sanitation Data'!F94)))</f>
        <v/>
      </c>
      <c r="CX100" s="270" t="str">
        <f ca="true">+IF(OFFSET('Sanitation Data'!$F$31,0,10*ROW('Sanitation Data'!F94))="","",OFFSET('Sanitation Data'!$F$31,0,10*ROW('Sanitation Data'!F94)))</f>
        <v/>
      </c>
      <c r="CY100" s="270" t="str">
        <f ca="true">+IF(OFFSET('Sanitation Data'!$F$32,0,10*ROW('Sanitation Data'!F94))="","",OFFSET('Sanitation Data'!$F$32,0,10*ROW('Sanitation Data'!F94)))</f>
        <v/>
      </c>
      <c r="CZ100" s="270" t="str">
        <f ca="true">+IF(OFFSET('Sanitation Data'!$G$28,0,10*ROW('Sanitation Data'!G94))="","",OFFSET('Sanitation Data'!$G$28,0,10*ROW('Sanitation Data'!G94)))</f>
        <v/>
      </c>
      <c r="DA100" s="270" t="str">
        <f ca="true">+IF(OFFSET('Sanitation Data'!$G$29,0,10*ROW('Sanitation Data'!G94))="","",OFFSET('Sanitation Data'!$G$29,0,10*ROW('Sanitation Data'!G94)))</f>
        <v/>
      </c>
      <c r="DB100" s="270" t="str">
        <f ca="true">+IF(OFFSET('Sanitation Data'!$G$30,0,10*ROW('Sanitation Data'!G94))="","",OFFSET('Sanitation Data'!$G$30,0,10*ROW('Sanitation Data'!G94)))</f>
        <v/>
      </c>
      <c r="DC100" s="270" t="str">
        <f ca="true">+IF(OFFSET('Sanitation Data'!$G$31,0,10*ROW('Sanitation Data'!G94))="","",OFFSET('Sanitation Data'!$G$31,0,10*ROW('Sanitation Data'!G94)))</f>
        <v/>
      </c>
      <c r="DD100" s="270" t="str">
        <f ca="true">+IF(OFFSET('Sanitation Data'!$G$32,0,10*ROW('Sanitation Data'!G94))="","",OFFSET('Sanitation Data'!$G$32,0,10*ROW('Sanitation Data'!G94)))</f>
        <v/>
      </c>
      <c r="DE100" s="270" t="str">
        <f ca="true">+IF(OFFSET('Sanitation Data'!$H$28,0,10*ROW('Sanitation Data'!H94))="","",OFFSET('Sanitation Data'!$H$28,0,10*ROW('Sanitation Data'!H94)))</f>
        <v/>
      </c>
      <c r="DF100" s="270" t="str">
        <f ca="true">+IF(OFFSET('Sanitation Data'!$H$29,0,10*ROW('Sanitation Data'!H94))="","",OFFSET('Sanitation Data'!$H$29,0,10*ROW('Sanitation Data'!H94)))</f>
        <v/>
      </c>
      <c r="DG100" s="270" t="str">
        <f ca="true">+IF(OFFSET('Sanitation Data'!$H$30,0,10*ROW('Sanitation Data'!H94))="","",OFFSET('Sanitation Data'!$H$30,0,10*ROW('Sanitation Data'!H94)))</f>
        <v/>
      </c>
      <c r="DH100" s="270" t="str">
        <f ca="true">+IF(OFFSET('Sanitation Data'!$H$31,0,10*ROW('Sanitation Data'!H94))="","",OFFSET('Sanitation Data'!$H$31,0,10*ROW('Sanitation Data'!H94)))</f>
        <v/>
      </c>
      <c r="DI100" s="270" t="str">
        <f ca="true">+IF(OFFSET('Sanitation Data'!$H$32,0,10*ROW('Sanitation Data'!H94))="","",OFFSET('Sanitation Data'!$H$32,0,10*ROW('Sanitation Data'!H94)))</f>
        <v/>
      </c>
      <c r="DJ100" s="270" t="str">
        <f ca="true">+IF(OFFSET('Sanitation Data'!$I$28,0,10*ROW('Sanitation Data'!I94))="","",OFFSET('Sanitation Data'!$I$28,0,10*ROW('Sanitation Data'!I94)))</f>
        <v/>
      </c>
      <c r="DK100" s="270" t="str">
        <f ca="true">+IF(OFFSET('Sanitation Data'!$I$29,0,10*ROW('Sanitation Data'!I94))="","",OFFSET('Sanitation Data'!$I$29,0,10*ROW('Sanitation Data'!I94)))</f>
        <v/>
      </c>
      <c r="DL100" s="270" t="str">
        <f ca="true">+IF(OFFSET('Sanitation Data'!$I$30,0,10*ROW('Sanitation Data'!I94))="","",OFFSET('Sanitation Data'!$I$30,0,10*ROW('Sanitation Data'!I94)))</f>
        <v/>
      </c>
      <c r="DM100" s="270" t="str">
        <f ca="true">+IF(OFFSET('Sanitation Data'!$I$31,0,10*ROW('Sanitation Data'!I94))="","",OFFSET('Sanitation Data'!$I$31,0,10*ROW('Sanitation Data'!I94)))</f>
        <v/>
      </c>
      <c r="DN100" s="270" t="str">
        <f ca="true">+IF(OFFSET('Sanitation Data'!$I$32,0,10*ROW('Sanitation Data'!I94))="","",OFFSET('Sanitation Data'!$I$32,0,10*ROW('Sanitation Data'!I94)))</f>
        <v/>
      </c>
      <c r="DO100" s="270" t="str">
        <f ca="true">+IF(OFFSET('Hygiene Data'!$D$11,0,10*ROW('Hygiene Data'!D94))="","",OFFSET('Hygiene Data'!$D$11,0,10*ROW('Hygiene Data'!D94)))</f>
        <v/>
      </c>
      <c r="DP100" s="270" t="str">
        <f ca="true">+IF(OFFSET('Hygiene Data'!$D$12,0,10*ROW('Hygiene Data'!D94))="","",OFFSET('Hygiene Data'!$D$12,0,10*ROW('Hygiene Data'!D94)))</f>
        <v/>
      </c>
      <c r="DQ100" s="270" t="str">
        <f ca="true">+IF(OFFSET('Hygiene Data'!$D$13,0,10*ROW('Hygiene Data'!D94))="","",OFFSET('Hygiene Data'!$D$13,0,10*ROW('Hygiene Data'!D94)))</f>
        <v/>
      </c>
      <c r="DR100" s="270" t="str">
        <f ca="true">+IF(OFFSET('Hygiene Data'!$E$11,0,10*ROW('Hygiene Data'!E94))="","",OFFSET('Hygiene Data'!$E$11,0,10*ROW('Hygiene Data'!E94)))</f>
        <v/>
      </c>
      <c r="DS100" s="270" t="str">
        <f ca="true">+IF(OFFSET('Hygiene Data'!$E$12,0,10*ROW('Hygiene Data'!E94))="","",OFFSET('Hygiene Data'!$E$12,0,10*ROW('Hygiene Data'!E94)))</f>
        <v/>
      </c>
      <c r="DT100" s="270" t="str">
        <f ca="true">+IF(OFFSET('Hygiene Data'!$E$13,0,10*ROW('Hygiene Data'!E94))="","",OFFSET('Hygiene Data'!$E$13,0,10*ROW('Hygiene Data'!E94)))</f>
        <v/>
      </c>
      <c r="DU100" s="270" t="str">
        <f ca="true">+IF(OFFSET('Hygiene Data'!$F$11,0,10*ROW('Hygiene Data'!F94))="","",OFFSET('Hygiene Data'!$F$11,0,10*ROW('Hygiene Data'!F94)))</f>
        <v/>
      </c>
      <c r="DV100" s="270" t="str">
        <f ca="true">+IF(OFFSET('Hygiene Data'!$F$12,0,10*ROW('Hygiene Data'!F94))="","",OFFSET('Hygiene Data'!$F$12,0,10*ROW('Hygiene Data'!F94)))</f>
        <v/>
      </c>
      <c r="DW100" s="270" t="str">
        <f ca="true">+IF(OFFSET('Hygiene Data'!$F$13,0,10*ROW('Hygiene Data'!F94))="","",OFFSET('Hygiene Data'!$F$13,0,10*ROW('Hygiene Data'!F94)))</f>
        <v/>
      </c>
      <c r="DX100" s="270" t="str">
        <f ca="true">+IF(OFFSET('Hygiene Data'!$G$11,0,10*ROW('Hygiene Data'!G94))="","",OFFSET('Hygiene Data'!$G$11,0,10*ROW('Hygiene Data'!G94)))</f>
        <v/>
      </c>
      <c r="DY100" s="270" t="str">
        <f ca="true">+IF(OFFSET('Hygiene Data'!$G$12,0,10*ROW('Hygiene Data'!G94))="","",OFFSET('Hygiene Data'!$G$12,0,10*ROW('Hygiene Data'!G94)))</f>
        <v/>
      </c>
      <c r="DZ100" s="270" t="str">
        <f ca="true">+IF(OFFSET('Hygiene Data'!$G$13,0,10*ROW('Hygiene Data'!G94))="","",OFFSET('Hygiene Data'!$G$13,0,10*ROW('Hygiene Data'!G94)))</f>
        <v/>
      </c>
      <c r="EA100" s="270" t="str">
        <f ca="true">+IF(OFFSET('Hygiene Data'!$H$11,0,10*ROW('Hygiene Data'!H94))="","",OFFSET('Hygiene Data'!$H$11,0,10*ROW('Hygiene Data'!H94)))</f>
        <v/>
      </c>
      <c r="EB100" s="270" t="str">
        <f ca="true">+IF(OFFSET('Hygiene Data'!$H$12,0,10*ROW('Hygiene Data'!H94))="","",OFFSET('Hygiene Data'!$H$12,0,10*ROW('Hygiene Data'!H94)))</f>
        <v/>
      </c>
      <c r="EC100" s="270" t="str">
        <f ca="true">+IF(OFFSET('Hygiene Data'!$H$13,0,10*ROW('Hygiene Data'!H94))="","",OFFSET('Hygiene Data'!$H$13,0,10*ROW('Hygiene Data'!H94)))</f>
        <v/>
      </c>
      <c r="ED100" s="270" t="str">
        <f ca="true">+IF(OFFSET('Hygiene Data'!$I$11,0,10*ROW('Hygiene Data'!I94))="","",OFFSET('Hygiene Data'!$I$11,0,10*ROW('Hygiene Data'!I94)))</f>
        <v/>
      </c>
      <c r="EE100" s="270" t="str">
        <f ca="true">+IF(OFFSET('Hygiene Data'!$I$12,0,10*ROW('Hygiene Data'!I94))="","",OFFSET('Hygiene Data'!$I$12,0,10*ROW('Hygiene Data'!I94)))</f>
        <v/>
      </c>
      <c r="EF100" s="270"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6"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0"/>
      <c r="BS101" s="270" t="str">
        <f ca="true">+IF(OFFSET('Water Data'!$D$27,0,10*ROW('Water Data'!D95))="","",OFFSET('Water Data'!$D$27,0,10*ROW('Water Data'!D95)))</f>
        <v/>
      </c>
      <c r="BT101" s="270" t="str">
        <f ca="true">+IF(OFFSET('Water Data'!$D$28,0,10*ROW('Water Data'!D95))="","",OFFSET('Water Data'!$D$28,0,10*ROW('Water Data'!D95)))</f>
        <v/>
      </c>
      <c r="BU101" s="270" t="str">
        <f ca="true">+IF(OFFSET('Water Data'!$D$29,0,10*ROW('Water Data'!D95))="","",OFFSET('Water Data'!$D$29,0,10*ROW('Water Data'!D95)))</f>
        <v/>
      </c>
      <c r="BV101" s="270" t="str">
        <f ca="true">+IF(OFFSET('Water Data'!$E$27,0,10*ROW('Water Data'!E95))="","",OFFSET('Water Data'!$E$27,0,10*ROW('Water Data'!E95)))</f>
        <v/>
      </c>
      <c r="BW101" s="270" t="str">
        <f ca="true">+IF(OFFSET('Water Data'!$E$28,0,10*ROW('Water Data'!E95))="","",OFFSET('Water Data'!$E$28,0,10*ROW('Water Data'!E95)))</f>
        <v/>
      </c>
      <c r="BX101" s="270" t="str">
        <f ca="true">+IF(OFFSET('Water Data'!$E$29,0,10*ROW('Water Data'!E95))="","",OFFSET('Water Data'!$E$29,0,10*ROW('Water Data'!E95)))</f>
        <v/>
      </c>
      <c r="BY101" s="270" t="str">
        <f ca="true">+IF(OFFSET('Water Data'!$F$27,0,10*ROW('Water Data'!F95))="","",OFFSET('Water Data'!$F$27,0,10*ROW('Water Data'!F95)))</f>
        <v/>
      </c>
      <c r="BZ101" s="270" t="str">
        <f ca="true">+IF(OFFSET('Water Data'!$F$28,0,10*ROW('Water Data'!F95))="","",OFFSET('Water Data'!$F$28,0,10*ROW('Water Data'!F95)))</f>
        <v/>
      </c>
      <c r="CA101" s="270" t="str">
        <f ca="true">+IF(OFFSET('Water Data'!$F$29,0,10*ROW('Water Data'!F95))="","",OFFSET('Water Data'!$F$29,0,10*ROW('Water Data'!F95)))</f>
        <v/>
      </c>
      <c r="CB101" s="270" t="str">
        <f ca="true">+IF(OFFSET('Water Data'!$G$27,0,10*ROW('Water Data'!G95))="","",OFFSET('Water Data'!$G$27,0,10*ROW('Water Data'!G95)))</f>
        <v/>
      </c>
      <c r="CC101" s="270" t="str">
        <f ca="true">+IF(OFFSET('Water Data'!$G$28,0,10*ROW('Water Data'!G95))="","",OFFSET('Water Data'!$G$28,0,10*ROW('Water Data'!G95)))</f>
        <v/>
      </c>
      <c r="CD101" s="270" t="str">
        <f ca="true">+IF(OFFSET('Water Data'!$G$29,0,10*ROW('Water Data'!G95))="","",OFFSET('Water Data'!$G$29,0,10*ROW('Water Data'!G95)))</f>
        <v/>
      </c>
      <c r="CE101" s="270" t="str">
        <f ca="true">+IF(OFFSET('Water Data'!$H$27,0,10*ROW('Water Data'!H95))="","",OFFSET('Water Data'!$H$27,0,10*ROW('Water Data'!H95)))</f>
        <v/>
      </c>
      <c r="CF101" s="270" t="str">
        <f ca="true">+IF(OFFSET('Water Data'!$H$28,0,10*ROW('Water Data'!H95))="","",OFFSET('Water Data'!$H$28,0,10*ROW('Water Data'!H95)))</f>
        <v/>
      </c>
      <c r="CG101" s="270" t="str">
        <f ca="true">+IF(OFFSET('Water Data'!$H$29,0,10*ROW('Water Data'!H95))="","",OFFSET('Water Data'!$H$29,0,10*ROW('Water Data'!H95)))</f>
        <v/>
      </c>
      <c r="CH101" s="270" t="str">
        <f ca="true">+IF(OFFSET('Water Data'!$I$27,0,10*ROW('Water Data'!I95))="","",OFFSET('Water Data'!$I$27,0,10*ROW('Water Data'!I95)))</f>
        <v/>
      </c>
      <c r="CI101" s="270" t="str">
        <f ca="true">+IF(OFFSET('Water Data'!$I$28,0,10*ROW('Water Data'!I95))="","",OFFSET('Water Data'!$I$28,0,10*ROW('Water Data'!I95)))</f>
        <v/>
      </c>
      <c r="CJ101" s="270" t="str">
        <f ca="true">+IF(OFFSET('Water Data'!$I$29,0,10*ROW('Water Data'!I95))="","",OFFSET('Water Data'!$I$29,0,10*ROW('Water Data'!I95)))</f>
        <v/>
      </c>
      <c r="CK101" s="270" t="str">
        <f ca="true">+IF(OFFSET('Sanitation Data'!$D$28,0,10*ROW('Sanitation Data'!D95))="","",OFFSET('Sanitation Data'!$D$28,0,10*ROW('Sanitation Data'!D95)))</f>
        <v/>
      </c>
      <c r="CL101" s="270" t="str">
        <f ca="true">+IF(OFFSET('Sanitation Data'!$D$29,0,10*ROW('Sanitation Data'!D95))="","",OFFSET('Sanitation Data'!$D$29,0,10*ROW('Sanitation Data'!D95)))</f>
        <v/>
      </c>
      <c r="CM101" s="270" t="str">
        <f ca="true">+IF(OFFSET('Sanitation Data'!$D$30,0,10*ROW('Sanitation Data'!D95))="","",OFFSET('Sanitation Data'!$D$30,0,10*ROW('Sanitation Data'!D95)))</f>
        <v/>
      </c>
      <c r="CN101" s="270" t="str">
        <f ca="true">+IF(OFFSET('Sanitation Data'!$D$31,0,10*ROW('Sanitation Data'!D95))="","",OFFSET('Sanitation Data'!$D$31,0,10*ROW('Sanitation Data'!D95)))</f>
        <v/>
      </c>
      <c r="CO101" s="270" t="str">
        <f ca="true">+IF(OFFSET('Sanitation Data'!$D$32,0,10*ROW('Sanitation Data'!D95))="","",OFFSET('Sanitation Data'!$D$32,0,10*ROW('Sanitation Data'!D95)))</f>
        <v/>
      </c>
      <c r="CP101" s="270" t="str">
        <f ca="true">+IF(OFFSET('Sanitation Data'!$E$28,0,10*ROW('Sanitation Data'!E95))="","",OFFSET('Sanitation Data'!$E$28,0,10*ROW('Sanitation Data'!E95)))</f>
        <v/>
      </c>
      <c r="CQ101" s="270" t="str">
        <f ca="true">+IF(OFFSET('Sanitation Data'!$E$29,0,10*ROW('Sanitation Data'!E95))="","",OFFSET('Sanitation Data'!$E$29,0,10*ROW('Sanitation Data'!E95)))</f>
        <v/>
      </c>
      <c r="CR101" s="270" t="str">
        <f ca="true">+IF(OFFSET('Sanitation Data'!$E$30,0,10*ROW('Sanitation Data'!E95))="","",OFFSET('Sanitation Data'!$E$30,0,10*ROW('Sanitation Data'!E95)))</f>
        <v/>
      </c>
      <c r="CS101" s="270" t="str">
        <f ca="true">+IF(OFFSET('Sanitation Data'!$E$31,0,10*ROW('Sanitation Data'!E95))="","",OFFSET('Sanitation Data'!$E$31,0,10*ROW('Sanitation Data'!E95)))</f>
        <v/>
      </c>
      <c r="CT101" s="270" t="str">
        <f ca="true">+IF(OFFSET('Sanitation Data'!$E$32,0,10*ROW('Sanitation Data'!E95))="","",OFFSET('Sanitation Data'!$E$32,0,10*ROW('Sanitation Data'!E95)))</f>
        <v/>
      </c>
      <c r="CU101" s="270" t="str">
        <f ca="true">+IF(OFFSET('Sanitation Data'!$F$28,0,10*ROW('Sanitation Data'!F95))="","",OFFSET('Sanitation Data'!$F$28,0,10*ROW('Sanitation Data'!F95)))</f>
        <v/>
      </c>
      <c r="CV101" s="270" t="str">
        <f ca="true">+IF(OFFSET('Sanitation Data'!$F$29,0,10*ROW('Sanitation Data'!F95))="","",OFFSET('Sanitation Data'!$F$29,0,10*ROW('Sanitation Data'!F95)))</f>
        <v/>
      </c>
      <c r="CW101" s="270" t="str">
        <f ca="true">+IF(OFFSET('Sanitation Data'!$F$30,0,10*ROW('Sanitation Data'!F95))="","",OFFSET('Sanitation Data'!$F$30,0,10*ROW('Sanitation Data'!F95)))</f>
        <v/>
      </c>
      <c r="CX101" s="270" t="str">
        <f ca="true">+IF(OFFSET('Sanitation Data'!$F$31,0,10*ROW('Sanitation Data'!F95))="","",OFFSET('Sanitation Data'!$F$31,0,10*ROW('Sanitation Data'!F95)))</f>
        <v/>
      </c>
      <c r="CY101" s="270" t="str">
        <f ca="true">+IF(OFFSET('Sanitation Data'!$F$32,0,10*ROW('Sanitation Data'!F95))="","",OFFSET('Sanitation Data'!$F$32,0,10*ROW('Sanitation Data'!F95)))</f>
        <v/>
      </c>
      <c r="CZ101" s="270" t="str">
        <f ca="true">+IF(OFFSET('Sanitation Data'!$G$28,0,10*ROW('Sanitation Data'!G95))="","",OFFSET('Sanitation Data'!$G$28,0,10*ROW('Sanitation Data'!G95)))</f>
        <v/>
      </c>
      <c r="DA101" s="270" t="str">
        <f ca="true">+IF(OFFSET('Sanitation Data'!$G$29,0,10*ROW('Sanitation Data'!G95))="","",OFFSET('Sanitation Data'!$G$29,0,10*ROW('Sanitation Data'!G95)))</f>
        <v/>
      </c>
      <c r="DB101" s="270" t="str">
        <f ca="true">+IF(OFFSET('Sanitation Data'!$G$30,0,10*ROW('Sanitation Data'!G95))="","",OFFSET('Sanitation Data'!$G$30,0,10*ROW('Sanitation Data'!G95)))</f>
        <v/>
      </c>
      <c r="DC101" s="270" t="str">
        <f ca="true">+IF(OFFSET('Sanitation Data'!$G$31,0,10*ROW('Sanitation Data'!G95))="","",OFFSET('Sanitation Data'!$G$31,0,10*ROW('Sanitation Data'!G95)))</f>
        <v/>
      </c>
      <c r="DD101" s="270" t="str">
        <f ca="true">+IF(OFFSET('Sanitation Data'!$G$32,0,10*ROW('Sanitation Data'!G95))="","",OFFSET('Sanitation Data'!$G$32,0,10*ROW('Sanitation Data'!G95)))</f>
        <v/>
      </c>
      <c r="DE101" s="270" t="str">
        <f ca="true">+IF(OFFSET('Sanitation Data'!$H$28,0,10*ROW('Sanitation Data'!H95))="","",OFFSET('Sanitation Data'!$H$28,0,10*ROW('Sanitation Data'!H95)))</f>
        <v/>
      </c>
      <c r="DF101" s="270" t="str">
        <f ca="true">+IF(OFFSET('Sanitation Data'!$H$29,0,10*ROW('Sanitation Data'!H95))="","",OFFSET('Sanitation Data'!$H$29,0,10*ROW('Sanitation Data'!H95)))</f>
        <v/>
      </c>
      <c r="DG101" s="270" t="str">
        <f ca="true">+IF(OFFSET('Sanitation Data'!$H$30,0,10*ROW('Sanitation Data'!H95))="","",OFFSET('Sanitation Data'!$H$30,0,10*ROW('Sanitation Data'!H95)))</f>
        <v/>
      </c>
      <c r="DH101" s="270" t="str">
        <f ca="true">+IF(OFFSET('Sanitation Data'!$H$31,0,10*ROW('Sanitation Data'!H95))="","",OFFSET('Sanitation Data'!$H$31,0,10*ROW('Sanitation Data'!H95)))</f>
        <v/>
      </c>
      <c r="DI101" s="270" t="str">
        <f ca="true">+IF(OFFSET('Sanitation Data'!$H$32,0,10*ROW('Sanitation Data'!H95))="","",OFFSET('Sanitation Data'!$H$32,0,10*ROW('Sanitation Data'!H95)))</f>
        <v/>
      </c>
      <c r="DJ101" s="270" t="str">
        <f ca="true">+IF(OFFSET('Sanitation Data'!$I$28,0,10*ROW('Sanitation Data'!I95))="","",OFFSET('Sanitation Data'!$I$28,0,10*ROW('Sanitation Data'!I95)))</f>
        <v/>
      </c>
      <c r="DK101" s="270" t="str">
        <f ca="true">+IF(OFFSET('Sanitation Data'!$I$29,0,10*ROW('Sanitation Data'!I95))="","",OFFSET('Sanitation Data'!$I$29,0,10*ROW('Sanitation Data'!I95)))</f>
        <v/>
      </c>
      <c r="DL101" s="270" t="str">
        <f ca="true">+IF(OFFSET('Sanitation Data'!$I$30,0,10*ROW('Sanitation Data'!I95))="","",OFFSET('Sanitation Data'!$I$30,0,10*ROW('Sanitation Data'!I95)))</f>
        <v/>
      </c>
      <c r="DM101" s="270" t="str">
        <f ca="true">+IF(OFFSET('Sanitation Data'!$I$31,0,10*ROW('Sanitation Data'!I95))="","",OFFSET('Sanitation Data'!$I$31,0,10*ROW('Sanitation Data'!I95)))</f>
        <v/>
      </c>
      <c r="DN101" s="270" t="str">
        <f ca="true">+IF(OFFSET('Sanitation Data'!$I$32,0,10*ROW('Sanitation Data'!I95))="","",OFFSET('Sanitation Data'!$I$32,0,10*ROW('Sanitation Data'!I95)))</f>
        <v/>
      </c>
      <c r="DO101" s="270" t="str">
        <f ca="true">+IF(OFFSET('Hygiene Data'!$D$11,0,10*ROW('Hygiene Data'!D95))="","",OFFSET('Hygiene Data'!$D$11,0,10*ROW('Hygiene Data'!D95)))</f>
        <v/>
      </c>
      <c r="DP101" s="270" t="str">
        <f ca="true">+IF(OFFSET('Hygiene Data'!$D$12,0,10*ROW('Hygiene Data'!D95))="","",OFFSET('Hygiene Data'!$D$12,0,10*ROW('Hygiene Data'!D95)))</f>
        <v/>
      </c>
      <c r="DQ101" s="270" t="str">
        <f ca="true">+IF(OFFSET('Hygiene Data'!$D$13,0,10*ROW('Hygiene Data'!D95))="","",OFFSET('Hygiene Data'!$D$13,0,10*ROW('Hygiene Data'!D95)))</f>
        <v/>
      </c>
      <c r="DR101" s="270" t="str">
        <f ca="true">+IF(OFFSET('Hygiene Data'!$E$11,0,10*ROW('Hygiene Data'!E95))="","",OFFSET('Hygiene Data'!$E$11,0,10*ROW('Hygiene Data'!E95)))</f>
        <v/>
      </c>
      <c r="DS101" s="270" t="str">
        <f ca="true">+IF(OFFSET('Hygiene Data'!$E$12,0,10*ROW('Hygiene Data'!E95))="","",OFFSET('Hygiene Data'!$E$12,0,10*ROW('Hygiene Data'!E95)))</f>
        <v/>
      </c>
      <c r="DT101" s="270" t="str">
        <f ca="true">+IF(OFFSET('Hygiene Data'!$E$13,0,10*ROW('Hygiene Data'!E95))="","",OFFSET('Hygiene Data'!$E$13,0,10*ROW('Hygiene Data'!E95)))</f>
        <v/>
      </c>
      <c r="DU101" s="270" t="str">
        <f ca="true">+IF(OFFSET('Hygiene Data'!$F$11,0,10*ROW('Hygiene Data'!F95))="","",OFFSET('Hygiene Data'!$F$11,0,10*ROW('Hygiene Data'!F95)))</f>
        <v/>
      </c>
      <c r="DV101" s="270" t="str">
        <f ca="true">+IF(OFFSET('Hygiene Data'!$F$12,0,10*ROW('Hygiene Data'!F95))="","",OFFSET('Hygiene Data'!$F$12,0,10*ROW('Hygiene Data'!F95)))</f>
        <v/>
      </c>
      <c r="DW101" s="270" t="str">
        <f ca="true">+IF(OFFSET('Hygiene Data'!$F$13,0,10*ROW('Hygiene Data'!F95))="","",OFFSET('Hygiene Data'!$F$13,0,10*ROW('Hygiene Data'!F95)))</f>
        <v/>
      </c>
      <c r="DX101" s="270" t="str">
        <f ca="true">+IF(OFFSET('Hygiene Data'!$G$11,0,10*ROW('Hygiene Data'!G95))="","",OFFSET('Hygiene Data'!$G$11,0,10*ROW('Hygiene Data'!G95)))</f>
        <v/>
      </c>
      <c r="DY101" s="270" t="str">
        <f ca="true">+IF(OFFSET('Hygiene Data'!$G$12,0,10*ROW('Hygiene Data'!G95))="","",OFFSET('Hygiene Data'!$G$12,0,10*ROW('Hygiene Data'!G95)))</f>
        <v/>
      </c>
      <c r="DZ101" s="270" t="str">
        <f ca="true">+IF(OFFSET('Hygiene Data'!$G$13,0,10*ROW('Hygiene Data'!G95))="","",OFFSET('Hygiene Data'!$G$13,0,10*ROW('Hygiene Data'!G95)))</f>
        <v/>
      </c>
      <c r="EA101" s="270" t="str">
        <f ca="true">+IF(OFFSET('Hygiene Data'!$H$11,0,10*ROW('Hygiene Data'!H95))="","",OFFSET('Hygiene Data'!$H$11,0,10*ROW('Hygiene Data'!H95)))</f>
        <v/>
      </c>
      <c r="EB101" s="270" t="str">
        <f ca="true">+IF(OFFSET('Hygiene Data'!$H$12,0,10*ROW('Hygiene Data'!H95))="","",OFFSET('Hygiene Data'!$H$12,0,10*ROW('Hygiene Data'!H95)))</f>
        <v/>
      </c>
      <c r="EC101" s="270" t="str">
        <f ca="true">+IF(OFFSET('Hygiene Data'!$H$13,0,10*ROW('Hygiene Data'!H95))="","",OFFSET('Hygiene Data'!$H$13,0,10*ROW('Hygiene Data'!H95)))</f>
        <v/>
      </c>
      <c r="ED101" s="270" t="str">
        <f ca="true">+IF(OFFSET('Hygiene Data'!$I$11,0,10*ROW('Hygiene Data'!I95))="","",OFFSET('Hygiene Data'!$I$11,0,10*ROW('Hygiene Data'!I95)))</f>
        <v/>
      </c>
      <c r="EE101" s="270" t="str">
        <f ca="true">+IF(OFFSET('Hygiene Data'!$I$12,0,10*ROW('Hygiene Data'!I95))="","",OFFSET('Hygiene Data'!$I$12,0,10*ROW('Hygiene Data'!I95)))</f>
        <v/>
      </c>
      <c r="EF101" s="270"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6"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0"/>
      <c r="BS102" s="270" t="str">
        <f ca="true">+IF(OFFSET('Water Data'!$D$27,0,10*ROW('Water Data'!D96))="","",OFFSET('Water Data'!$D$27,0,10*ROW('Water Data'!D96)))</f>
        <v/>
      </c>
      <c r="BT102" s="270" t="str">
        <f ca="true">+IF(OFFSET('Water Data'!$D$28,0,10*ROW('Water Data'!D96))="","",OFFSET('Water Data'!$D$28,0,10*ROW('Water Data'!D96)))</f>
        <v/>
      </c>
      <c r="BU102" s="270" t="str">
        <f ca="true">+IF(OFFSET('Water Data'!$D$29,0,10*ROW('Water Data'!D96))="","",OFFSET('Water Data'!$D$29,0,10*ROW('Water Data'!D96)))</f>
        <v/>
      </c>
      <c r="BV102" s="270" t="str">
        <f ca="true">+IF(OFFSET('Water Data'!$E$27,0,10*ROW('Water Data'!E96))="","",OFFSET('Water Data'!$E$27,0,10*ROW('Water Data'!E96)))</f>
        <v/>
      </c>
      <c r="BW102" s="270" t="str">
        <f ca="true">+IF(OFFSET('Water Data'!$E$28,0,10*ROW('Water Data'!E96))="","",OFFSET('Water Data'!$E$28,0,10*ROW('Water Data'!E96)))</f>
        <v/>
      </c>
      <c r="BX102" s="270" t="str">
        <f ca="true">+IF(OFFSET('Water Data'!$E$29,0,10*ROW('Water Data'!E96))="","",OFFSET('Water Data'!$E$29,0,10*ROW('Water Data'!E96)))</f>
        <v/>
      </c>
      <c r="BY102" s="270" t="str">
        <f ca="true">+IF(OFFSET('Water Data'!$F$27,0,10*ROW('Water Data'!F96))="","",OFFSET('Water Data'!$F$27,0,10*ROW('Water Data'!F96)))</f>
        <v/>
      </c>
      <c r="BZ102" s="270" t="str">
        <f ca="true">+IF(OFFSET('Water Data'!$F$28,0,10*ROW('Water Data'!F96))="","",OFFSET('Water Data'!$F$28,0,10*ROW('Water Data'!F96)))</f>
        <v/>
      </c>
      <c r="CA102" s="270" t="str">
        <f ca="true">+IF(OFFSET('Water Data'!$F$29,0,10*ROW('Water Data'!F96))="","",OFFSET('Water Data'!$F$29,0,10*ROW('Water Data'!F96)))</f>
        <v/>
      </c>
      <c r="CB102" s="270" t="str">
        <f ca="true">+IF(OFFSET('Water Data'!$G$27,0,10*ROW('Water Data'!G96))="","",OFFSET('Water Data'!$G$27,0,10*ROW('Water Data'!G96)))</f>
        <v/>
      </c>
      <c r="CC102" s="270" t="str">
        <f ca="true">+IF(OFFSET('Water Data'!$G$28,0,10*ROW('Water Data'!G96))="","",OFFSET('Water Data'!$G$28,0,10*ROW('Water Data'!G96)))</f>
        <v/>
      </c>
      <c r="CD102" s="270" t="str">
        <f ca="true">+IF(OFFSET('Water Data'!$G$29,0,10*ROW('Water Data'!G96))="","",OFFSET('Water Data'!$G$29,0,10*ROW('Water Data'!G96)))</f>
        <v/>
      </c>
      <c r="CE102" s="270" t="str">
        <f ca="true">+IF(OFFSET('Water Data'!$H$27,0,10*ROW('Water Data'!H96))="","",OFFSET('Water Data'!$H$27,0,10*ROW('Water Data'!H96)))</f>
        <v/>
      </c>
      <c r="CF102" s="270" t="str">
        <f ca="true">+IF(OFFSET('Water Data'!$H$28,0,10*ROW('Water Data'!H96))="","",OFFSET('Water Data'!$H$28,0,10*ROW('Water Data'!H96)))</f>
        <v/>
      </c>
      <c r="CG102" s="270" t="str">
        <f ca="true">+IF(OFFSET('Water Data'!$H$29,0,10*ROW('Water Data'!H96))="","",OFFSET('Water Data'!$H$29,0,10*ROW('Water Data'!H96)))</f>
        <v/>
      </c>
      <c r="CH102" s="270" t="str">
        <f ca="true">+IF(OFFSET('Water Data'!$I$27,0,10*ROW('Water Data'!I96))="","",OFFSET('Water Data'!$I$27,0,10*ROW('Water Data'!I96)))</f>
        <v/>
      </c>
      <c r="CI102" s="270" t="str">
        <f ca="true">+IF(OFFSET('Water Data'!$I$28,0,10*ROW('Water Data'!I96))="","",OFFSET('Water Data'!$I$28,0,10*ROW('Water Data'!I96)))</f>
        <v/>
      </c>
      <c r="CJ102" s="270" t="str">
        <f ca="true">+IF(OFFSET('Water Data'!$I$29,0,10*ROW('Water Data'!I96))="","",OFFSET('Water Data'!$I$29,0,10*ROW('Water Data'!I96)))</f>
        <v/>
      </c>
      <c r="CK102" s="270" t="str">
        <f ca="true">+IF(OFFSET('Sanitation Data'!$D$28,0,10*ROW('Sanitation Data'!D96))="","",OFFSET('Sanitation Data'!$D$28,0,10*ROW('Sanitation Data'!D96)))</f>
        <v/>
      </c>
      <c r="CL102" s="270" t="str">
        <f ca="true">+IF(OFFSET('Sanitation Data'!$D$29,0,10*ROW('Sanitation Data'!D96))="","",OFFSET('Sanitation Data'!$D$29,0,10*ROW('Sanitation Data'!D96)))</f>
        <v/>
      </c>
      <c r="CM102" s="270" t="str">
        <f ca="true">+IF(OFFSET('Sanitation Data'!$D$30,0,10*ROW('Sanitation Data'!D96))="","",OFFSET('Sanitation Data'!$D$30,0,10*ROW('Sanitation Data'!D96)))</f>
        <v/>
      </c>
      <c r="CN102" s="270" t="str">
        <f ca="true">+IF(OFFSET('Sanitation Data'!$D$31,0,10*ROW('Sanitation Data'!D96))="","",OFFSET('Sanitation Data'!$D$31,0,10*ROW('Sanitation Data'!D96)))</f>
        <v/>
      </c>
      <c r="CO102" s="270" t="str">
        <f ca="true">+IF(OFFSET('Sanitation Data'!$D$32,0,10*ROW('Sanitation Data'!D96))="","",OFFSET('Sanitation Data'!$D$32,0,10*ROW('Sanitation Data'!D96)))</f>
        <v/>
      </c>
      <c r="CP102" s="270" t="str">
        <f ca="true">+IF(OFFSET('Sanitation Data'!$E$28,0,10*ROW('Sanitation Data'!E96))="","",OFFSET('Sanitation Data'!$E$28,0,10*ROW('Sanitation Data'!E96)))</f>
        <v/>
      </c>
      <c r="CQ102" s="270" t="str">
        <f ca="true">+IF(OFFSET('Sanitation Data'!$E$29,0,10*ROW('Sanitation Data'!E96))="","",OFFSET('Sanitation Data'!$E$29,0,10*ROW('Sanitation Data'!E96)))</f>
        <v/>
      </c>
      <c r="CR102" s="270" t="str">
        <f ca="true">+IF(OFFSET('Sanitation Data'!$E$30,0,10*ROW('Sanitation Data'!E96))="","",OFFSET('Sanitation Data'!$E$30,0,10*ROW('Sanitation Data'!E96)))</f>
        <v/>
      </c>
      <c r="CS102" s="270" t="str">
        <f ca="true">+IF(OFFSET('Sanitation Data'!$E$31,0,10*ROW('Sanitation Data'!E96))="","",OFFSET('Sanitation Data'!$E$31,0,10*ROW('Sanitation Data'!E96)))</f>
        <v/>
      </c>
      <c r="CT102" s="270" t="str">
        <f ca="true">+IF(OFFSET('Sanitation Data'!$E$32,0,10*ROW('Sanitation Data'!E96))="","",OFFSET('Sanitation Data'!$E$32,0,10*ROW('Sanitation Data'!E96)))</f>
        <v/>
      </c>
      <c r="CU102" s="270" t="str">
        <f ca="true">+IF(OFFSET('Sanitation Data'!$F$28,0,10*ROW('Sanitation Data'!F96))="","",OFFSET('Sanitation Data'!$F$28,0,10*ROW('Sanitation Data'!F96)))</f>
        <v/>
      </c>
      <c r="CV102" s="270" t="str">
        <f ca="true">+IF(OFFSET('Sanitation Data'!$F$29,0,10*ROW('Sanitation Data'!F96))="","",OFFSET('Sanitation Data'!$F$29,0,10*ROW('Sanitation Data'!F96)))</f>
        <v/>
      </c>
      <c r="CW102" s="270" t="str">
        <f ca="true">+IF(OFFSET('Sanitation Data'!$F$30,0,10*ROW('Sanitation Data'!F96))="","",OFFSET('Sanitation Data'!$F$30,0,10*ROW('Sanitation Data'!F96)))</f>
        <v/>
      </c>
      <c r="CX102" s="270" t="str">
        <f ca="true">+IF(OFFSET('Sanitation Data'!$F$31,0,10*ROW('Sanitation Data'!F96))="","",OFFSET('Sanitation Data'!$F$31,0,10*ROW('Sanitation Data'!F96)))</f>
        <v/>
      </c>
      <c r="CY102" s="270" t="str">
        <f ca="true">+IF(OFFSET('Sanitation Data'!$F$32,0,10*ROW('Sanitation Data'!F96))="","",OFFSET('Sanitation Data'!$F$32,0,10*ROW('Sanitation Data'!F96)))</f>
        <v/>
      </c>
      <c r="CZ102" s="270" t="str">
        <f ca="true">+IF(OFFSET('Sanitation Data'!$G$28,0,10*ROW('Sanitation Data'!G96))="","",OFFSET('Sanitation Data'!$G$28,0,10*ROW('Sanitation Data'!G96)))</f>
        <v/>
      </c>
      <c r="DA102" s="270" t="str">
        <f ca="true">+IF(OFFSET('Sanitation Data'!$G$29,0,10*ROW('Sanitation Data'!G96))="","",OFFSET('Sanitation Data'!$G$29,0,10*ROW('Sanitation Data'!G96)))</f>
        <v/>
      </c>
      <c r="DB102" s="270" t="str">
        <f ca="true">+IF(OFFSET('Sanitation Data'!$G$30,0,10*ROW('Sanitation Data'!G96))="","",OFFSET('Sanitation Data'!$G$30,0,10*ROW('Sanitation Data'!G96)))</f>
        <v/>
      </c>
      <c r="DC102" s="270" t="str">
        <f ca="true">+IF(OFFSET('Sanitation Data'!$G$31,0,10*ROW('Sanitation Data'!G96))="","",OFFSET('Sanitation Data'!$G$31,0,10*ROW('Sanitation Data'!G96)))</f>
        <v/>
      </c>
      <c r="DD102" s="270" t="str">
        <f ca="true">+IF(OFFSET('Sanitation Data'!$G$32,0,10*ROW('Sanitation Data'!G96))="","",OFFSET('Sanitation Data'!$G$32,0,10*ROW('Sanitation Data'!G96)))</f>
        <v/>
      </c>
      <c r="DE102" s="270" t="str">
        <f ca="true">+IF(OFFSET('Sanitation Data'!$H$28,0,10*ROW('Sanitation Data'!H96))="","",OFFSET('Sanitation Data'!$H$28,0,10*ROW('Sanitation Data'!H96)))</f>
        <v/>
      </c>
      <c r="DF102" s="270" t="str">
        <f ca="true">+IF(OFFSET('Sanitation Data'!$H$29,0,10*ROW('Sanitation Data'!H96))="","",OFFSET('Sanitation Data'!$H$29,0,10*ROW('Sanitation Data'!H96)))</f>
        <v/>
      </c>
      <c r="DG102" s="270" t="str">
        <f ca="true">+IF(OFFSET('Sanitation Data'!$H$30,0,10*ROW('Sanitation Data'!H96))="","",OFFSET('Sanitation Data'!$H$30,0,10*ROW('Sanitation Data'!H96)))</f>
        <v/>
      </c>
      <c r="DH102" s="270" t="str">
        <f ca="true">+IF(OFFSET('Sanitation Data'!$H$31,0,10*ROW('Sanitation Data'!H96))="","",OFFSET('Sanitation Data'!$H$31,0,10*ROW('Sanitation Data'!H96)))</f>
        <v/>
      </c>
      <c r="DI102" s="270" t="str">
        <f ca="true">+IF(OFFSET('Sanitation Data'!$H$32,0,10*ROW('Sanitation Data'!H96))="","",OFFSET('Sanitation Data'!$H$32,0,10*ROW('Sanitation Data'!H96)))</f>
        <v/>
      </c>
      <c r="DJ102" s="270" t="str">
        <f ca="true">+IF(OFFSET('Sanitation Data'!$I$28,0,10*ROW('Sanitation Data'!I96))="","",OFFSET('Sanitation Data'!$I$28,0,10*ROW('Sanitation Data'!I96)))</f>
        <v/>
      </c>
      <c r="DK102" s="270" t="str">
        <f ca="true">+IF(OFFSET('Sanitation Data'!$I$29,0,10*ROW('Sanitation Data'!I96))="","",OFFSET('Sanitation Data'!$I$29,0,10*ROW('Sanitation Data'!I96)))</f>
        <v/>
      </c>
      <c r="DL102" s="270" t="str">
        <f ca="true">+IF(OFFSET('Sanitation Data'!$I$30,0,10*ROW('Sanitation Data'!I96))="","",OFFSET('Sanitation Data'!$I$30,0,10*ROW('Sanitation Data'!I96)))</f>
        <v/>
      </c>
      <c r="DM102" s="270" t="str">
        <f ca="true">+IF(OFFSET('Sanitation Data'!$I$31,0,10*ROW('Sanitation Data'!I96))="","",OFFSET('Sanitation Data'!$I$31,0,10*ROW('Sanitation Data'!I96)))</f>
        <v/>
      </c>
      <c r="DN102" s="270" t="str">
        <f ca="true">+IF(OFFSET('Sanitation Data'!$I$32,0,10*ROW('Sanitation Data'!I96))="","",OFFSET('Sanitation Data'!$I$32,0,10*ROW('Sanitation Data'!I96)))</f>
        <v/>
      </c>
      <c r="DO102" s="270" t="str">
        <f ca="true">+IF(OFFSET('Hygiene Data'!$D$11,0,10*ROW('Hygiene Data'!D96))="","",OFFSET('Hygiene Data'!$D$11,0,10*ROW('Hygiene Data'!D96)))</f>
        <v/>
      </c>
      <c r="DP102" s="270" t="str">
        <f ca="true">+IF(OFFSET('Hygiene Data'!$D$12,0,10*ROW('Hygiene Data'!D96))="","",OFFSET('Hygiene Data'!$D$12,0,10*ROW('Hygiene Data'!D96)))</f>
        <v/>
      </c>
      <c r="DQ102" s="270" t="str">
        <f ca="true">+IF(OFFSET('Hygiene Data'!$D$13,0,10*ROW('Hygiene Data'!D96))="","",OFFSET('Hygiene Data'!$D$13,0,10*ROW('Hygiene Data'!D96)))</f>
        <v/>
      </c>
      <c r="DR102" s="270" t="str">
        <f ca="true">+IF(OFFSET('Hygiene Data'!$E$11,0,10*ROW('Hygiene Data'!E96))="","",OFFSET('Hygiene Data'!$E$11,0,10*ROW('Hygiene Data'!E96)))</f>
        <v/>
      </c>
      <c r="DS102" s="270" t="str">
        <f ca="true">+IF(OFFSET('Hygiene Data'!$E$12,0,10*ROW('Hygiene Data'!E96))="","",OFFSET('Hygiene Data'!$E$12,0,10*ROW('Hygiene Data'!E96)))</f>
        <v/>
      </c>
      <c r="DT102" s="270" t="str">
        <f ca="true">+IF(OFFSET('Hygiene Data'!$E$13,0,10*ROW('Hygiene Data'!E96))="","",OFFSET('Hygiene Data'!$E$13,0,10*ROW('Hygiene Data'!E96)))</f>
        <v/>
      </c>
      <c r="DU102" s="270" t="str">
        <f ca="true">+IF(OFFSET('Hygiene Data'!$F$11,0,10*ROW('Hygiene Data'!F96))="","",OFFSET('Hygiene Data'!$F$11,0,10*ROW('Hygiene Data'!F96)))</f>
        <v/>
      </c>
      <c r="DV102" s="270" t="str">
        <f ca="true">+IF(OFFSET('Hygiene Data'!$F$12,0,10*ROW('Hygiene Data'!F96))="","",OFFSET('Hygiene Data'!$F$12,0,10*ROW('Hygiene Data'!F96)))</f>
        <v/>
      </c>
      <c r="DW102" s="270" t="str">
        <f ca="true">+IF(OFFSET('Hygiene Data'!$F$13,0,10*ROW('Hygiene Data'!F96))="","",OFFSET('Hygiene Data'!$F$13,0,10*ROW('Hygiene Data'!F96)))</f>
        <v/>
      </c>
      <c r="DX102" s="270" t="str">
        <f ca="true">+IF(OFFSET('Hygiene Data'!$G$11,0,10*ROW('Hygiene Data'!G96))="","",OFFSET('Hygiene Data'!$G$11,0,10*ROW('Hygiene Data'!G96)))</f>
        <v/>
      </c>
      <c r="DY102" s="270" t="str">
        <f ca="true">+IF(OFFSET('Hygiene Data'!$G$12,0,10*ROW('Hygiene Data'!G96))="","",OFFSET('Hygiene Data'!$G$12,0,10*ROW('Hygiene Data'!G96)))</f>
        <v/>
      </c>
      <c r="DZ102" s="270" t="str">
        <f ca="true">+IF(OFFSET('Hygiene Data'!$G$13,0,10*ROW('Hygiene Data'!G96))="","",OFFSET('Hygiene Data'!$G$13,0,10*ROW('Hygiene Data'!G96)))</f>
        <v/>
      </c>
      <c r="EA102" s="270" t="str">
        <f ca="true">+IF(OFFSET('Hygiene Data'!$H$11,0,10*ROW('Hygiene Data'!H96))="","",OFFSET('Hygiene Data'!$H$11,0,10*ROW('Hygiene Data'!H96)))</f>
        <v/>
      </c>
      <c r="EB102" s="270" t="str">
        <f ca="true">+IF(OFFSET('Hygiene Data'!$H$12,0,10*ROW('Hygiene Data'!H96))="","",OFFSET('Hygiene Data'!$H$12,0,10*ROW('Hygiene Data'!H96)))</f>
        <v/>
      </c>
      <c r="EC102" s="270" t="str">
        <f ca="true">+IF(OFFSET('Hygiene Data'!$H$13,0,10*ROW('Hygiene Data'!H96))="","",OFFSET('Hygiene Data'!$H$13,0,10*ROW('Hygiene Data'!H96)))</f>
        <v/>
      </c>
      <c r="ED102" s="270" t="str">
        <f ca="true">+IF(OFFSET('Hygiene Data'!$I$11,0,10*ROW('Hygiene Data'!I96))="","",OFFSET('Hygiene Data'!$I$11,0,10*ROW('Hygiene Data'!I96)))</f>
        <v/>
      </c>
      <c r="EE102" s="270" t="str">
        <f ca="true">+IF(OFFSET('Hygiene Data'!$I$12,0,10*ROW('Hygiene Data'!I96))="","",OFFSET('Hygiene Data'!$I$12,0,10*ROW('Hygiene Data'!I96)))</f>
        <v/>
      </c>
      <c r="EF102" s="270"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6"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0"/>
      <c r="BS103" s="270" t="str">
        <f ca="true">+IF(OFFSET('Water Data'!$D$27,0,10*ROW('Water Data'!D97))="","",OFFSET('Water Data'!$D$27,0,10*ROW('Water Data'!D97)))</f>
        <v/>
      </c>
      <c r="BT103" s="270" t="str">
        <f ca="true">+IF(OFFSET('Water Data'!$D$28,0,10*ROW('Water Data'!D97))="","",OFFSET('Water Data'!$D$28,0,10*ROW('Water Data'!D97)))</f>
        <v/>
      </c>
      <c r="BU103" s="270" t="str">
        <f ca="true">+IF(OFFSET('Water Data'!$D$29,0,10*ROW('Water Data'!D97))="","",OFFSET('Water Data'!$D$29,0,10*ROW('Water Data'!D97)))</f>
        <v/>
      </c>
      <c r="BV103" s="270" t="str">
        <f ca="true">+IF(OFFSET('Water Data'!$E$27,0,10*ROW('Water Data'!E97))="","",OFFSET('Water Data'!$E$27,0,10*ROW('Water Data'!E97)))</f>
        <v/>
      </c>
      <c r="BW103" s="270" t="str">
        <f ca="true">+IF(OFFSET('Water Data'!$E$28,0,10*ROW('Water Data'!E97))="","",OFFSET('Water Data'!$E$28,0,10*ROW('Water Data'!E97)))</f>
        <v/>
      </c>
      <c r="BX103" s="270" t="str">
        <f ca="true">+IF(OFFSET('Water Data'!$E$29,0,10*ROW('Water Data'!E97))="","",OFFSET('Water Data'!$E$29,0,10*ROW('Water Data'!E97)))</f>
        <v/>
      </c>
      <c r="BY103" s="270" t="str">
        <f ca="true">+IF(OFFSET('Water Data'!$F$27,0,10*ROW('Water Data'!F97))="","",OFFSET('Water Data'!$F$27,0,10*ROW('Water Data'!F97)))</f>
        <v/>
      </c>
      <c r="BZ103" s="270" t="str">
        <f ca="true">+IF(OFFSET('Water Data'!$F$28,0,10*ROW('Water Data'!F97))="","",OFFSET('Water Data'!$F$28,0,10*ROW('Water Data'!F97)))</f>
        <v/>
      </c>
      <c r="CA103" s="270" t="str">
        <f ca="true">+IF(OFFSET('Water Data'!$F$29,0,10*ROW('Water Data'!F97))="","",OFFSET('Water Data'!$F$29,0,10*ROW('Water Data'!F97)))</f>
        <v/>
      </c>
      <c r="CB103" s="270" t="str">
        <f ca="true">+IF(OFFSET('Water Data'!$G$27,0,10*ROW('Water Data'!G97))="","",OFFSET('Water Data'!$G$27,0,10*ROW('Water Data'!G97)))</f>
        <v/>
      </c>
      <c r="CC103" s="270" t="str">
        <f ca="true">+IF(OFFSET('Water Data'!$G$28,0,10*ROW('Water Data'!G97))="","",OFFSET('Water Data'!$G$28,0,10*ROW('Water Data'!G97)))</f>
        <v/>
      </c>
      <c r="CD103" s="270" t="str">
        <f ca="true">+IF(OFFSET('Water Data'!$G$29,0,10*ROW('Water Data'!G97))="","",OFFSET('Water Data'!$G$29,0,10*ROW('Water Data'!G97)))</f>
        <v/>
      </c>
      <c r="CE103" s="270" t="str">
        <f ca="true">+IF(OFFSET('Water Data'!$H$27,0,10*ROW('Water Data'!H97))="","",OFFSET('Water Data'!$H$27,0,10*ROW('Water Data'!H97)))</f>
        <v/>
      </c>
      <c r="CF103" s="270" t="str">
        <f ca="true">+IF(OFFSET('Water Data'!$H$28,0,10*ROW('Water Data'!H97))="","",OFFSET('Water Data'!$H$28,0,10*ROW('Water Data'!H97)))</f>
        <v/>
      </c>
      <c r="CG103" s="270" t="str">
        <f ca="true">+IF(OFFSET('Water Data'!$H$29,0,10*ROW('Water Data'!H97))="","",OFFSET('Water Data'!$H$29,0,10*ROW('Water Data'!H97)))</f>
        <v/>
      </c>
      <c r="CH103" s="270" t="str">
        <f ca="true">+IF(OFFSET('Water Data'!$I$27,0,10*ROW('Water Data'!I97))="","",OFFSET('Water Data'!$I$27,0,10*ROW('Water Data'!I97)))</f>
        <v/>
      </c>
      <c r="CI103" s="270" t="str">
        <f ca="true">+IF(OFFSET('Water Data'!$I$28,0,10*ROW('Water Data'!I97))="","",OFFSET('Water Data'!$I$28,0,10*ROW('Water Data'!I97)))</f>
        <v/>
      </c>
      <c r="CJ103" s="270" t="str">
        <f ca="true">+IF(OFFSET('Water Data'!$I$29,0,10*ROW('Water Data'!I97))="","",OFFSET('Water Data'!$I$29,0,10*ROW('Water Data'!I97)))</f>
        <v/>
      </c>
      <c r="CK103" s="270" t="str">
        <f ca="true">+IF(OFFSET('Sanitation Data'!$D$28,0,10*ROW('Sanitation Data'!D97))="","",OFFSET('Sanitation Data'!$D$28,0,10*ROW('Sanitation Data'!D97)))</f>
        <v/>
      </c>
      <c r="CL103" s="270" t="str">
        <f ca="true">+IF(OFFSET('Sanitation Data'!$D$29,0,10*ROW('Sanitation Data'!D97))="","",OFFSET('Sanitation Data'!$D$29,0,10*ROW('Sanitation Data'!D97)))</f>
        <v/>
      </c>
      <c r="CM103" s="270" t="str">
        <f ca="true">+IF(OFFSET('Sanitation Data'!$D$30,0,10*ROW('Sanitation Data'!D97))="","",OFFSET('Sanitation Data'!$D$30,0,10*ROW('Sanitation Data'!D97)))</f>
        <v/>
      </c>
      <c r="CN103" s="270" t="str">
        <f ca="true">+IF(OFFSET('Sanitation Data'!$D$31,0,10*ROW('Sanitation Data'!D97))="","",OFFSET('Sanitation Data'!$D$31,0,10*ROW('Sanitation Data'!D97)))</f>
        <v/>
      </c>
      <c r="CO103" s="270" t="str">
        <f ca="true">+IF(OFFSET('Sanitation Data'!$D$32,0,10*ROW('Sanitation Data'!D97))="","",OFFSET('Sanitation Data'!$D$32,0,10*ROW('Sanitation Data'!D97)))</f>
        <v/>
      </c>
      <c r="CP103" s="270" t="str">
        <f ca="true">+IF(OFFSET('Sanitation Data'!$E$28,0,10*ROW('Sanitation Data'!E97))="","",OFFSET('Sanitation Data'!$E$28,0,10*ROW('Sanitation Data'!E97)))</f>
        <v/>
      </c>
      <c r="CQ103" s="270" t="str">
        <f ca="true">+IF(OFFSET('Sanitation Data'!$E$29,0,10*ROW('Sanitation Data'!E97))="","",OFFSET('Sanitation Data'!$E$29,0,10*ROW('Sanitation Data'!E97)))</f>
        <v/>
      </c>
      <c r="CR103" s="270" t="str">
        <f ca="true">+IF(OFFSET('Sanitation Data'!$E$30,0,10*ROW('Sanitation Data'!E97))="","",OFFSET('Sanitation Data'!$E$30,0,10*ROW('Sanitation Data'!E97)))</f>
        <v/>
      </c>
      <c r="CS103" s="270" t="str">
        <f ca="true">+IF(OFFSET('Sanitation Data'!$E$31,0,10*ROW('Sanitation Data'!E97))="","",OFFSET('Sanitation Data'!$E$31,0,10*ROW('Sanitation Data'!E97)))</f>
        <v/>
      </c>
      <c r="CT103" s="270" t="str">
        <f ca="true">+IF(OFFSET('Sanitation Data'!$E$32,0,10*ROW('Sanitation Data'!E97))="","",OFFSET('Sanitation Data'!$E$32,0,10*ROW('Sanitation Data'!E97)))</f>
        <v/>
      </c>
      <c r="CU103" s="270" t="str">
        <f ca="true">+IF(OFFSET('Sanitation Data'!$F$28,0,10*ROW('Sanitation Data'!F97))="","",OFFSET('Sanitation Data'!$F$28,0,10*ROW('Sanitation Data'!F97)))</f>
        <v/>
      </c>
      <c r="CV103" s="270" t="str">
        <f ca="true">+IF(OFFSET('Sanitation Data'!$F$29,0,10*ROW('Sanitation Data'!F97))="","",OFFSET('Sanitation Data'!$F$29,0,10*ROW('Sanitation Data'!F97)))</f>
        <v/>
      </c>
      <c r="CW103" s="270" t="str">
        <f ca="true">+IF(OFFSET('Sanitation Data'!$F$30,0,10*ROW('Sanitation Data'!F97))="","",OFFSET('Sanitation Data'!$F$30,0,10*ROW('Sanitation Data'!F97)))</f>
        <v/>
      </c>
      <c r="CX103" s="270" t="str">
        <f ca="true">+IF(OFFSET('Sanitation Data'!$F$31,0,10*ROW('Sanitation Data'!F97))="","",OFFSET('Sanitation Data'!$F$31,0,10*ROW('Sanitation Data'!F97)))</f>
        <v/>
      </c>
      <c r="CY103" s="270" t="str">
        <f ca="true">+IF(OFFSET('Sanitation Data'!$F$32,0,10*ROW('Sanitation Data'!F97))="","",OFFSET('Sanitation Data'!$F$32,0,10*ROW('Sanitation Data'!F97)))</f>
        <v/>
      </c>
      <c r="CZ103" s="270" t="str">
        <f ca="true">+IF(OFFSET('Sanitation Data'!$G$28,0,10*ROW('Sanitation Data'!G97))="","",OFFSET('Sanitation Data'!$G$28,0,10*ROW('Sanitation Data'!G97)))</f>
        <v/>
      </c>
      <c r="DA103" s="270" t="str">
        <f ca="true">+IF(OFFSET('Sanitation Data'!$G$29,0,10*ROW('Sanitation Data'!G97))="","",OFFSET('Sanitation Data'!$G$29,0,10*ROW('Sanitation Data'!G97)))</f>
        <v/>
      </c>
      <c r="DB103" s="270" t="str">
        <f ca="true">+IF(OFFSET('Sanitation Data'!$G$30,0,10*ROW('Sanitation Data'!G97))="","",OFFSET('Sanitation Data'!$G$30,0,10*ROW('Sanitation Data'!G97)))</f>
        <v/>
      </c>
      <c r="DC103" s="270" t="str">
        <f ca="true">+IF(OFFSET('Sanitation Data'!$G$31,0,10*ROW('Sanitation Data'!G97))="","",OFFSET('Sanitation Data'!$G$31,0,10*ROW('Sanitation Data'!G97)))</f>
        <v/>
      </c>
      <c r="DD103" s="270" t="str">
        <f ca="true">+IF(OFFSET('Sanitation Data'!$G$32,0,10*ROW('Sanitation Data'!G97))="","",OFFSET('Sanitation Data'!$G$32,0,10*ROW('Sanitation Data'!G97)))</f>
        <v/>
      </c>
      <c r="DE103" s="270" t="str">
        <f ca="true">+IF(OFFSET('Sanitation Data'!$H$28,0,10*ROW('Sanitation Data'!H97))="","",OFFSET('Sanitation Data'!$H$28,0,10*ROW('Sanitation Data'!H97)))</f>
        <v/>
      </c>
      <c r="DF103" s="270" t="str">
        <f ca="true">+IF(OFFSET('Sanitation Data'!$H$29,0,10*ROW('Sanitation Data'!H97))="","",OFFSET('Sanitation Data'!$H$29,0,10*ROW('Sanitation Data'!H97)))</f>
        <v/>
      </c>
      <c r="DG103" s="270" t="str">
        <f ca="true">+IF(OFFSET('Sanitation Data'!$H$30,0,10*ROW('Sanitation Data'!H97))="","",OFFSET('Sanitation Data'!$H$30,0,10*ROW('Sanitation Data'!H97)))</f>
        <v/>
      </c>
      <c r="DH103" s="270" t="str">
        <f ca="true">+IF(OFFSET('Sanitation Data'!$H$31,0,10*ROW('Sanitation Data'!H97))="","",OFFSET('Sanitation Data'!$H$31,0,10*ROW('Sanitation Data'!H97)))</f>
        <v/>
      </c>
      <c r="DI103" s="270" t="str">
        <f ca="true">+IF(OFFSET('Sanitation Data'!$H$32,0,10*ROW('Sanitation Data'!H97))="","",OFFSET('Sanitation Data'!$H$32,0,10*ROW('Sanitation Data'!H97)))</f>
        <v/>
      </c>
      <c r="DJ103" s="270" t="str">
        <f ca="true">+IF(OFFSET('Sanitation Data'!$I$28,0,10*ROW('Sanitation Data'!I97))="","",OFFSET('Sanitation Data'!$I$28,0,10*ROW('Sanitation Data'!I97)))</f>
        <v/>
      </c>
      <c r="DK103" s="270" t="str">
        <f ca="true">+IF(OFFSET('Sanitation Data'!$I$29,0,10*ROW('Sanitation Data'!I97))="","",OFFSET('Sanitation Data'!$I$29,0,10*ROW('Sanitation Data'!I97)))</f>
        <v/>
      </c>
      <c r="DL103" s="270" t="str">
        <f ca="true">+IF(OFFSET('Sanitation Data'!$I$30,0,10*ROW('Sanitation Data'!I97))="","",OFFSET('Sanitation Data'!$I$30,0,10*ROW('Sanitation Data'!I97)))</f>
        <v/>
      </c>
      <c r="DM103" s="270" t="str">
        <f ca="true">+IF(OFFSET('Sanitation Data'!$I$31,0,10*ROW('Sanitation Data'!I97))="","",OFFSET('Sanitation Data'!$I$31,0,10*ROW('Sanitation Data'!I97)))</f>
        <v/>
      </c>
      <c r="DN103" s="270" t="str">
        <f ca="true">+IF(OFFSET('Sanitation Data'!$I$32,0,10*ROW('Sanitation Data'!I97))="","",OFFSET('Sanitation Data'!$I$32,0,10*ROW('Sanitation Data'!I97)))</f>
        <v/>
      </c>
      <c r="DO103" s="270" t="str">
        <f ca="true">+IF(OFFSET('Hygiene Data'!$D$11,0,10*ROW('Hygiene Data'!D97))="","",OFFSET('Hygiene Data'!$D$11,0,10*ROW('Hygiene Data'!D97)))</f>
        <v/>
      </c>
      <c r="DP103" s="270" t="str">
        <f ca="true">+IF(OFFSET('Hygiene Data'!$D$12,0,10*ROW('Hygiene Data'!D97))="","",OFFSET('Hygiene Data'!$D$12,0,10*ROW('Hygiene Data'!D97)))</f>
        <v/>
      </c>
      <c r="DQ103" s="270" t="str">
        <f ca="true">+IF(OFFSET('Hygiene Data'!$D$13,0,10*ROW('Hygiene Data'!D97))="","",OFFSET('Hygiene Data'!$D$13,0,10*ROW('Hygiene Data'!D97)))</f>
        <v/>
      </c>
      <c r="DR103" s="270" t="str">
        <f ca="true">+IF(OFFSET('Hygiene Data'!$E$11,0,10*ROW('Hygiene Data'!E97))="","",OFFSET('Hygiene Data'!$E$11,0,10*ROW('Hygiene Data'!E97)))</f>
        <v/>
      </c>
      <c r="DS103" s="270" t="str">
        <f ca="true">+IF(OFFSET('Hygiene Data'!$E$12,0,10*ROW('Hygiene Data'!E97))="","",OFFSET('Hygiene Data'!$E$12,0,10*ROW('Hygiene Data'!E97)))</f>
        <v/>
      </c>
      <c r="DT103" s="270" t="str">
        <f ca="true">+IF(OFFSET('Hygiene Data'!$E$13,0,10*ROW('Hygiene Data'!E97))="","",OFFSET('Hygiene Data'!$E$13,0,10*ROW('Hygiene Data'!E97)))</f>
        <v/>
      </c>
      <c r="DU103" s="270" t="str">
        <f ca="true">+IF(OFFSET('Hygiene Data'!$F$11,0,10*ROW('Hygiene Data'!F97))="","",OFFSET('Hygiene Data'!$F$11,0,10*ROW('Hygiene Data'!F97)))</f>
        <v/>
      </c>
      <c r="DV103" s="270" t="str">
        <f ca="true">+IF(OFFSET('Hygiene Data'!$F$12,0,10*ROW('Hygiene Data'!F97))="","",OFFSET('Hygiene Data'!$F$12,0,10*ROW('Hygiene Data'!F97)))</f>
        <v/>
      </c>
      <c r="DW103" s="270" t="str">
        <f ca="true">+IF(OFFSET('Hygiene Data'!$F$13,0,10*ROW('Hygiene Data'!F97))="","",OFFSET('Hygiene Data'!$F$13,0,10*ROW('Hygiene Data'!F97)))</f>
        <v/>
      </c>
      <c r="DX103" s="270" t="str">
        <f ca="true">+IF(OFFSET('Hygiene Data'!$G$11,0,10*ROW('Hygiene Data'!G97))="","",OFFSET('Hygiene Data'!$G$11,0,10*ROW('Hygiene Data'!G97)))</f>
        <v/>
      </c>
      <c r="DY103" s="270" t="str">
        <f ca="true">+IF(OFFSET('Hygiene Data'!$G$12,0,10*ROW('Hygiene Data'!G97))="","",OFFSET('Hygiene Data'!$G$12,0,10*ROW('Hygiene Data'!G97)))</f>
        <v/>
      </c>
      <c r="DZ103" s="270" t="str">
        <f ca="true">+IF(OFFSET('Hygiene Data'!$G$13,0,10*ROW('Hygiene Data'!G97))="","",OFFSET('Hygiene Data'!$G$13,0,10*ROW('Hygiene Data'!G97)))</f>
        <v/>
      </c>
      <c r="EA103" s="270" t="str">
        <f ca="true">+IF(OFFSET('Hygiene Data'!$H$11,0,10*ROW('Hygiene Data'!H97))="","",OFFSET('Hygiene Data'!$H$11,0,10*ROW('Hygiene Data'!H97)))</f>
        <v/>
      </c>
      <c r="EB103" s="270" t="str">
        <f ca="true">+IF(OFFSET('Hygiene Data'!$H$12,0,10*ROW('Hygiene Data'!H97))="","",OFFSET('Hygiene Data'!$H$12,0,10*ROW('Hygiene Data'!H97)))</f>
        <v/>
      </c>
      <c r="EC103" s="270" t="str">
        <f ca="true">+IF(OFFSET('Hygiene Data'!$H$13,0,10*ROW('Hygiene Data'!H97))="","",OFFSET('Hygiene Data'!$H$13,0,10*ROW('Hygiene Data'!H97)))</f>
        <v/>
      </c>
      <c r="ED103" s="270" t="str">
        <f ca="true">+IF(OFFSET('Hygiene Data'!$I$11,0,10*ROW('Hygiene Data'!I97))="","",OFFSET('Hygiene Data'!$I$11,0,10*ROW('Hygiene Data'!I97)))</f>
        <v/>
      </c>
      <c r="EE103" s="270" t="str">
        <f ca="true">+IF(OFFSET('Hygiene Data'!$I$12,0,10*ROW('Hygiene Data'!I97))="","",OFFSET('Hygiene Data'!$I$12,0,10*ROW('Hygiene Data'!I97)))</f>
        <v/>
      </c>
      <c r="EF103" s="270"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6"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0"/>
      <c r="BS104" s="270" t="str">
        <f ca="true">+IF(OFFSET('Water Data'!$D$27,0,10*ROW('Water Data'!D98))="","",OFFSET('Water Data'!$D$27,0,10*ROW('Water Data'!D98)))</f>
        <v/>
      </c>
      <c r="BT104" s="270" t="str">
        <f ca="true">+IF(OFFSET('Water Data'!$D$28,0,10*ROW('Water Data'!D98))="","",OFFSET('Water Data'!$D$28,0,10*ROW('Water Data'!D98)))</f>
        <v/>
      </c>
      <c r="BU104" s="270" t="str">
        <f ca="true">+IF(OFFSET('Water Data'!$D$29,0,10*ROW('Water Data'!D98))="","",OFFSET('Water Data'!$D$29,0,10*ROW('Water Data'!D98)))</f>
        <v/>
      </c>
      <c r="BV104" s="270" t="str">
        <f ca="true">+IF(OFFSET('Water Data'!$E$27,0,10*ROW('Water Data'!E98))="","",OFFSET('Water Data'!$E$27,0,10*ROW('Water Data'!E98)))</f>
        <v/>
      </c>
      <c r="BW104" s="270" t="str">
        <f ca="true">+IF(OFFSET('Water Data'!$E$28,0,10*ROW('Water Data'!E98))="","",OFFSET('Water Data'!$E$28,0,10*ROW('Water Data'!E98)))</f>
        <v/>
      </c>
      <c r="BX104" s="270" t="str">
        <f ca="true">+IF(OFFSET('Water Data'!$E$29,0,10*ROW('Water Data'!E98))="","",OFFSET('Water Data'!$E$29,0,10*ROW('Water Data'!E98)))</f>
        <v/>
      </c>
      <c r="BY104" s="270" t="str">
        <f ca="true">+IF(OFFSET('Water Data'!$F$27,0,10*ROW('Water Data'!F98))="","",OFFSET('Water Data'!$F$27,0,10*ROW('Water Data'!F98)))</f>
        <v/>
      </c>
      <c r="BZ104" s="270" t="str">
        <f ca="true">+IF(OFFSET('Water Data'!$F$28,0,10*ROW('Water Data'!F98))="","",OFFSET('Water Data'!$F$28,0,10*ROW('Water Data'!F98)))</f>
        <v/>
      </c>
      <c r="CA104" s="270" t="str">
        <f ca="true">+IF(OFFSET('Water Data'!$F$29,0,10*ROW('Water Data'!F98))="","",OFFSET('Water Data'!$F$29,0,10*ROW('Water Data'!F98)))</f>
        <v/>
      </c>
      <c r="CB104" s="270" t="str">
        <f ca="true">+IF(OFFSET('Water Data'!$G$27,0,10*ROW('Water Data'!G98))="","",OFFSET('Water Data'!$G$27,0,10*ROW('Water Data'!G98)))</f>
        <v/>
      </c>
      <c r="CC104" s="270" t="str">
        <f ca="true">+IF(OFFSET('Water Data'!$G$28,0,10*ROW('Water Data'!G98))="","",OFFSET('Water Data'!$G$28,0,10*ROW('Water Data'!G98)))</f>
        <v/>
      </c>
      <c r="CD104" s="270" t="str">
        <f ca="true">+IF(OFFSET('Water Data'!$G$29,0,10*ROW('Water Data'!G98))="","",OFFSET('Water Data'!$G$29,0,10*ROW('Water Data'!G98)))</f>
        <v/>
      </c>
      <c r="CE104" s="270" t="str">
        <f ca="true">+IF(OFFSET('Water Data'!$H$27,0,10*ROW('Water Data'!H98))="","",OFFSET('Water Data'!$H$27,0,10*ROW('Water Data'!H98)))</f>
        <v/>
      </c>
      <c r="CF104" s="270" t="str">
        <f ca="true">+IF(OFFSET('Water Data'!$H$28,0,10*ROW('Water Data'!H98))="","",OFFSET('Water Data'!$H$28,0,10*ROW('Water Data'!H98)))</f>
        <v/>
      </c>
      <c r="CG104" s="270" t="str">
        <f ca="true">+IF(OFFSET('Water Data'!$H$29,0,10*ROW('Water Data'!H98))="","",OFFSET('Water Data'!$H$29,0,10*ROW('Water Data'!H98)))</f>
        <v/>
      </c>
      <c r="CH104" s="270" t="str">
        <f ca="true">+IF(OFFSET('Water Data'!$I$27,0,10*ROW('Water Data'!I98))="","",OFFSET('Water Data'!$I$27,0,10*ROW('Water Data'!I98)))</f>
        <v/>
      </c>
      <c r="CI104" s="270" t="str">
        <f ca="true">+IF(OFFSET('Water Data'!$I$28,0,10*ROW('Water Data'!I98))="","",OFFSET('Water Data'!$I$28,0,10*ROW('Water Data'!I98)))</f>
        <v/>
      </c>
      <c r="CJ104" s="270" t="str">
        <f ca="true">+IF(OFFSET('Water Data'!$I$29,0,10*ROW('Water Data'!I98))="","",OFFSET('Water Data'!$I$29,0,10*ROW('Water Data'!I98)))</f>
        <v/>
      </c>
      <c r="CK104" s="270" t="str">
        <f ca="true">+IF(OFFSET('Sanitation Data'!$D$28,0,10*ROW('Sanitation Data'!D98))="","",OFFSET('Sanitation Data'!$D$28,0,10*ROW('Sanitation Data'!D98)))</f>
        <v/>
      </c>
      <c r="CL104" s="270" t="str">
        <f ca="true">+IF(OFFSET('Sanitation Data'!$D$29,0,10*ROW('Sanitation Data'!D98))="","",OFFSET('Sanitation Data'!$D$29,0,10*ROW('Sanitation Data'!D98)))</f>
        <v/>
      </c>
      <c r="CM104" s="270" t="str">
        <f ca="true">+IF(OFFSET('Sanitation Data'!$D$30,0,10*ROW('Sanitation Data'!D98))="","",OFFSET('Sanitation Data'!$D$30,0,10*ROW('Sanitation Data'!D98)))</f>
        <v/>
      </c>
      <c r="CN104" s="270" t="str">
        <f ca="true">+IF(OFFSET('Sanitation Data'!$D$31,0,10*ROW('Sanitation Data'!D98))="","",OFFSET('Sanitation Data'!$D$31,0,10*ROW('Sanitation Data'!D98)))</f>
        <v/>
      </c>
      <c r="CO104" s="270" t="str">
        <f ca="true">+IF(OFFSET('Sanitation Data'!$D$32,0,10*ROW('Sanitation Data'!D98))="","",OFFSET('Sanitation Data'!$D$32,0,10*ROW('Sanitation Data'!D98)))</f>
        <v/>
      </c>
      <c r="CP104" s="270" t="str">
        <f ca="true">+IF(OFFSET('Sanitation Data'!$E$28,0,10*ROW('Sanitation Data'!E98))="","",OFFSET('Sanitation Data'!$E$28,0,10*ROW('Sanitation Data'!E98)))</f>
        <v/>
      </c>
      <c r="CQ104" s="270" t="str">
        <f ca="true">+IF(OFFSET('Sanitation Data'!$E$29,0,10*ROW('Sanitation Data'!E98))="","",OFFSET('Sanitation Data'!$E$29,0,10*ROW('Sanitation Data'!E98)))</f>
        <v/>
      </c>
      <c r="CR104" s="270" t="str">
        <f ca="true">+IF(OFFSET('Sanitation Data'!$E$30,0,10*ROW('Sanitation Data'!E98))="","",OFFSET('Sanitation Data'!$E$30,0,10*ROW('Sanitation Data'!E98)))</f>
        <v/>
      </c>
      <c r="CS104" s="270" t="str">
        <f ca="true">+IF(OFFSET('Sanitation Data'!$E$31,0,10*ROW('Sanitation Data'!E98))="","",OFFSET('Sanitation Data'!$E$31,0,10*ROW('Sanitation Data'!E98)))</f>
        <v/>
      </c>
      <c r="CT104" s="270" t="str">
        <f ca="true">+IF(OFFSET('Sanitation Data'!$E$32,0,10*ROW('Sanitation Data'!E98))="","",OFFSET('Sanitation Data'!$E$32,0,10*ROW('Sanitation Data'!E98)))</f>
        <v/>
      </c>
      <c r="CU104" s="270" t="str">
        <f ca="true">+IF(OFFSET('Sanitation Data'!$F$28,0,10*ROW('Sanitation Data'!F98))="","",OFFSET('Sanitation Data'!$F$28,0,10*ROW('Sanitation Data'!F98)))</f>
        <v/>
      </c>
      <c r="CV104" s="270" t="str">
        <f ca="true">+IF(OFFSET('Sanitation Data'!$F$29,0,10*ROW('Sanitation Data'!F98))="","",OFFSET('Sanitation Data'!$F$29,0,10*ROW('Sanitation Data'!F98)))</f>
        <v/>
      </c>
      <c r="CW104" s="270" t="str">
        <f ca="true">+IF(OFFSET('Sanitation Data'!$F$30,0,10*ROW('Sanitation Data'!F98))="","",OFFSET('Sanitation Data'!$F$30,0,10*ROW('Sanitation Data'!F98)))</f>
        <v/>
      </c>
      <c r="CX104" s="270" t="str">
        <f ca="true">+IF(OFFSET('Sanitation Data'!$F$31,0,10*ROW('Sanitation Data'!F98))="","",OFFSET('Sanitation Data'!$F$31,0,10*ROW('Sanitation Data'!F98)))</f>
        <v/>
      </c>
      <c r="CY104" s="270" t="str">
        <f ca="true">+IF(OFFSET('Sanitation Data'!$F$32,0,10*ROW('Sanitation Data'!F98))="","",OFFSET('Sanitation Data'!$F$32,0,10*ROW('Sanitation Data'!F98)))</f>
        <v/>
      </c>
      <c r="CZ104" s="270" t="str">
        <f ca="true">+IF(OFFSET('Sanitation Data'!$G$28,0,10*ROW('Sanitation Data'!G98))="","",OFFSET('Sanitation Data'!$G$28,0,10*ROW('Sanitation Data'!G98)))</f>
        <v/>
      </c>
      <c r="DA104" s="270" t="str">
        <f ca="true">+IF(OFFSET('Sanitation Data'!$G$29,0,10*ROW('Sanitation Data'!G98))="","",OFFSET('Sanitation Data'!$G$29,0,10*ROW('Sanitation Data'!G98)))</f>
        <v/>
      </c>
      <c r="DB104" s="270" t="str">
        <f ca="true">+IF(OFFSET('Sanitation Data'!$G$30,0,10*ROW('Sanitation Data'!G98))="","",OFFSET('Sanitation Data'!$G$30,0,10*ROW('Sanitation Data'!G98)))</f>
        <v/>
      </c>
      <c r="DC104" s="270" t="str">
        <f ca="true">+IF(OFFSET('Sanitation Data'!$G$31,0,10*ROW('Sanitation Data'!G98))="","",OFFSET('Sanitation Data'!$G$31,0,10*ROW('Sanitation Data'!G98)))</f>
        <v/>
      </c>
      <c r="DD104" s="270" t="str">
        <f ca="true">+IF(OFFSET('Sanitation Data'!$G$32,0,10*ROW('Sanitation Data'!G98))="","",OFFSET('Sanitation Data'!$G$32,0,10*ROW('Sanitation Data'!G98)))</f>
        <v/>
      </c>
      <c r="DE104" s="270" t="str">
        <f ca="true">+IF(OFFSET('Sanitation Data'!$H$28,0,10*ROW('Sanitation Data'!H98))="","",OFFSET('Sanitation Data'!$H$28,0,10*ROW('Sanitation Data'!H98)))</f>
        <v/>
      </c>
      <c r="DF104" s="270" t="str">
        <f ca="true">+IF(OFFSET('Sanitation Data'!$H$29,0,10*ROW('Sanitation Data'!H98))="","",OFFSET('Sanitation Data'!$H$29,0,10*ROW('Sanitation Data'!H98)))</f>
        <v/>
      </c>
      <c r="DG104" s="270" t="str">
        <f ca="true">+IF(OFFSET('Sanitation Data'!$H$30,0,10*ROW('Sanitation Data'!H98))="","",OFFSET('Sanitation Data'!$H$30,0,10*ROW('Sanitation Data'!H98)))</f>
        <v/>
      </c>
      <c r="DH104" s="270" t="str">
        <f ca="true">+IF(OFFSET('Sanitation Data'!$H$31,0,10*ROW('Sanitation Data'!H98))="","",OFFSET('Sanitation Data'!$H$31,0,10*ROW('Sanitation Data'!H98)))</f>
        <v/>
      </c>
      <c r="DI104" s="270" t="str">
        <f ca="true">+IF(OFFSET('Sanitation Data'!$H$32,0,10*ROW('Sanitation Data'!H98))="","",OFFSET('Sanitation Data'!$H$32,0,10*ROW('Sanitation Data'!H98)))</f>
        <v/>
      </c>
      <c r="DJ104" s="270" t="str">
        <f ca="true">+IF(OFFSET('Sanitation Data'!$I$28,0,10*ROW('Sanitation Data'!I98))="","",OFFSET('Sanitation Data'!$I$28,0,10*ROW('Sanitation Data'!I98)))</f>
        <v/>
      </c>
      <c r="DK104" s="270" t="str">
        <f ca="true">+IF(OFFSET('Sanitation Data'!$I$29,0,10*ROW('Sanitation Data'!I98))="","",OFFSET('Sanitation Data'!$I$29,0,10*ROW('Sanitation Data'!I98)))</f>
        <v/>
      </c>
      <c r="DL104" s="270" t="str">
        <f ca="true">+IF(OFFSET('Sanitation Data'!$I$30,0,10*ROW('Sanitation Data'!I98))="","",OFFSET('Sanitation Data'!$I$30,0,10*ROW('Sanitation Data'!I98)))</f>
        <v/>
      </c>
      <c r="DM104" s="270" t="str">
        <f ca="true">+IF(OFFSET('Sanitation Data'!$I$31,0,10*ROW('Sanitation Data'!I98))="","",OFFSET('Sanitation Data'!$I$31,0,10*ROW('Sanitation Data'!I98)))</f>
        <v/>
      </c>
      <c r="DN104" s="270" t="str">
        <f ca="true">+IF(OFFSET('Sanitation Data'!$I$32,0,10*ROW('Sanitation Data'!I98))="","",OFFSET('Sanitation Data'!$I$32,0,10*ROW('Sanitation Data'!I98)))</f>
        <v/>
      </c>
      <c r="DO104" s="270" t="str">
        <f ca="true">+IF(OFFSET('Hygiene Data'!$D$11,0,10*ROW('Hygiene Data'!D98))="","",OFFSET('Hygiene Data'!$D$11,0,10*ROW('Hygiene Data'!D98)))</f>
        <v/>
      </c>
      <c r="DP104" s="270" t="str">
        <f ca="true">+IF(OFFSET('Hygiene Data'!$D$12,0,10*ROW('Hygiene Data'!D98))="","",OFFSET('Hygiene Data'!$D$12,0,10*ROW('Hygiene Data'!D98)))</f>
        <v/>
      </c>
      <c r="DQ104" s="270" t="str">
        <f ca="true">+IF(OFFSET('Hygiene Data'!$D$13,0,10*ROW('Hygiene Data'!D98))="","",OFFSET('Hygiene Data'!$D$13,0,10*ROW('Hygiene Data'!D98)))</f>
        <v/>
      </c>
      <c r="DR104" s="270" t="str">
        <f ca="true">+IF(OFFSET('Hygiene Data'!$E$11,0,10*ROW('Hygiene Data'!E98))="","",OFFSET('Hygiene Data'!$E$11,0,10*ROW('Hygiene Data'!E98)))</f>
        <v/>
      </c>
      <c r="DS104" s="270" t="str">
        <f ca="true">+IF(OFFSET('Hygiene Data'!$E$12,0,10*ROW('Hygiene Data'!E98))="","",OFFSET('Hygiene Data'!$E$12,0,10*ROW('Hygiene Data'!E98)))</f>
        <v/>
      </c>
      <c r="DT104" s="270" t="str">
        <f ca="true">+IF(OFFSET('Hygiene Data'!$E$13,0,10*ROW('Hygiene Data'!E98))="","",OFFSET('Hygiene Data'!$E$13,0,10*ROW('Hygiene Data'!E98)))</f>
        <v/>
      </c>
      <c r="DU104" s="270" t="str">
        <f ca="true">+IF(OFFSET('Hygiene Data'!$F$11,0,10*ROW('Hygiene Data'!F98))="","",OFFSET('Hygiene Data'!$F$11,0,10*ROW('Hygiene Data'!F98)))</f>
        <v/>
      </c>
      <c r="DV104" s="270" t="str">
        <f ca="true">+IF(OFFSET('Hygiene Data'!$F$12,0,10*ROW('Hygiene Data'!F98))="","",OFFSET('Hygiene Data'!$F$12,0,10*ROW('Hygiene Data'!F98)))</f>
        <v/>
      </c>
      <c r="DW104" s="270" t="str">
        <f ca="true">+IF(OFFSET('Hygiene Data'!$F$13,0,10*ROW('Hygiene Data'!F98))="","",OFFSET('Hygiene Data'!$F$13,0,10*ROW('Hygiene Data'!F98)))</f>
        <v/>
      </c>
      <c r="DX104" s="270" t="str">
        <f ca="true">+IF(OFFSET('Hygiene Data'!$G$11,0,10*ROW('Hygiene Data'!G98))="","",OFFSET('Hygiene Data'!$G$11,0,10*ROW('Hygiene Data'!G98)))</f>
        <v/>
      </c>
      <c r="DY104" s="270" t="str">
        <f ca="true">+IF(OFFSET('Hygiene Data'!$G$12,0,10*ROW('Hygiene Data'!G98))="","",OFFSET('Hygiene Data'!$G$12,0,10*ROW('Hygiene Data'!G98)))</f>
        <v/>
      </c>
      <c r="DZ104" s="270" t="str">
        <f ca="true">+IF(OFFSET('Hygiene Data'!$G$13,0,10*ROW('Hygiene Data'!G98))="","",OFFSET('Hygiene Data'!$G$13,0,10*ROW('Hygiene Data'!G98)))</f>
        <v/>
      </c>
      <c r="EA104" s="270" t="str">
        <f ca="true">+IF(OFFSET('Hygiene Data'!$H$11,0,10*ROW('Hygiene Data'!H98))="","",OFFSET('Hygiene Data'!$H$11,0,10*ROW('Hygiene Data'!H98)))</f>
        <v/>
      </c>
      <c r="EB104" s="270" t="str">
        <f ca="true">+IF(OFFSET('Hygiene Data'!$H$12,0,10*ROW('Hygiene Data'!H98))="","",OFFSET('Hygiene Data'!$H$12,0,10*ROW('Hygiene Data'!H98)))</f>
        <v/>
      </c>
      <c r="EC104" s="270" t="str">
        <f ca="true">+IF(OFFSET('Hygiene Data'!$H$13,0,10*ROW('Hygiene Data'!H98))="","",OFFSET('Hygiene Data'!$H$13,0,10*ROW('Hygiene Data'!H98)))</f>
        <v/>
      </c>
      <c r="ED104" s="270" t="str">
        <f ca="true">+IF(OFFSET('Hygiene Data'!$I$11,0,10*ROW('Hygiene Data'!I98))="","",OFFSET('Hygiene Data'!$I$11,0,10*ROW('Hygiene Data'!I98)))</f>
        <v/>
      </c>
      <c r="EE104" s="270" t="str">
        <f ca="true">+IF(OFFSET('Hygiene Data'!$I$12,0,10*ROW('Hygiene Data'!I98))="","",OFFSET('Hygiene Data'!$I$12,0,10*ROW('Hygiene Data'!I98)))</f>
        <v/>
      </c>
      <c r="EF104" s="270"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6"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0"/>
      <c r="BS105" s="270" t="str">
        <f ca="true">+IF(OFFSET('Water Data'!$D$27,0,10*ROW('Water Data'!D99))="","",OFFSET('Water Data'!$D$27,0,10*ROW('Water Data'!D99)))</f>
        <v/>
      </c>
      <c r="BT105" s="270" t="str">
        <f ca="true">+IF(OFFSET('Water Data'!$D$28,0,10*ROW('Water Data'!D99))="","",OFFSET('Water Data'!$D$28,0,10*ROW('Water Data'!D99)))</f>
        <v/>
      </c>
      <c r="BU105" s="270" t="str">
        <f ca="true">+IF(OFFSET('Water Data'!$D$29,0,10*ROW('Water Data'!D99))="","",OFFSET('Water Data'!$D$29,0,10*ROW('Water Data'!D99)))</f>
        <v/>
      </c>
      <c r="BV105" s="270" t="str">
        <f ca="true">+IF(OFFSET('Water Data'!$E$27,0,10*ROW('Water Data'!E99))="","",OFFSET('Water Data'!$E$27,0,10*ROW('Water Data'!E99)))</f>
        <v/>
      </c>
      <c r="BW105" s="270" t="str">
        <f ca="true">+IF(OFFSET('Water Data'!$E$28,0,10*ROW('Water Data'!E99))="","",OFFSET('Water Data'!$E$28,0,10*ROW('Water Data'!E99)))</f>
        <v/>
      </c>
      <c r="BX105" s="270" t="str">
        <f ca="true">+IF(OFFSET('Water Data'!$E$29,0,10*ROW('Water Data'!E99))="","",OFFSET('Water Data'!$E$29,0,10*ROW('Water Data'!E99)))</f>
        <v/>
      </c>
      <c r="BY105" s="270" t="str">
        <f ca="true">+IF(OFFSET('Water Data'!$F$27,0,10*ROW('Water Data'!F99))="","",OFFSET('Water Data'!$F$27,0,10*ROW('Water Data'!F99)))</f>
        <v/>
      </c>
      <c r="BZ105" s="270" t="str">
        <f ca="true">+IF(OFFSET('Water Data'!$F$28,0,10*ROW('Water Data'!F99))="","",OFFSET('Water Data'!$F$28,0,10*ROW('Water Data'!F99)))</f>
        <v/>
      </c>
      <c r="CA105" s="270" t="str">
        <f ca="true">+IF(OFFSET('Water Data'!$F$29,0,10*ROW('Water Data'!F99))="","",OFFSET('Water Data'!$F$29,0,10*ROW('Water Data'!F99)))</f>
        <v/>
      </c>
      <c r="CB105" s="270" t="str">
        <f ca="true">+IF(OFFSET('Water Data'!$G$27,0,10*ROW('Water Data'!G99))="","",OFFSET('Water Data'!$G$27,0,10*ROW('Water Data'!G99)))</f>
        <v/>
      </c>
      <c r="CC105" s="270" t="str">
        <f ca="true">+IF(OFFSET('Water Data'!$G$28,0,10*ROW('Water Data'!G99))="","",OFFSET('Water Data'!$G$28,0,10*ROW('Water Data'!G99)))</f>
        <v/>
      </c>
      <c r="CD105" s="270" t="str">
        <f ca="true">+IF(OFFSET('Water Data'!$G$29,0,10*ROW('Water Data'!G99))="","",OFFSET('Water Data'!$G$29,0,10*ROW('Water Data'!G99)))</f>
        <v/>
      </c>
      <c r="CE105" s="270" t="str">
        <f ca="true">+IF(OFFSET('Water Data'!$H$27,0,10*ROW('Water Data'!H99))="","",OFFSET('Water Data'!$H$27,0,10*ROW('Water Data'!H99)))</f>
        <v/>
      </c>
      <c r="CF105" s="270" t="str">
        <f ca="true">+IF(OFFSET('Water Data'!$H$28,0,10*ROW('Water Data'!H99))="","",OFFSET('Water Data'!$H$28,0,10*ROW('Water Data'!H99)))</f>
        <v/>
      </c>
      <c r="CG105" s="270" t="str">
        <f ca="true">+IF(OFFSET('Water Data'!$H$29,0,10*ROW('Water Data'!H99))="","",OFFSET('Water Data'!$H$29,0,10*ROW('Water Data'!H99)))</f>
        <v/>
      </c>
      <c r="CH105" s="270" t="str">
        <f ca="true">+IF(OFFSET('Water Data'!$I$27,0,10*ROW('Water Data'!I99))="","",OFFSET('Water Data'!$I$27,0,10*ROW('Water Data'!I99)))</f>
        <v/>
      </c>
      <c r="CI105" s="270" t="str">
        <f ca="true">+IF(OFFSET('Water Data'!$I$28,0,10*ROW('Water Data'!I99))="","",OFFSET('Water Data'!$I$28,0,10*ROW('Water Data'!I99)))</f>
        <v/>
      </c>
      <c r="CJ105" s="270" t="str">
        <f ca="true">+IF(OFFSET('Water Data'!$I$29,0,10*ROW('Water Data'!I99))="","",OFFSET('Water Data'!$I$29,0,10*ROW('Water Data'!I99)))</f>
        <v/>
      </c>
      <c r="CK105" s="270" t="str">
        <f ca="true">+IF(OFFSET('Sanitation Data'!$D$28,0,10*ROW('Sanitation Data'!D99))="","",OFFSET('Sanitation Data'!$D$28,0,10*ROW('Sanitation Data'!D99)))</f>
        <v/>
      </c>
      <c r="CL105" s="270" t="str">
        <f ca="true">+IF(OFFSET('Sanitation Data'!$D$29,0,10*ROW('Sanitation Data'!D99))="","",OFFSET('Sanitation Data'!$D$29,0,10*ROW('Sanitation Data'!D99)))</f>
        <v/>
      </c>
      <c r="CM105" s="270" t="str">
        <f ca="true">+IF(OFFSET('Sanitation Data'!$D$30,0,10*ROW('Sanitation Data'!D99))="","",OFFSET('Sanitation Data'!$D$30,0,10*ROW('Sanitation Data'!D99)))</f>
        <v/>
      </c>
      <c r="CN105" s="270" t="str">
        <f ca="true">+IF(OFFSET('Sanitation Data'!$D$31,0,10*ROW('Sanitation Data'!D99))="","",OFFSET('Sanitation Data'!$D$31,0,10*ROW('Sanitation Data'!D99)))</f>
        <v/>
      </c>
      <c r="CO105" s="270" t="str">
        <f ca="true">+IF(OFFSET('Sanitation Data'!$D$32,0,10*ROW('Sanitation Data'!D99))="","",OFFSET('Sanitation Data'!$D$32,0,10*ROW('Sanitation Data'!D99)))</f>
        <v/>
      </c>
      <c r="CP105" s="270" t="str">
        <f ca="true">+IF(OFFSET('Sanitation Data'!$E$28,0,10*ROW('Sanitation Data'!E99))="","",OFFSET('Sanitation Data'!$E$28,0,10*ROW('Sanitation Data'!E99)))</f>
        <v/>
      </c>
      <c r="CQ105" s="270" t="str">
        <f ca="true">+IF(OFFSET('Sanitation Data'!$E$29,0,10*ROW('Sanitation Data'!E99))="","",OFFSET('Sanitation Data'!$E$29,0,10*ROW('Sanitation Data'!E99)))</f>
        <v/>
      </c>
      <c r="CR105" s="270" t="str">
        <f ca="true">+IF(OFFSET('Sanitation Data'!$E$30,0,10*ROW('Sanitation Data'!E99))="","",OFFSET('Sanitation Data'!$E$30,0,10*ROW('Sanitation Data'!E99)))</f>
        <v/>
      </c>
      <c r="CS105" s="270" t="str">
        <f ca="true">+IF(OFFSET('Sanitation Data'!$E$31,0,10*ROW('Sanitation Data'!E99))="","",OFFSET('Sanitation Data'!$E$31,0,10*ROW('Sanitation Data'!E99)))</f>
        <v/>
      </c>
      <c r="CT105" s="270" t="str">
        <f ca="true">+IF(OFFSET('Sanitation Data'!$E$32,0,10*ROW('Sanitation Data'!E99))="","",OFFSET('Sanitation Data'!$E$32,0,10*ROW('Sanitation Data'!E99)))</f>
        <v/>
      </c>
      <c r="CU105" s="270" t="str">
        <f ca="true">+IF(OFFSET('Sanitation Data'!$F$28,0,10*ROW('Sanitation Data'!F99))="","",OFFSET('Sanitation Data'!$F$28,0,10*ROW('Sanitation Data'!F99)))</f>
        <v/>
      </c>
      <c r="CV105" s="270" t="str">
        <f ca="true">+IF(OFFSET('Sanitation Data'!$F$29,0,10*ROW('Sanitation Data'!F99))="","",OFFSET('Sanitation Data'!$F$29,0,10*ROW('Sanitation Data'!F99)))</f>
        <v/>
      </c>
      <c r="CW105" s="270" t="str">
        <f ca="true">+IF(OFFSET('Sanitation Data'!$F$30,0,10*ROW('Sanitation Data'!F99))="","",OFFSET('Sanitation Data'!$F$30,0,10*ROW('Sanitation Data'!F99)))</f>
        <v/>
      </c>
      <c r="CX105" s="270" t="str">
        <f ca="true">+IF(OFFSET('Sanitation Data'!$F$31,0,10*ROW('Sanitation Data'!F99))="","",OFFSET('Sanitation Data'!$F$31,0,10*ROW('Sanitation Data'!F99)))</f>
        <v/>
      </c>
      <c r="CY105" s="270" t="str">
        <f ca="true">+IF(OFFSET('Sanitation Data'!$F$32,0,10*ROW('Sanitation Data'!F99))="","",OFFSET('Sanitation Data'!$F$32,0,10*ROW('Sanitation Data'!F99)))</f>
        <v/>
      </c>
      <c r="CZ105" s="270" t="str">
        <f ca="true">+IF(OFFSET('Sanitation Data'!$G$28,0,10*ROW('Sanitation Data'!G99))="","",OFFSET('Sanitation Data'!$G$28,0,10*ROW('Sanitation Data'!G99)))</f>
        <v/>
      </c>
      <c r="DA105" s="270" t="str">
        <f ca="true">+IF(OFFSET('Sanitation Data'!$G$29,0,10*ROW('Sanitation Data'!G99))="","",OFFSET('Sanitation Data'!$G$29,0,10*ROW('Sanitation Data'!G99)))</f>
        <v/>
      </c>
      <c r="DB105" s="270" t="str">
        <f ca="true">+IF(OFFSET('Sanitation Data'!$G$30,0,10*ROW('Sanitation Data'!G99))="","",OFFSET('Sanitation Data'!$G$30,0,10*ROW('Sanitation Data'!G99)))</f>
        <v/>
      </c>
      <c r="DC105" s="270" t="str">
        <f ca="true">+IF(OFFSET('Sanitation Data'!$G$31,0,10*ROW('Sanitation Data'!G99))="","",OFFSET('Sanitation Data'!$G$31,0,10*ROW('Sanitation Data'!G99)))</f>
        <v/>
      </c>
      <c r="DD105" s="270" t="str">
        <f ca="true">+IF(OFFSET('Sanitation Data'!$G$32,0,10*ROW('Sanitation Data'!G99))="","",OFFSET('Sanitation Data'!$G$32,0,10*ROW('Sanitation Data'!G99)))</f>
        <v/>
      </c>
      <c r="DE105" s="270" t="str">
        <f ca="true">+IF(OFFSET('Sanitation Data'!$H$28,0,10*ROW('Sanitation Data'!H99))="","",OFFSET('Sanitation Data'!$H$28,0,10*ROW('Sanitation Data'!H99)))</f>
        <v/>
      </c>
      <c r="DF105" s="270" t="str">
        <f ca="true">+IF(OFFSET('Sanitation Data'!$H$29,0,10*ROW('Sanitation Data'!H99))="","",OFFSET('Sanitation Data'!$H$29,0,10*ROW('Sanitation Data'!H99)))</f>
        <v/>
      </c>
      <c r="DG105" s="270" t="str">
        <f ca="true">+IF(OFFSET('Sanitation Data'!$H$30,0,10*ROW('Sanitation Data'!H99))="","",OFFSET('Sanitation Data'!$H$30,0,10*ROW('Sanitation Data'!H99)))</f>
        <v/>
      </c>
      <c r="DH105" s="270" t="str">
        <f ca="true">+IF(OFFSET('Sanitation Data'!$H$31,0,10*ROW('Sanitation Data'!H99))="","",OFFSET('Sanitation Data'!$H$31,0,10*ROW('Sanitation Data'!H99)))</f>
        <v/>
      </c>
      <c r="DI105" s="270" t="str">
        <f ca="true">+IF(OFFSET('Sanitation Data'!$H$32,0,10*ROW('Sanitation Data'!H99))="","",OFFSET('Sanitation Data'!$H$32,0,10*ROW('Sanitation Data'!H99)))</f>
        <v/>
      </c>
      <c r="DJ105" s="270" t="str">
        <f ca="true">+IF(OFFSET('Sanitation Data'!$I$28,0,10*ROW('Sanitation Data'!I99))="","",OFFSET('Sanitation Data'!$I$28,0,10*ROW('Sanitation Data'!I99)))</f>
        <v/>
      </c>
      <c r="DK105" s="270" t="str">
        <f ca="true">+IF(OFFSET('Sanitation Data'!$I$29,0,10*ROW('Sanitation Data'!I99))="","",OFFSET('Sanitation Data'!$I$29,0,10*ROW('Sanitation Data'!I99)))</f>
        <v/>
      </c>
      <c r="DL105" s="270" t="str">
        <f ca="true">+IF(OFFSET('Sanitation Data'!$I$30,0,10*ROW('Sanitation Data'!I99))="","",OFFSET('Sanitation Data'!$I$30,0,10*ROW('Sanitation Data'!I99)))</f>
        <v/>
      </c>
      <c r="DM105" s="270" t="str">
        <f ca="true">+IF(OFFSET('Sanitation Data'!$I$31,0,10*ROW('Sanitation Data'!I99))="","",OFFSET('Sanitation Data'!$I$31,0,10*ROW('Sanitation Data'!I99)))</f>
        <v/>
      </c>
      <c r="DN105" s="270" t="str">
        <f ca="true">+IF(OFFSET('Sanitation Data'!$I$32,0,10*ROW('Sanitation Data'!I99))="","",OFFSET('Sanitation Data'!$I$32,0,10*ROW('Sanitation Data'!I99)))</f>
        <v/>
      </c>
      <c r="DO105" s="270" t="str">
        <f ca="true">+IF(OFFSET('Hygiene Data'!$D$11,0,10*ROW('Hygiene Data'!D99))="","",OFFSET('Hygiene Data'!$D$11,0,10*ROW('Hygiene Data'!D99)))</f>
        <v/>
      </c>
      <c r="DP105" s="270" t="str">
        <f ca="true">+IF(OFFSET('Hygiene Data'!$D$12,0,10*ROW('Hygiene Data'!D99))="","",OFFSET('Hygiene Data'!$D$12,0,10*ROW('Hygiene Data'!D99)))</f>
        <v/>
      </c>
      <c r="DQ105" s="270" t="str">
        <f ca="true">+IF(OFFSET('Hygiene Data'!$D$13,0,10*ROW('Hygiene Data'!D99))="","",OFFSET('Hygiene Data'!$D$13,0,10*ROW('Hygiene Data'!D99)))</f>
        <v/>
      </c>
      <c r="DR105" s="270" t="str">
        <f ca="true">+IF(OFFSET('Hygiene Data'!$E$11,0,10*ROW('Hygiene Data'!E99))="","",OFFSET('Hygiene Data'!$E$11,0,10*ROW('Hygiene Data'!E99)))</f>
        <v/>
      </c>
      <c r="DS105" s="270" t="str">
        <f ca="true">+IF(OFFSET('Hygiene Data'!$E$12,0,10*ROW('Hygiene Data'!E99))="","",OFFSET('Hygiene Data'!$E$12,0,10*ROW('Hygiene Data'!E99)))</f>
        <v/>
      </c>
      <c r="DT105" s="270" t="str">
        <f ca="true">+IF(OFFSET('Hygiene Data'!$E$13,0,10*ROW('Hygiene Data'!E99))="","",OFFSET('Hygiene Data'!$E$13,0,10*ROW('Hygiene Data'!E99)))</f>
        <v/>
      </c>
      <c r="DU105" s="270" t="str">
        <f ca="true">+IF(OFFSET('Hygiene Data'!$F$11,0,10*ROW('Hygiene Data'!F99))="","",OFFSET('Hygiene Data'!$F$11,0,10*ROW('Hygiene Data'!F99)))</f>
        <v/>
      </c>
      <c r="DV105" s="270" t="str">
        <f ca="true">+IF(OFFSET('Hygiene Data'!$F$12,0,10*ROW('Hygiene Data'!F99))="","",OFFSET('Hygiene Data'!$F$12,0,10*ROW('Hygiene Data'!F99)))</f>
        <v/>
      </c>
      <c r="DW105" s="270" t="str">
        <f ca="true">+IF(OFFSET('Hygiene Data'!$F$13,0,10*ROW('Hygiene Data'!F99))="","",OFFSET('Hygiene Data'!$F$13,0,10*ROW('Hygiene Data'!F99)))</f>
        <v/>
      </c>
      <c r="DX105" s="270" t="str">
        <f ca="true">+IF(OFFSET('Hygiene Data'!$G$11,0,10*ROW('Hygiene Data'!G99))="","",OFFSET('Hygiene Data'!$G$11,0,10*ROW('Hygiene Data'!G99)))</f>
        <v/>
      </c>
      <c r="DY105" s="270" t="str">
        <f ca="true">+IF(OFFSET('Hygiene Data'!$G$12,0,10*ROW('Hygiene Data'!G99))="","",OFFSET('Hygiene Data'!$G$12,0,10*ROW('Hygiene Data'!G99)))</f>
        <v/>
      </c>
      <c r="DZ105" s="270" t="str">
        <f ca="true">+IF(OFFSET('Hygiene Data'!$G$13,0,10*ROW('Hygiene Data'!G99))="","",OFFSET('Hygiene Data'!$G$13,0,10*ROW('Hygiene Data'!G99)))</f>
        <v/>
      </c>
      <c r="EA105" s="270" t="str">
        <f ca="true">+IF(OFFSET('Hygiene Data'!$H$11,0,10*ROW('Hygiene Data'!H99))="","",OFFSET('Hygiene Data'!$H$11,0,10*ROW('Hygiene Data'!H99)))</f>
        <v/>
      </c>
      <c r="EB105" s="270" t="str">
        <f ca="true">+IF(OFFSET('Hygiene Data'!$H$12,0,10*ROW('Hygiene Data'!H99))="","",OFFSET('Hygiene Data'!$H$12,0,10*ROW('Hygiene Data'!H99)))</f>
        <v/>
      </c>
      <c r="EC105" s="270" t="str">
        <f ca="true">+IF(OFFSET('Hygiene Data'!$H$13,0,10*ROW('Hygiene Data'!H99))="","",OFFSET('Hygiene Data'!$H$13,0,10*ROW('Hygiene Data'!H99)))</f>
        <v/>
      </c>
      <c r="ED105" s="270" t="str">
        <f ca="true">+IF(OFFSET('Hygiene Data'!$I$11,0,10*ROW('Hygiene Data'!I99))="","",OFFSET('Hygiene Data'!$I$11,0,10*ROW('Hygiene Data'!I99)))</f>
        <v/>
      </c>
      <c r="EE105" s="270" t="str">
        <f ca="true">+IF(OFFSET('Hygiene Data'!$I$12,0,10*ROW('Hygiene Data'!I99))="","",OFFSET('Hygiene Data'!$I$12,0,10*ROW('Hygiene Data'!I99)))</f>
        <v/>
      </c>
      <c r="EF105" s="270"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6"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0"/>
      <c r="BS106" s="270" t="str">
        <f ca="true">+IF(OFFSET('Water Data'!$D$27,0,10*ROW('Water Data'!D100))="","",OFFSET('Water Data'!$D$27,0,10*ROW('Water Data'!D100)))</f>
        <v/>
      </c>
      <c r="BT106" s="270" t="str">
        <f ca="true">+IF(OFFSET('Water Data'!$D$28,0,10*ROW('Water Data'!D100))="","",OFFSET('Water Data'!$D$28,0,10*ROW('Water Data'!D100)))</f>
        <v/>
      </c>
      <c r="BU106" s="270" t="str">
        <f ca="true">+IF(OFFSET('Water Data'!$D$29,0,10*ROW('Water Data'!D100))="","",OFFSET('Water Data'!$D$29,0,10*ROW('Water Data'!D100)))</f>
        <v/>
      </c>
      <c r="BV106" s="270" t="str">
        <f ca="true">+IF(OFFSET('Water Data'!$E$27,0,10*ROW('Water Data'!E100))="","",OFFSET('Water Data'!$E$27,0,10*ROW('Water Data'!E100)))</f>
        <v/>
      </c>
      <c r="BW106" s="270" t="str">
        <f ca="true">+IF(OFFSET('Water Data'!$E$28,0,10*ROW('Water Data'!E100))="","",OFFSET('Water Data'!$E$28,0,10*ROW('Water Data'!E100)))</f>
        <v/>
      </c>
      <c r="BX106" s="270" t="str">
        <f ca="true">+IF(OFFSET('Water Data'!$E$29,0,10*ROW('Water Data'!E100))="","",OFFSET('Water Data'!$E$29,0,10*ROW('Water Data'!E100)))</f>
        <v/>
      </c>
      <c r="BY106" s="270" t="str">
        <f ca="true">+IF(OFFSET('Water Data'!$F$27,0,10*ROW('Water Data'!F100))="","",OFFSET('Water Data'!$F$27,0,10*ROW('Water Data'!F100)))</f>
        <v/>
      </c>
      <c r="BZ106" s="270" t="str">
        <f ca="true">+IF(OFFSET('Water Data'!$F$28,0,10*ROW('Water Data'!F100))="","",OFFSET('Water Data'!$F$28,0,10*ROW('Water Data'!F100)))</f>
        <v/>
      </c>
      <c r="CA106" s="270" t="str">
        <f ca="true">+IF(OFFSET('Water Data'!$F$29,0,10*ROW('Water Data'!F100))="","",OFFSET('Water Data'!$F$29,0,10*ROW('Water Data'!F100)))</f>
        <v/>
      </c>
      <c r="CB106" s="270" t="str">
        <f ca="true">+IF(OFFSET('Water Data'!$G$27,0,10*ROW('Water Data'!G100))="","",OFFSET('Water Data'!$G$27,0,10*ROW('Water Data'!G100)))</f>
        <v/>
      </c>
      <c r="CC106" s="270" t="str">
        <f ca="true">+IF(OFFSET('Water Data'!$G$28,0,10*ROW('Water Data'!G100))="","",OFFSET('Water Data'!$G$28,0,10*ROW('Water Data'!G100)))</f>
        <v/>
      </c>
      <c r="CD106" s="270" t="str">
        <f ca="true">+IF(OFFSET('Water Data'!$G$29,0,10*ROW('Water Data'!G100))="","",OFFSET('Water Data'!$G$29,0,10*ROW('Water Data'!G100)))</f>
        <v/>
      </c>
      <c r="CE106" s="270" t="str">
        <f ca="true">+IF(OFFSET('Water Data'!$H$27,0,10*ROW('Water Data'!H100))="","",OFFSET('Water Data'!$H$27,0,10*ROW('Water Data'!H100)))</f>
        <v/>
      </c>
      <c r="CF106" s="270" t="str">
        <f ca="true">+IF(OFFSET('Water Data'!$H$28,0,10*ROW('Water Data'!H100))="","",OFFSET('Water Data'!$H$28,0,10*ROW('Water Data'!H100)))</f>
        <v/>
      </c>
      <c r="CG106" s="270" t="str">
        <f ca="true">+IF(OFFSET('Water Data'!$H$29,0,10*ROW('Water Data'!H100))="","",OFFSET('Water Data'!$H$29,0,10*ROW('Water Data'!H100)))</f>
        <v/>
      </c>
      <c r="CH106" s="270" t="str">
        <f ca="true">+IF(OFFSET('Water Data'!$I$27,0,10*ROW('Water Data'!I100))="","",OFFSET('Water Data'!$I$27,0,10*ROW('Water Data'!I100)))</f>
        <v/>
      </c>
      <c r="CI106" s="270" t="str">
        <f ca="true">+IF(OFFSET('Water Data'!$I$28,0,10*ROW('Water Data'!I100))="","",OFFSET('Water Data'!$I$28,0,10*ROW('Water Data'!I100)))</f>
        <v/>
      </c>
      <c r="CJ106" s="270" t="str">
        <f ca="true">+IF(OFFSET('Water Data'!$I$29,0,10*ROW('Water Data'!I100))="","",OFFSET('Water Data'!$I$29,0,10*ROW('Water Data'!I100)))</f>
        <v/>
      </c>
      <c r="CK106" s="270" t="str">
        <f ca="true">+IF(OFFSET('Sanitation Data'!$D$28,0,10*ROW('Sanitation Data'!D100))="","",OFFSET('Sanitation Data'!$D$28,0,10*ROW('Sanitation Data'!D100)))</f>
        <v/>
      </c>
      <c r="CL106" s="270" t="str">
        <f ca="true">+IF(OFFSET('Sanitation Data'!$D$29,0,10*ROW('Sanitation Data'!D100))="","",OFFSET('Sanitation Data'!$D$29,0,10*ROW('Sanitation Data'!D100)))</f>
        <v/>
      </c>
      <c r="CM106" s="270" t="str">
        <f ca="true">+IF(OFFSET('Sanitation Data'!$D$30,0,10*ROW('Sanitation Data'!D100))="","",OFFSET('Sanitation Data'!$D$30,0,10*ROW('Sanitation Data'!D100)))</f>
        <v/>
      </c>
      <c r="CN106" s="270" t="str">
        <f ca="true">+IF(OFFSET('Sanitation Data'!$D$31,0,10*ROW('Sanitation Data'!D100))="","",OFFSET('Sanitation Data'!$D$31,0,10*ROW('Sanitation Data'!D100)))</f>
        <v/>
      </c>
      <c r="CO106" s="270" t="str">
        <f ca="true">+IF(OFFSET('Sanitation Data'!$D$32,0,10*ROW('Sanitation Data'!D100))="","",OFFSET('Sanitation Data'!$D$32,0,10*ROW('Sanitation Data'!D100)))</f>
        <v/>
      </c>
      <c r="CP106" s="270" t="str">
        <f ca="true">+IF(OFFSET('Sanitation Data'!$E$28,0,10*ROW('Sanitation Data'!E100))="","",OFFSET('Sanitation Data'!$E$28,0,10*ROW('Sanitation Data'!E100)))</f>
        <v/>
      </c>
      <c r="CQ106" s="270" t="str">
        <f ca="true">+IF(OFFSET('Sanitation Data'!$E$29,0,10*ROW('Sanitation Data'!E100))="","",OFFSET('Sanitation Data'!$E$29,0,10*ROW('Sanitation Data'!E100)))</f>
        <v/>
      </c>
      <c r="CR106" s="270" t="str">
        <f ca="true">+IF(OFFSET('Sanitation Data'!$E$30,0,10*ROW('Sanitation Data'!E100))="","",OFFSET('Sanitation Data'!$E$30,0,10*ROW('Sanitation Data'!E100)))</f>
        <v/>
      </c>
      <c r="CS106" s="270" t="str">
        <f ca="true">+IF(OFFSET('Sanitation Data'!$E$31,0,10*ROW('Sanitation Data'!E100))="","",OFFSET('Sanitation Data'!$E$31,0,10*ROW('Sanitation Data'!E100)))</f>
        <v/>
      </c>
      <c r="CT106" s="270" t="str">
        <f ca="true">+IF(OFFSET('Sanitation Data'!$E$32,0,10*ROW('Sanitation Data'!E100))="","",OFFSET('Sanitation Data'!$E$32,0,10*ROW('Sanitation Data'!E100)))</f>
        <v/>
      </c>
      <c r="CU106" s="270" t="str">
        <f ca="true">+IF(OFFSET('Sanitation Data'!$F$28,0,10*ROW('Sanitation Data'!F100))="","",OFFSET('Sanitation Data'!$F$28,0,10*ROW('Sanitation Data'!F100)))</f>
        <v/>
      </c>
      <c r="CV106" s="270" t="str">
        <f ca="true">+IF(OFFSET('Sanitation Data'!$F$29,0,10*ROW('Sanitation Data'!F100))="","",OFFSET('Sanitation Data'!$F$29,0,10*ROW('Sanitation Data'!F100)))</f>
        <v/>
      </c>
      <c r="CW106" s="270" t="str">
        <f ca="true">+IF(OFFSET('Sanitation Data'!$F$30,0,10*ROW('Sanitation Data'!F100))="","",OFFSET('Sanitation Data'!$F$30,0,10*ROW('Sanitation Data'!F100)))</f>
        <v/>
      </c>
      <c r="CX106" s="270" t="str">
        <f ca="true">+IF(OFFSET('Sanitation Data'!$F$31,0,10*ROW('Sanitation Data'!F100))="","",OFFSET('Sanitation Data'!$F$31,0,10*ROW('Sanitation Data'!F100)))</f>
        <v/>
      </c>
      <c r="CY106" s="270" t="str">
        <f ca="true">+IF(OFFSET('Sanitation Data'!$F$32,0,10*ROW('Sanitation Data'!F100))="","",OFFSET('Sanitation Data'!$F$32,0,10*ROW('Sanitation Data'!F100)))</f>
        <v/>
      </c>
      <c r="CZ106" s="270" t="str">
        <f ca="true">+IF(OFFSET('Sanitation Data'!$G$28,0,10*ROW('Sanitation Data'!G100))="","",OFFSET('Sanitation Data'!$G$28,0,10*ROW('Sanitation Data'!G100)))</f>
        <v/>
      </c>
      <c r="DA106" s="270" t="str">
        <f ca="true">+IF(OFFSET('Sanitation Data'!$G$29,0,10*ROW('Sanitation Data'!G100))="","",OFFSET('Sanitation Data'!$G$29,0,10*ROW('Sanitation Data'!G100)))</f>
        <v/>
      </c>
      <c r="DB106" s="270" t="str">
        <f ca="true">+IF(OFFSET('Sanitation Data'!$G$30,0,10*ROW('Sanitation Data'!G100))="","",OFFSET('Sanitation Data'!$G$30,0,10*ROW('Sanitation Data'!G100)))</f>
        <v/>
      </c>
      <c r="DC106" s="270" t="str">
        <f ca="true">+IF(OFFSET('Sanitation Data'!$G$31,0,10*ROW('Sanitation Data'!G100))="","",OFFSET('Sanitation Data'!$G$31,0,10*ROW('Sanitation Data'!G100)))</f>
        <v/>
      </c>
      <c r="DD106" s="270" t="str">
        <f ca="true">+IF(OFFSET('Sanitation Data'!$G$32,0,10*ROW('Sanitation Data'!G100))="","",OFFSET('Sanitation Data'!$G$32,0,10*ROW('Sanitation Data'!G100)))</f>
        <v/>
      </c>
      <c r="DE106" s="270" t="str">
        <f ca="true">+IF(OFFSET('Sanitation Data'!$H$28,0,10*ROW('Sanitation Data'!H100))="","",OFFSET('Sanitation Data'!$H$28,0,10*ROW('Sanitation Data'!H100)))</f>
        <v/>
      </c>
      <c r="DF106" s="270" t="str">
        <f ca="true">+IF(OFFSET('Sanitation Data'!$H$29,0,10*ROW('Sanitation Data'!H100))="","",OFFSET('Sanitation Data'!$H$29,0,10*ROW('Sanitation Data'!H100)))</f>
        <v/>
      </c>
      <c r="DG106" s="270" t="str">
        <f ca="true">+IF(OFFSET('Sanitation Data'!$H$30,0,10*ROW('Sanitation Data'!H100))="","",OFFSET('Sanitation Data'!$H$30,0,10*ROW('Sanitation Data'!H100)))</f>
        <v/>
      </c>
      <c r="DH106" s="270" t="str">
        <f ca="true">+IF(OFFSET('Sanitation Data'!$H$31,0,10*ROW('Sanitation Data'!H100))="","",OFFSET('Sanitation Data'!$H$31,0,10*ROW('Sanitation Data'!H100)))</f>
        <v/>
      </c>
      <c r="DI106" s="270" t="str">
        <f ca="true">+IF(OFFSET('Sanitation Data'!$H$32,0,10*ROW('Sanitation Data'!H100))="","",OFFSET('Sanitation Data'!$H$32,0,10*ROW('Sanitation Data'!H100)))</f>
        <v/>
      </c>
      <c r="DJ106" s="270" t="str">
        <f ca="true">+IF(OFFSET('Sanitation Data'!$I$28,0,10*ROW('Sanitation Data'!I100))="","",OFFSET('Sanitation Data'!$I$28,0,10*ROW('Sanitation Data'!I100)))</f>
        <v/>
      </c>
      <c r="DK106" s="270" t="str">
        <f ca="true">+IF(OFFSET('Sanitation Data'!$I$29,0,10*ROW('Sanitation Data'!I100))="","",OFFSET('Sanitation Data'!$I$29,0,10*ROW('Sanitation Data'!I100)))</f>
        <v/>
      </c>
      <c r="DL106" s="270" t="str">
        <f ca="true">+IF(OFFSET('Sanitation Data'!$I$30,0,10*ROW('Sanitation Data'!I100))="","",OFFSET('Sanitation Data'!$I$30,0,10*ROW('Sanitation Data'!I100)))</f>
        <v/>
      </c>
      <c r="DM106" s="270" t="str">
        <f ca="true">+IF(OFFSET('Sanitation Data'!$I$31,0,10*ROW('Sanitation Data'!I100))="","",OFFSET('Sanitation Data'!$I$31,0,10*ROW('Sanitation Data'!I100)))</f>
        <v/>
      </c>
      <c r="DN106" s="270" t="str">
        <f ca="true">+IF(OFFSET('Sanitation Data'!$I$32,0,10*ROW('Sanitation Data'!I100))="","",OFFSET('Sanitation Data'!$I$32,0,10*ROW('Sanitation Data'!I100)))</f>
        <v/>
      </c>
      <c r="DO106" s="270" t="str">
        <f ca="true">+IF(OFFSET('Hygiene Data'!$D$11,0,10*ROW('Hygiene Data'!D100))="","",OFFSET('Hygiene Data'!$D$11,0,10*ROW('Hygiene Data'!D100)))</f>
        <v/>
      </c>
      <c r="DP106" s="270" t="str">
        <f ca="true">+IF(OFFSET('Hygiene Data'!$D$12,0,10*ROW('Hygiene Data'!D100))="","",OFFSET('Hygiene Data'!$D$12,0,10*ROW('Hygiene Data'!D100)))</f>
        <v/>
      </c>
      <c r="DQ106" s="270" t="str">
        <f ca="true">+IF(OFFSET('Hygiene Data'!$D$13,0,10*ROW('Hygiene Data'!D100))="","",OFFSET('Hygiene Data'!$D$13,0,10*ROW('Hygiene Data'!D100)))</f>
        <v/>
      </c>
      <c r="DR106" s="270" t="str">
        <f ca="true">+IF(OFFSET('Hygiene Data'!$E$11,0,10*ROW('Hygiene Data'!E100))="","",OFFSET('Hygiene Data'!$E$11,0,10*ROW('Hygiene Data'!E100)))</f>
        <v/>
      </c>
      <c r="DS106" s="270" t="str">
        <f ca="true">+IF(OFFSET('Hygiene Data'!$E$12,0,10*ROW('Hygiene Data'!E100))="","",OFFSET('Hygiene Data'!$E$12,0,10*ROW('Hygiene Data'!E100)))</f>
        <v/>
      </c>
      <c r="DT106" s="270" t="str">
        <f ca="true">+IF(OFFSET('Hygiene Data'!$E$13,0,10*ROW('Hygiene Data'!E100))="","",OFFSET('Hygiene Data'!$E$13,0,10*ROW('Hygiene Data'!E100)))</f>
        <v/>
      </c>
      <c r="DU106" s="270" t="str">
        <f ca="true">+IF(OFFSET('Hygiene Data'!$F$11,0,10*ROW('Hygiene Data'!F100))="","",OFFSET('Hygiene Data'!$F$11,0,10*ROW('Hygiene Data'!F100)))</f>
        <v/>
      </c>
      <c r="DV106" s="270" t="str">
        <f ca="true">+IF(OFFSET('Hygiene Data'!$F$12,0,10*ROW('Hygiene Data'!F100))="","",OFFSET('Hygiene Data'!$F$12,0,10*ROW('Hygiene Data'!F100)))</f>
        <v/>
      </c>
      <c r="DW106" s="270" t="str">
        <f ca="true">+IF(OFFSET('Hygiene Data'!$F$13,0,10*ROW('Hygiene Data'!F100))="","",OFFSET('Hygiene Data'!$F$13,0,10*ROW('Hygiene Data'!F100)))</f>
        <v/>
      </c>
      <c r="DX106" s="270" t="str">
        <f ca="true">+IF(OFFSET('Hygiene Data'!$G$11,0,10*ROW('Hygiene Data'!G100))="","",OFFSET('Hygiene Data'!$G$11,0,10*ROW('Hygiene Data'!G100)))</f>
        <v/>
      </c>
      <c r="DY106" s="270" t="str">
        <f ca="true">+IF(OFFSET('Hygiene Data'!$G$12,0,10*ROW('Hygiene Data'!G100))="","",OFFSET('Hygiene Data'!$G$12,0,10*ROW('Hygiene Data'!G100)))</f>
        <v/>
      </c>
      <c r="DZ106" s="270" t="str">
        <f ca="true">+IF(OFFSET('Hygiene Data'!$G$13,0,10*ROW('Hygiene Data'!G100))="","",OFFSET('Hygiene Data'!$G$13,0,10*ROW('Hygiene Data'!G100)))</f>
        <v/>
      </c>
      <c r="EA106" s="270" t="str">
        <f ca="true">+IF(OFFSET('Hygiene Data'!$H$11,0,10*ROW('Hygiene Data'!H100))="","",OFFSET('Hygiene Data'!$H$11,0,10*ROW('Hygiene Data'!H100)))</f>
        <v/>
      </c>
      <c r="EB106" s="270" t="str">
        <f ca="true">+IF(OFFSET('Hygiene Data'!$H$12,0,10*ROW('Hygiene Data'!H100))="","",OFFSET('Hygiene Data'!$H$12,0,10*ROW('Hygiene Data'!H100)))</f>
        <v/>
      </c>
      <c r="EC106" s="270" t="str">
        <f ca="true">+IF(OFFSET('Hygiene Data'!$H$13,0,10*ROW('Hygiene Data'!H100))="","",OFFSET('Hygiene Data'!$H$13,0,10*ROW('Hygiene Data'!H100)))</f>
        <v/>
      </c>
      <c r="ED106" s="270" t="str">
        <f ca="true">+IF(OFFSET('Hygiene Data'!$I$11,0,10*ROW('Hygiene Data'!I100))="","",OFFSET('Hygiene Data'!$I$11,0,10*ROW('Hygiene Data'!I100)))</f>
        <v/>
      </c>
      <c r="EE106" s="270" t="str">
        <f ca="true">+IF(OFFSET('Hygiene Data'!$I$12,0,10*ROW('Hygiene Data'!I100))="","",OFFSET('Hygiene Data'!$I$12,0,10*ROW('Hygiene Data'!I100)))</f>
        <v/>
      </c>
      <c r="EF106" s="270"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6"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0"/>
      <c r="BS107" s="270" t="str">
        <f ca="true">+IF(OFFSET('Water Data'!$D$27,0,10*ROW('Water Data'!D101))="","",OFFSET('Water Data'!$D$27,0,10*ROW('Water Data'!D101)))</f>
        <v/>
      </c>
      <c r="BT107" s="270" t="str">
        <f ca="true">+IF(OFFSET('Water Data'!$D$28,0,10*ROW('Water Data'!D101))="","",OFFSET('Water Data'!$D$28,0,10*ROW('Water Data'!D101)))</f>
        <v/>
      </c>
      <c r="BU107" s="270" t="str">
        <f ca="true">+IF(OFFSET('Water Data'!$D$29,0,10*ROW('Water Data'!D101))="","",OFFSET('Water Data'!$D$29,0,10*ROW('Water Data'!D101)))</f>
        <v/>
      </c>
      <c r="BV107" s="270" t="str">
        <f ca="true">+IF(OFFSET('Water Data'!$E$27,0,10*ROW('Water Data'!E101))="","",OFFSET('Water Data'!$E$27,0,10*ROW('Water Data'!E101)))</f>
        <v/>
      </c>
      <c r="BW107" s="270" t="str">
        <f ca="true">+IF(OFFSET('Water Data'!$E$28,0,10*ROW('Water Data'!E101))="","",OFFSET('Water Data'!$E$28,0,10*ROW('Water Data'!E101)))</f>
        <v/>
      </c>
      <c r="BX107" s="270" t="str">
        <f ca="true">+IF(OFFSET('Water Data'!$E$29,0,10*ROW('Water Data'!E101))="","",OFFSET('Water Data'!$E$29,0,10*ROW('Water Data'!E101)))</f>
        <v/>
      </c>
      <c r="BY107" s="270" t="str">
        <f ca="true">+IF(OFFSET('Water Data'!$F$27,0,10*ROW('Water Data'!F101))="","",OFFSET('Water Data'!$F$27,0,10*ROW('Water Data'!F101)))</f>
        <v/>
      </c>
      <c r="BZ107" s="270" t="str">
        <f ca="true">+IF(OFFSET('Water Data'!$F$28,0,10*ROW('Water Data'!F101))="","",OFFSET('Water Data'!$F$28,0,10*ROW('Water Data'!F101)))</f>
        <v/>
      </c>
      <c r="CA107" s="270" t="str">
        <f ca="true">+IF(OFFSET('Water Data'!$F$29,0,10*ROW('Water Data'!F101))="","",OFFSET('Water Data'!$F$29,0,10*ROW('Water Data'!F101)))</f>
        <v/>
      </c>
      <c r="CB107" s="270" t="str">
        <f ca="true">+IF(OFFSET('Water Data'!$G$27,0,10*ROW('Water Data'!G101))="","",OFFSET('Water Data'!$G$27,0,10*ROW('Water Data'!G101)))</f>
        <v/>
      </c>
      <c r="CC107" s="270" t="str">
        <f ca="true">+IF(OFFSET('Water Data'!$G$28,0,10*ROW('Water Data'!G101))="","",OFFSET('Water Data'!$G$28,0,10*ROW('Water Data'!G101)))</f>
        <v/>
      </c>
      <c r="CD107" s="270" t="str">
        <f ca="true">+IF(OFFSET('Water Data'!$G$29,0,10*ROW('Water Data'!G101))="","",OFFSET('Water Data'!$G$29,0,10*ROW('Water Data'!G101)))</f>
        <v/>
      </c>
      <c r="CE107" s="270" t="str">
        <f ca="true">+IF(OFFSET('Water Data'!$H$27,0,10*ROW('Water Data'!H101))="","",OFFSET('Water Data'!$H$27,0,10*ROW('Water Data'!H101)))</f>
        <v/>
      </c>
      <c r="CF107" s="270" t="str">
        <f ca="true">+IF(OFFSET('Water Data'!$H$28,0,10*ROW('Water Data'!H101))="","",OFFSET('Water Data'!$H$28,0,10*ROW('Water Data'!H101)))</f>
        <v/>
      </c>
      <c r="CG107" s="270" t="str">
        <f ca="true">+IF(OFFSET('Water Data'!$H$29,0,10*ROW('Water Data'!H101))="","",OFFSET('Water Data'!$H$29,0,10*ROW('Water Data'!H101)))</f>
        <v/>
      </c>
      <c r="CH107" s="270" t="str">
        <f ca="true">+IF(OFFSET('Water Data'!$I$27,0,10*ROW('Water Data'!I101))="","",OFFSET('Water Data'!$I$27,0,10*ROW('Water Data'!I101)))</f>
        <v/>
      </c>
      <c r="CI107" s="270" t="str">
        <f ca="true">+IF(OFFSET('Water Data'!$I$28,0,10*ROW('Water Data'!I101))="","",OFFSET('Water Data'!$I$28,0,10*ROW('Water Data'!I101)))</f>
        <v/>
      </c>
      <c r="CJ107" s="270" t="str">
        <f ca="true">+IF(OFFSET('Water Data'!$I$29,0,10*ROW('Water Data'!I101))="","",OFFSET('Water Data'!$I$29,0,10*ROW('Water Data'!I101)))</f>
        <v/>
      </c>
      <c r="CK107" s="270" t="str">
        <f ca="true">+IF(OFFSET('Sanitation Data'!$D$28,0,10*ROW('Sanitation Data'!D101))="","",OFFSET('Sanitation Data'!$D$28,0,10*ROW('Sanitation Data'!D101)))</f>
        <v/>
      </c>
      <c r="CL107" s="270" t="str">
        <f ca="true">+IF(OFFSET('Sanitation Data'!$D$29,0,10*ROW('Sanitation Data'!D101))="","",OFFSET('Sanitation Data'!$D$29,0,10*ROW('Sanitation Data'!D101)))</f>
        <v/>
      </c>
      <c r="CM107" s="270" t="str">
        <f ca="true">+IF(OFFSET('Sanitation Data'!$D$30,0,10*ROW('Sanitation Data'!D101))="","",OFFSET('Sanitation Data'!$D$30,0,10*ROW('Sanitation Data'!D101)))</f>
        <v/>
      </c>
      <c r="CN107" s="270" t="str">
        <f ca="true">+IF(OFFSET('Sanitation Data'!$D$31,0,10*ROW('Sanitation Data'!D101))="","",OFFSET('Sanitation Data'!$D$31,0,10*ROW('Sanitation Data'!D101)))</f>
        <v/>
      </c>
      <c r="CO107" s="270" t="str">
        <f ca="true">+IF(OFFSET('Sanitation Data'!$D$32,0,10*ROW('Sanitation Data'!D101))="","",OFFSET('Sanitation Data'!$D$32,0,10*ROW('Sanitation Data'!D101)))</f>
        <v/>
      </c>
      <c r="CP107" s="270" t="str">
        <f ca="true">+IF(OFFSET('Sanitation Data'!$E$28,0,10*ROW('Sanitation Data'!E101))="","",OFFSET('Sanitation Data'!$E$28,0,10*ROW('Sanitation Data'!E101)))</f>
        <v/>
      </c>
      <c r="CQ107" s="270" t="str">
        <f ca="true">+IF(OFFSET('Sanitation Data'!$E$29,0,10*ROW('Sanitation Data'!E101))="","",OFFSET('Sanitation Data'!$E$29,0,10*ROW('Sanitation Data'!E101)))</f>
        <v/>
      </c>
      <c r="CR107" s="270" t="str">
        <f ca="true">+IF(OFFSET('Sanitation Data'!$E$30,0,10*ROW('Sanitation Data'!E101))="","",OFFSET('Sanitation Data'!$E$30,0,10*ROW('Sanitation Data'!E101)))</f>
        <v/>
      </c>
      <c r="CS107" s="270" t="str">
        <f ca="true">+IF(OFFSET('Sanitation Data'!$E$31,0,10*ROW('Sanitation Data'!E101))="","",OFFSET('Sanitation Data'!$E$31,0,10*ROW('Sanitation Data'!E101)))</f>
        <v/>
      </c>
      <c r="CT107" s="270" t="str">
        <f ca="true">+IF(OFFSET('Sanitation Data'!$E$32,0,10*ROW('Sanitation Data'!E101))="","",OFFSET('Sanitation Data'!$E$32,0,10*ROW('Sanitation Data'!E101)))</f>
        <v/>
      </c>
      <c r="CU107" s="270" t="str">
        <f ca="true">+IF(OFFSET('Sanitation Data'!$F$28,0,10*ROW('Sanitation Data'!F101))="","",OFFSET('Sanitation Data'!$F$28,0,10*ROW('Sanitation Data'!F101)))</f>
        <v/>
      </c>
      <c r="CV107" s="270" t="str">
        <f ca="true">+IF(OFFSET('Sanitation Data'!$F$29,0,10*ROW('Sanitation Data'!F101))="","",OFFSET('Sanitation Data'!$F$29,0,10*ROW('Sanitation Data'!F101)))</f>
        <v/>
      </c>
      <c r="CW107" s="270" t="str">
        <f ca="true">+IF(OFFSET('Sanitation Data'!$F$30,0,10*ROW('Sanitation Data'!F101))="","",OFFSET('Sanitation Data'!$F$30,0,10*ROW('Sanitation Data'!F101)))</f>
        <v/>
      </c>
      <c r="CX107" s="270" t="str">
        <f ca="true">+IF(OFFSET('Sanitation Data'!$F$31,0,10*ROW('Sanitation Data'!F101))="","",OFFSET('Sanitation Data'!$F$31,0,10*ROW('Sanitation Data'!F101)))</f>
        <v/>
      </c>
      <c r="CY107" s="270" t="str">
        <f ca="true">+IF(OFFSET('Sanitation Data'!$F$32,0,10*ROW('Sanitation Data'!F101))="","",OFFSET('Sanitation Data'!$F$32,0,10*ROW('Sanitation Data'!F101)))</f>
        <v/>
      </c>
      <c r="CZ107" s="270" t="str">
        <f ca="true">+IF(OFFSET('Sanitation Data'!$G$28,0,10*ROW('Sanitation Data'!G101))="","",OFFSET('Sanitation Data'!$G$28,0,10*ROW('Sanitation Data'!G101)))</f>
        <v/>
      </c>
      <c r="DA107" s="270" t="str">
        <f ca="true">+IF(OFFSET('Sanitation Data'!$G$29,0,10*ROW('Sanitation Data'!G101))="","",OFFSET('Sanitation Data'!$G$29,0,10*ROW('Sanitation Data'!G101)))</f>
        <v/>
      </c>
      <c r="DB107" s="270" t="str">
        <f ca="true">+IF(OFFSET('Sanitation Data'!$G$30,0,10*ROW('Sanitation Data'!G101))="","",OFFSET('Sanitation Data'!$G$30,0,10*ROW('Sanitation Data'!G101)))</f>
        <v/>
      </c>
      <c r="DC107" s="270" t="str">
        <f ca="true">+IF(OFFSET('Sanitation Data'!$G$31,0,10*ROW('Sanitation Data'!G101))="","",OFFSET('Sanitation Data'!$G$31,0,10*ROW('Sanitation Data'!G101)))</f>
        <v/>
      </c>
      <c r="DD107" s="270" t="str">
        <f ca="true">+IF(OFFSET('Sanitation Data'!$G$32,0,10*ROW('Sanitation Data'!G101))="","",OFFSET('Sanitation Data'!$G$32,0,10*ROW('Sanitation Data'!G101)))</f>
        <v/>
      </c>
      <c r="DE107" s="270" t="str">
        <f ca="true">+IF(OFFSET('Sanitation Data'!$H$28,0,10*ROW('Sanitation Data'!H101))="","",OFFSET('Sanitation Data'!$H$28,0,10*ROW('Sanitation Data'!H101)))</f>
        <v/>
      </c>
      <c r="DF107" s="270" t="str">
        <f ca="true">+IF(OFFSET('Sanitation Data'!$H$29,0,10*ROW('Sanitation Data'!H101))="","",OFFSET('Sanitation Data'!$H$29,0,10*ROW('Sanitation Data'!H101)))</f>
        <v/>
      </c>
      <c r="DG107" s="270" t="str">
        <f ca="true">+IF(OFFSET('Sanitation Data'!$H$30,0,10*ROW('Sanitation Data'!H101))="","",OFFSET('Sanitation Data'!$H$30,0,10*ROW('Sanitation Data'!H101)))</f>
        <v/>
      </c>
      <c r="DH107" s="270" t="str">
        <f ca="true">+IF(OFFSET('Sanitation Data'!$H$31,0,10*ROW('Sanitation Data'!H101))="","",OFFSET('Sanitation Data'!$H$31,0,10*ROW('Sanitation Data'!H101)))</f>
        <v/>
      </c>
      <c r="DI107" s="270" t="str">
        <f ca="true">+IF(OFFSET('Sanitation Data'!$H$32,0,10*ROW('Sanitation Data'!H101))="","",OFFSET('Sanitation Data'!$H$32,0,10*ROW('Sanitation Data'!H101)))</f>
        <v/>
      </c>
      <c r="DJ107" s="270" t="str">
        <f ca="true">+IF(OFFSET('Sanitation Data'!$I$28,0,10*ROW('Sanitation Data'!I101))="","",OFFSET('Sanitation Data'!$I$28,0,10*ROW('Sanitation Data'!I101)))</f>
        <v/>
      </c>
      <c r="DK107" s="270" t="str">
        <f ca="true">+IF(OFFSET('Sanitation Data'!$I$29,0,10*ROW('Sanitation Data'!I101))="","",OFFSET('Sanitation Data'!$I$29,0,10*ROW('Sanitation Data'!I101)))</f>
        <v/>
      </c>
      <c r="DL107" s="270" t="str">
        <f ca="true">+IF(OFFSET('Sanitation Data'!$I$30,0,10*ROW('Sanitation Data'!I101))="","",OFFSET('Sanitation Data'!$I$30,0,10*ROW('Sanitation Data'!I101)))</f>
        <v/>
      </c>
      <c r="DM107" s="270" t="str">
        <f ca="true">+IF(OFFSET('Sanitation Data'!$I$31,0,10*ROW('Sanitation Data'!I101))="","",OFFSET('Sanitation Data'!$I$31,0,10*ROW('Sanitation Data'!I101)))</f>
        <v/>
      </c>
      <c r="DN107" s="270" t="str">
        <f ca="true">+IF(OFFSET('Sanitation Data'!$I$32,0,10*ROW('Sanitation Data'!I101))="","",OFFSET('Sanitation Data'!$I$32,0,10*ROW('Sanitation Data'!I101)))</f>
        <v/>
      </c>
      <c r="DO107" s="270" t="str">
        <f ca="true">+IF(OFFSET('Hygiene Data'!$D$11,0,10*ROW('Hygiene Data'!D101))="","",OFFSET('Hygiene Data'!$D$11,0,10*ROW('Hygiene Data'!D101)))</f>
        <v/>
      </c>
      <c r="DP107" s="270" t="str">
        <f ca="true">+IF(OFFSET('Hygiene Data'!$D$12,0,10*ROW('Hygiene Data'!D101))="","",OFFSET('Hygiene Data'!$D$12,0,10*ROW('Hygiene Data'!D101)))</f>
        <v/>
      </c>
      <c r="DQ107" s="270" t="str">
        <f ca="true">+IF(OFFSET('Hygiene Data'!$D$13,0,10*ROW('Hygiene Data'!D101))="","",OFFSET('Hygiene Data'!$D$13,0,10*ROW('Hygiene Data'!D101)))</f>
        <v/>
      </c>
      <c r="DR107" s="270" t="str">
        <f ca="true">+IF(OFFSET('Hygiene Data'!$E$11,0,10*ROW('Hygiene Data'!E101))="","",OFFSET('Hygiene Data'!$E$11,0,10*ROW('Hygiene Data'!E101)))</f>
        <v/>
      </c>
      <c r="DS107" s="270" t="str">
        <f ca="true">+IF(OFFSET('Hygiene Data'!$E$12,0,10*ROW('Hygiene Data'!E101))="","",OFFSET('Hygiene Data'!$E$12,0,10*ROW('Hygiene Data'!E101)))</f>
        <v/>
      </c>
      <c r="DT107" s="270" t="str">
        <f ca="true">+IF(OFFSET('Hygiene Data'!$E$13,0,10*ROW('Hygiene Data'!E101))="","",OFFSET('Hygiene Data'!$E$13,0,10*ROW('Hygiene Data'!E101)))</f>
        <v/>
      </c>
      <c r="DU107" s="270" t="str">
        <f ca="true">+IF(OFFSET('Hygiene Data'!$F$11,0,10*ROW('Hygiene Data'!F101))="","",OFFSET('Hygiene Data'!$F$11,0,10*ROW('Hygiene Data'!F101)))</f>
        <v/>
      </c>
      <c r="DV107" s="270" t="str">
        <f ca="true">+IF(OFFSET('Hygiene Data'!$F$12,0,10*ROW('Hygiene Data'!F101))="","",OFFSET('Hygiene Data'!$F$12,0,10*ROW('Hygiene Data'!F101)))</f>
        <v/>
      </c>
      <c r="DW107" s="270" t="str">
        <f ca="true">+IF(OFFSET('Hygiene Data'!$F$13,0,10*ROW('Hygiene Data'!F101))="","",OFFSET('Hygiene Data'!$F$13,0,10*ROW('Hygiene Data'!F101)))</f>
        <v/>
      </c>
      <c r="DX107" s="270" t="str">
        <f ca="true">+IF(OFFSET('Hygiene Data'!$G$11,0,10*ROW('Hygiene Data'!G101))="","",OFFSET('Hygiene Data'!$G$11,0,10*ROW('Hygiene Data'!G101)))</f>
        <v/>
      </c>
      <c r="DY107" s="270" t="str">
        <f ca="true">+IF(OFFSET('Hygiene Data'!$G$12,0,10*ROW('Hygiene Data'!G101))="","",OFFSET('Hygiene Data'!$G$12,0,10*ROW('Hygiene Data'!G101)))</f>
        <v/>
      </c>
      <c r="DZ107" s="270" t="str">
        <f ca="true">+IF(OFFSET('Hygiene Data'!$G$13,0,10*ROW('Hygiene Data'!G101))="","",OFFSET('Hygiene Data'!$G$13,0,10*ROW('Hygiene Data'!G101)))</f>
        <v/>
      </c>
      <c r="EA107" s="270" t="str">
        <f ca="true">+IF(OFFSET('Hygiene Data'!$H$11,0,10*ROW('Hygiene Data'!H101))="","",OFFSET('Hygiene Data'!$H$11,0,10*ROW('Hygiene Data'!H101)))</f>
        <v/>
      </c>
      <c r="EB107" s="270" t="str">
        <f ca="true">+IF(OFFSET('Hygiene Data'!$H$12,0,10*ROW('Hygiene Data'!H101))="","",OFFSET('Hygiene Data'!$H$12,0,10*ROW('Hygiene Data'!H101)))</f>
        <v/>
      </c>
      <c r="EC107" s="270" t="str">
        <f ca="true">+IF(OFFSET('Hygiene Data'!$H$13,0,10*ROW('Hygiene Data'!H101))="","",OFFSET('Hygiene Data'!$H$13,0,10*ROW('Hygiene Data'!H101)))</f>
        <v/>
      </c>
      <c r="ED107" s="270" t="str">
        <f ca="true">+IF(OFFSET('Hygiene Data'!$I$11,0,10*ROW('Hygiene Data'!I101))="","",OFFSET('Hygiene Data'!$I$11,0,10*ROW('Hygiene Data'!I101)))</f>
        <v/>
      </c>
      <c r="EE107" s="270" t="str">
        <f ca="true">+IF(OFFSET('Hygiene Data'!$I$12,0,10*ROW('Hygiene Data'!I101))="","",OFFSET('Hygiene Data'!$I$12,0,10*ROW('Hygiene Data'!I101)))</f>
        <v/>
      </c>
      <c r="EF107" s="270"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6"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0"/>
      <c r="BS108" s="270" t="str">
        <f ca="true">+IF(OFFSET('Water Data'!$D$27,0,10*ROW('Water Data'!D102))="","",OFFSET('Water Data'!$D$27,0,10*ROW('Water Data'!D102)))</f>
        <v/>
      </c>
      <c r="BT108" s="270" t="str">
        <f ca="true">+IF(OFFSET('Water Data'!$D$28,0,10*ROW('Water Data'!D102))="","",OFFSET('Water Data'!$D$28,0,10*ROW('Water Data'!D102)))</f>
        <v/>
      </c>
      <c r="BU108" s="270" t="str">
        <f ca="true">+IF(OFFSET('Water Data'!$D$29,0,10*ROW('Water Data'!D102))="","",OFFSET('Water Data'!$D$29,0,10*ROW('Water Data'!D102)))</f>
        <v/>
      </c>
      <c r="BV108" s="270" t="str">
        <f ca="true">+IF(OFFSET('Water Data'!$E$27,0,10*ROW('Water Data'!E102))="","",OFFSET('Water Data'!$E$27,0,10*ROW('Water Data'!E102)))</f>
        <v/>
      </c>
      <c r="BW108" s="270" t="str">
        <f ca="true">+IF(OFFSET('Water Data'!$E$28,0,10*ROW('Water Data'!E102))="","",OFFSET('Water Data'!$E$28,0,10*ROW('Water Data'!E102)))</f>
        <v/>
      </c>
      <c r="BX108" s="270" t="str">
        <f ca="true">+IF(OFFSET('Water Data'!$E$29,0,10*ROW('Water Data'!E102))="","",OFFSET('Water Data'!$E$29,0,10*ROW('Water Data'!E102)))</f>
        <v/>
      </c>
      <c r="BY108" s="270" t="str">
        <f ca="true">+IF(OFFSET('Water Data'!$F$27,0,10*ROW('Water Data'!F102))="","",OFFSET('Water Data'!$F$27,0,10*ROW('Water Data'!F102)))</f>
        <v/>
      </c>
      <c r="BZ108" s="270" t="str">
        <f ca="true">+IF(OFFSET('Water Data'!$F$28,0,10*ROW('Water Data'!F102))="","",OFFSET('Water Data'!$F$28,0,10*ROW('Water Data'!F102)))</f>
        <v/>
      </c>
      <c r="CA108" s="270" t="str">
        <f ca="true">+IF(OFFSET('Water Data'!$F$29,0,10*ROW('Water Data'!F102))="","",OFFSET('Water Data'!$F$29,0,10*ROW('Water Data'!F102)))</f>
        <v/>
      </c>
      <c r="CB108" s="270" t="str">
        <f ca="true">+IF(OFFSET('Water Data'!$G$27,0,10*ROW('Water Data'!G102))="","",OFFSET('Water Data'!$G$27,0,10*ROW('Water Data'!G102)))</f>
        <v/>
      </c>
      <c r="CC108" s="270" t="str">
        <f ca="true">+IF(OFFSET('Water Data'!$G$28,0,10*ROW('Water Data'!G102))="","",OFFSET('Water Data'!$G$28,0,10*ROW('Water Data'!G102)))</f>
        <v/>
      </c>
      <c r="CD108" s="270" t="str">
        <f ca="true">+IF(OFFSET('Water Data'!$G$29,0,10*ROW('Water Data'!G102))="","",OFFSET('Water Data'!$G$29,0,10*ROW('Water Data'!G102)))</f>
        <v/>
      </c>
      <c r="CE108" s="270" t="str">
        <f ca="true">+IF(OFFSET('Water Data'!$H$27,0,10*ROW('Water Data'!H102))="","",OFFSET('Water Data'!$H$27,0,10*ROW('Water Data'!H102)))</f>
        <v/>
      </c>
      <c r="CF108" s="270" t="str">
        <f ca="true">+IF(OFFSET('Water Data'!$H$28,0,10*ROW('Water Data'!H102))="","",OFFSET('Water Data'!$H$28,0,10*ROW('Water Data'!H102)))</f>
        <v/>
      </c>
      <c r="CG108" s="270" t="str">
        <f ca="true">+IF(OFFSET('Water Data'!$H$29,0,10*ROW('Water Data'!H102))="","",OFFSET('Water Data'!$H$29,0,10*ROW('Water Data'!H102)))</f>
        <v/>
      </c>
      <c r="CH108" s="270" t="str">
        <f ca="true">+IF(OFFSET('Water Data'!$I$27,0,10*ROW('Water Data'!I102))="","",OFFSET('Water Data'!$I$27,0,10*ROW('Water Data'!I102)))</f>
        <v/>
      </c>
      <c r="CI108" s="270" t="str">
        <f ca="true">+IF(OFFSET('Water Data'!$I$28,0,10*ROW('Water Data'!I102))="","",OFFSET('Water Data'!$I$28,0,10*ROW('Water Data'!I102)))</f>
        <v/>
      </c>
      <c r="CJ108" s="270" t="str">
        <f ca="true">+IF(OFFSET('Water Data'!$I$29,0,10*ROW('Water Data'!I102))="","",OFFSET('Water Data'!$I$29,0,10*ROW('Water Data'!I102)))</f>
        <v/>
      </c>
      <c r="CK108" s="270" t="str">
        <f ca="true">+IF(OFFSET('Sanitation Data'!$D$28,0,10*ROW('Sanitation Data'!D102))="","",OFFSET('Sanitation Data'!$D$28,0,10*ROW('Sanitation Data'!D102)))</f>
        <v/>
      </c>
      <c r="CL108" s="270" t="str">
        <f ca="true">+IF(OFFSET('Sanitation Data'!$D$29,0,10*ROW('Sanitation Data'!D102))="","",OFFSET('Sanitation Data'!$D$29,0,10*ROW('Sanitation Data'!D102)))</f>
        <v/>
      </c>
      <c r="CM108" s="270" t="str">
        <f ca="true">+IF(OFFSET('Sanitation Data'!$D$30,0,10*ROW('Sanitation Data'!D102))="","",OFFSET('Sanitation Data'!$D$30,0,10*ROW('Sanitation Data'!D102)))</f>
        <v/>
      </c>
      <c r="CN108" s="270" t="str">
        <f ca="true">+IF(OFFSET('Sanitation Data'!$D$31,0,10*ROW('Sanitation Data'!D102))="","",OFFSET('Sanitation Data'!$D$31,0,10*ROW('Sanitation Data'!D102)))</f>
        <v/>
      </c>
      <c r="CO108" s="270" t="str">
        <f ca="true">+IF(OFFSET('Sanitation Data'!$D$32,0,10*ROW('Sanitation Data'!D102))="","",OFFSET('Sanitation Data'!$D$32,0,10*ROW('Sanitation Data'!D102)))</f>
        <v/>
      </c>
      <c r="CP108" s="270" t="str">
        <f ca="true">+IF(OFFSET('Sanitation Data'!$E$28,0,10*ROW('Sanitation Data'!E102))="","",OFFSET('Sanitation Data'!$E$28,0,10*ROW('Sanitation Data'!E102)))</f>
        <v/>
      </c>
      <c r="CQ108" s="270" t="str">
        <f ca="true">+IF(OFFSET('Sanitation Data'!$E$29,0,10*ROW('Sanitation Data'!E102))="","",OFFSET('Sanitation Data'!$E$29,0,10*ROW('Sanitation Data'!E102)))</f>
        <v/>
      </c>
      <c r="CR108" s="270" t="str">
        <f ca="true">+IF(OFFSET('Sanitation Data'!$E$30,0,10*ROW('Sanitation Data'!E102))="","",OFFSET('Sanitation Data'!$E$30,0,10*ROW('Sanitation Data'!E102)))</f>
        <v/>
      </c>
      <c r="CS108" s="270" t="str">
        <f ca="true">+IF(OFFSET('Sanitation Data'!$E$31,0,10*ROW('Sanitation Data'!E102))="","",OFFSET('Sanitation Data'!$E$31,0,10*ROW('Sanitation Data'!E102)))</f>
        <v/>
      </c>
      <c r="CT108" s="270" t="str">
        <f ca="true">+IF(OFFSET('Sanitation Data'!$E$32,0,10*ROW('Sanitation Data'!E102))="","",OFFSET('Sanitation Data'!$E$32,0,10*ROW('Sanitation Data'!E102)))</f>
        <v/>
      </c>
      <c r="CU108" s="270" t="str">
        <f ca="true">+IF(OFFSET('Sanitation Data'!$F$28,0,10*ROW('Sanitation Data'!F102))="","",OFFSET('Sanitation Data'!$F$28,0,10*ROW('Sanitation Data'!F102)))</f>
        <v/>
      </c>
      <c r="CV108" s="270" t="str">
        <f ca="true">+IF(OFFSET('Sanitation Data'!$F$29,0,10*ROW('Sanitation Data'!F102))="","",OFFSET('Sanitation Data'!$F$29,0,10*ROW('Sanitation Data'!F102)))</f>
        <v/>
      </c>
      <c r="CW108" s="270" t="str">
        <f ca="true">+IF(OFFSET('Sanitation Data'!$F$30,0,10*ROW('Sanitation Data'!F102))="","",OFFSET('Sanitation Data'!$F$30,0,10*ROW('Sanitation Data'!F102)))</f>
        <v/>
      </c>
      <c r="CX108" s="270" t="str">
        <f ca="true">+IF(OFFSET('Sanitation Data'!$F$31,0,10*ROW('Sanitation Data'!F102))="","",OFFSET('Sanitation Data'!$F$31,0,10*ROW('Sanitation Data'!F102)))</f>
        <v/>
      </c>
      <c r="CY108" s="270" t="str">
        <f ca="true">+IF(OFFSET('Sanitation Data'!$F$32,0,10*ROW('Sanitation Data'!F102))="","",OFFSET('Sanitation Data'!$F$32,0,10*ROW('Sanitation Data'!F102)))</f>
        <v/>
      </c>
      <c r="CZ108" s="270" t="str">
        <f ca="true">+IF(OFFSET('Sanitation Data'!$G$28,0,10*ROW('Sanitation Data'!G102))="","",OFFSET('Sanitation Data'!$G$28,0,10*ROW('Sanitation Data'!G102)))</f>
        <v/>
      </c>
      <c r="DA108" s="270" t="str">
        <f ca="true">+IF(OFFSET('Sanitation Data'!$G$29,0,10*ROW('Sanitation Data'!G102))="","",OFFSET('Sanitation Data'!$G$29,0,10*ROW('Sanitation Data'!G102)))</f>
        <v/>
      </c>
      <c r="DB108" s="270" t="str">
        <f ca="true">+IF(OFFSET('Sanitation Data'!$G$30,0,10*ROW('Sanitation Data'!G102))="","",OFFSET('Sanitation Data'!$G$30,0,10*ROW('Sanitation Data'!G102)))</f>
        <v/>
      </c>
      <c r="DC108" s="270" t="str">
        <f ca="true">+IF(OFFSET('Sanitation Data'!$G$31,0,10*ROW('Sanitation Data'!G102))="","",OFFSET('Sanitation Data'!$G$31,0,10*ROW('Sanitation Data'!G102)))</f>
        <v/>
      </c>
      <c r="DD108" s="270" t="str">
        <f ca="true">+IF(OFFSET('Sanitation Data'!$G$32,0,10*ROW('Sanitation Data'!G102))="","",OFFSET('Sanitation Data'!$G$32,0,10*ROW('Sanitation Data'!G102)))</f>
        <v/>
      </c>
      <c r="DE108" s="270" t="str">
        <f ca="true">+IF(OFFSET('Sanitation Data'!$H$28,0,10*ROW('Sanitation Data'!H102))="","",OFFSET('Sanitation Data'!$H$28,0,10*ROW('Sanitation Data'!H102)))</f>
        <v/>
      </c>
      <c r="DF108" s="270" t="str">
        <f ca="true">+IF(OFFSET('Sanitation Data'!$H$29,0,10*ROW('Sanitation Data'!H102))="","",OFFSET('Sanitation Data'!$H$29,0,10*ROW('Sanitation Data'!H102)))</f>
        <v/>
      </c>
      <c r="DG108" s="270" t="str">
        <f ca="true">+IF(OFFSET('Sanitation Data'!$H$30,0,10*ROW('Sanitation Data'!H102))="","",OFFSET('Sanitation Data'!$H$30,0,10*ROW('Sanitation Data'!H102)))</f>
        <v/>
      </c>
      <c r="DH108" s="270" t="str">
        <f ca="true">+IF(OFFSET('Sanitation Data'!$H$31,0,10*ROW('Sanitation Data'!H102))="","",OFFSET('Sanitation Data'!$H$31,0,10*ROW('Sanitation Data'!H102)))</f>
        <v/>
      </c>
      <c r="DI108" s="270" t="str">
        <f ca="true">+IF(OFFSET('Sanitation Data'!$H$32,0,10*ROW('Sanitation Data'!H102))="","",OFFSET('Sanitation Data'!$H$32,0,10*ROW('Sanitation Data'!H102)))</f>
        <v/>
      </c>
      <c r="DJ108" s="270" t="str">
        <f ca="true">+IF(OFFSET('Sanitation Data'!$I$28,0,10*ROW('Sanitation Data'!I102))="","",OFFSET('Sanitation Data'!$I$28,0,10*ROW('Sanitation Data'!I102)))</f>
        <v/>
      </c>
      <c r="DK108" s="270" t="str">
        <f ca="true">+IF(OFFSET('Sanitation Data'!$I$29,0,10*ROW('Sanitation Data'!I102))="","",OFFSET('Sanitation Data'!$I$29,0,10*ROW('Sanitation Data'!I102)))</f>
        <v/>
      </c>
      <c r="DL108" s="270" t="str">
        <f ca="true">+IF(OFFSET('Sanitation Data'!$I$30,0,10*ROW('Sanitation Data'!I102))="","",OFFSET('Sanitation Data'!$I$30,0,10*ROW('Sanitation Data'!I102)))</f>
        <v/>
      </c>
      <c r="DM108" s="270" t="str">
        <f ca="true">+IF(OFFSET('Sanitation Data'!$I$31,0,10*ROW('Sanitation Data'!I102))="","",OFFSET('Sanitation Data'!$I$31,0,10*ROW('Sanitation Data'!I102)))</f>
        <v/>
      </c>
      <c r="DN108" s="270" t="str">
        <f ca="true">+IF(OFFSET('Sanitation Data'!$I$32,0,10*ROW('Sanitation Data'!I102))="","",OFFSET('Sanitation Data'!$I$32,0,10*ROW('Sanitation Data'!I102)))</f>
        <v/>
      </c>
      <c r="DO108" s="270" t="str">
        <f ca="true">+IF(OFFSET('Hygiene Data'!$D$11,0,10*ROW('Hygiene Data'!D102))="","",OFFSET('Hygiene Data'!$D$11,0,10*ROW('Hygiene Data'!D102)))</f>
        <v/>
      </c>
      <c r="DP108" s="270" t="str">
        <f ca="true">+IF(OFFSET('Hygiene Data'!$D$12,0,10*ROW('Hygiene Data'!D102))="","",OFFSET('Hygiene Data'!$D$12,0,10*ROW('Hygiene Data'!D102)))</f>
        <v/>
      </c>
      <c r="DQ108" s="270" t="str">
        <f ca="true">+IF(OFFSET('Hygiene Data'!$D$13,0,10*ROW('Hygiene Data'!D102))="","",OFFSET('Hygiene Data'!$D$13,0,10*ROW('Hygiene Data'!D102)))</f>
        <v/>
      </c>
      <c r="DR108" s="270" t="str">
        <f ca="true">+IF(OFFSET('Hygiene Data'!$E$11,0,10*ROW('Hygiene Data'!E102))="","",OFFSET('Hygiene Data'!$E$11,0,10*ROW('Hygiene Data'!E102)))</f>
        <v/>
      </c>
      <c r="DS108" s="270" t="str">
        <f ca="true">+IF(OFFSET('Hygiene Data'!$E$12,0,10*ROW('Hygiene Data'!E102))="","",OFFSET('Hygiene Data'!$E$12,0,10*ROW('Hygiene Data'!E102)))</f>
        <v/>
      </c>
      <c r="DT108" s="270" t="str">
        <f ca="true">+IF(OFFSET('Hygiene Data'!$E$13,0,10*ROW('Hygiene Data'!E102))="","",OFFSET('Hygiene Data'!$E$13,0,10*ROW('Hygiene Data'!E102)))</f>
        <v/>
      </c>
      <c r="DU108" s="270" t="str">
        <f ca="true">+IF(OFFSET('Hygiene Data'!$F$11,0,10*ROW('Hygiene Data'!F102))="","",OFFSET('Hygiene Data'!$F$11,0,10*ROW('Hygiene Data'!F102)))</f>
        <v/>
      </c>
      <c r="DV108" s="270" t="str">
        <f ca="true">+IF(OFFSET('Hygiene Data'!$F$12,0,10*ROW('Hygiene Data'!F102))="","",OFFSET('Hygiene Data'!$F$12,0,10*ROW('Hygiene Data'!F102)))</f>
        <v/>
      </c>
      <c r="DW108" s="270" t="str">
        <f ca="true">+IF(OFFSET('Hygiene Data'!$F$13,0,10*ROW('Hygiene Data'!F102))="","",OFFSET('Hygiene Data'!$F$13,0,10*ROW('Hygiene Data'!F102)))</f>
        <v/>
      </c>
      <c r="DX108" s="270" t="str">
        <f ca="true">+IF(OFFSET('Hygiene Data'!$G$11,0,10*ROW('Hygiene Data'!G102))="","",OFFSET('Hygiene Data'!$G$11,0,10*ROW('Hygiene Data'!G102)))</f>
        <v/>
      </c>
      <c r="DY108" s="270" t="str">
        <f ca="true">+IF(OFFSET('Hygiene Data'!$G$12,0,10*ROW('Hygiene Data'!G102))="","",OFFSET('Hygiene Data'!$G$12,0,10*ROW('Hygiene Data'!G102)))</f>
        <v/>
      </c>
      <c r="DZ108" s="270" t="str">
        <f ca="true">+IF(OFFSET('Hygiene Data'!$G$13,0,10*ROW('Hygiene Data'!G102))="","",OFFSET('Hygiene Data'!$G$13,0,10*ROW('Hygiene Data'!G102)))</f>
        <v/>
      </c>
      <c r="EA108" s="270" t="str">
        <f ca="true">+IF(OFFSET('Hygiene Data'!$H$11,0,10*ROW('Hygiene Data'!H102))="","",OFFSET('Hygiene Data'!$H$11,0,10*ROW('Hygiene Data'!H102)))</f>
        <v/>
      </c>
      <c r="EB108" s="270" t="str">
        <f ca="true">+IF(OFFSET('Hygiene Data'!$H$12,0,10*ROW('Hygiene Data'!H102))="","",OFFSET('Hygiene Data'!$H$12,0,10*ROW('Hygiene Data'!H102)))</f>
        <v/>
      </c>
      <c r="EC108" s="270" t="str">
        <f ca="true">+IF(OFFSET('Hygiene Data'!$H$13,0,10*ROW('Hygiene Data'!H102))="","",OFFSET('Hygiene Data'!$H$13,0,10*ROW('Hygiene Data'!H102)))</f>
        <v/>
      </c>
      <c r="ED108" s="270" t="str">
        <f ca="true">+IF(OFFSET('Hygiene Data'!$I$11,0,10*ROW('Hygiene Data'!I102))="","",OFFSET('Hygiene Data'!$I$11,0,10*ROW('Hygiene Data'!I102)))</f>
        <v/>
      </c>
      <c r="EE108" s="270" t="str">
        <f ca="true">+IF(OFFSET('Hygiene Data'!$I$12,0,10*ROW('Hygiene Data'!I102))="","",OFFSET('Hygiene Data'!$I$12,0,10*ROW('Hygiene Data'!I102)))</f>
        <v/>
      </c>
      <c r="EF108" s="270"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6"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0"/>
      <c r="BS109" s="270" t="str">
        <f ca="true">+IF(OFFSET('Water Data'!$D$27,0,10*ROW('Water Data'!D103))="","",OFFSET('Water Data'!$D$27,0,10*ROW('Water Data'!D103)))</f>
        <v/>
      </c>
      <c r="BT109" s="270" t="str">
        <f ca="true">+IF(OFFSET('Water Data'!$D$28,0,10*ROW('Water Data'!D103))="","",OFFSET('Water Data'!$D$28,0,10*ROW('Water Data'!D103)))</f>
        <v/>
      </c>
      <c r="BU109" s="270" t="str">
        <f ca="true">+IF(OFFSET('Water Data'!$D$29,0,10*ROW('Water Data'!D103))="","",OFFSET('Water Data'!$D$29,0,10*ROW('Water Data'!D103)))</f>
        <v/>
      </c>
      <c r="BV109" s="270" t="str">
        <f ca="true">+IF(OFFSET('Water Data'!$E$27,0,10*ROW('Water Data'!E103))="","",OFFSET('Water Data'!$E$27,0,10*ROW('Water Data'!E103)))</f>
        <v/>
      </c>
      <c r="BW109" s="270" t="str">
        <f ca="true">+IF(OFFSET('Water Data'!$E$28,0,10*ROW('Water Data'!E103))="","",OFFSET('Water Data'!$E$28,0,10*ROW('Water Data'!E103)))</f>
        <v/>
      </c>
      <c r="BX109" s="270" t="str">
        <f ca="true">+IF(OFFSET('Water Data'!$E$29,0,10*ROW('Water Data'!E103))="","",OFFSET('Water Data'!$E$29,0,10*ROW('Water Data'!E103)))</f>
        <v/>
      </c>
      <c r="BY109" s="270" t="str">
        <f ca="true">+IF(OFFSET('Water Data'!$F$27,0,10*ROW('Water Data'!F103))="","",OFFSET('Water Data'!$F$27,0,10*ROW('Water Data'!F103)))</f>
        <v/>
      </c>
      <c r="BZ109" s="270" t="str">
        <f ca="true">+IF(OFFSET('Water Data'!$F$28,0,10*ROW('Water Data'!F103))="","",OFFSET('Water Data'!$F$28,0,10*ROW('Water Data'!F103)))</f>
        <v/>
      </c>
      <c r="CA109" s="270" t="str">
        <f ca="true">+IF(OFFSET('Water Data'!$F$29,0,10*ROW('Water Data'!F103))="","",OFFSET('Water Data'!$F$29,0,10*ROW('Water Data'!F103)))</f>
        <v/>
      </c>
      <c r="CB109" s="270" t="str">
        <f ca="true">+IF(OFFSET('Water Data'!$G$27,0,10*ROW('Water Data'!G103))="","",OFFSET('Water Data'!$G$27,0,10*ROW('Water Data'!G103)))</f>
        <v/>
      </c>
      <c r="CC109" s="270" t="str">
        <f ca="true">+IF(OFFSET('Water Data'!$G$28,0,10*ROW('Water Data'!G103))="","",OFFSET('Water Data'!$G$28,0,10*ROW('Water Data'!G103)))</f>
        <v/>
      </c>
      <c r="CD109" s="270" t="str">
        <f ca="true">+IF(OFFSET('Water Data'!$G$29,0,10*ROW('Water Data'!G103))="","",OFFSET('Water Data'!$G$29,0,10*ROW('Water Data'!G103)))</f>
        <v/>
      </c>
      <c r="CE109" s="270" t="str">
        <f ca="true">+IF(OFFSET('Water Data'!$H$27,0,10*ROW('Water Data'!H103))="","",OFFSET('Water Data'!$H$27,0,10*ROW('Water Data'!H103)))</f>
        <v/>
      </c>
      <c r="CF109" s="270" t="str">
        <f ca="true">+IF(OFFSET('Water Data'!$H$28,0,10*ROW('Water Data'!H103))="","",OFFSET('Water Data'!$H$28,0,10*ROW('Water Data'!H103)))</f>
        <v/>
      </c>
      <c r="CG109" s="270" t="str">
        <f ca="true">+IF(OFFSET('Water Data'!$H$29,0,10*ROW('Water Data'!H103))="","",OFFSET('Water Data'!$H$29,0,10*ROW('Water Data'!H103)))</f>
        <v/>
      </c>
      <c r="CH109" s="270" t="str">
        <f ca="true">+IF(OFFSET('Water Data'!$I$27,0,10*ROW('Water Data'!I103))="","",OFFSET('Water Data'!$I$27,0,10*ROW('Water Data'!I103)))</f>
        <v/>
      </c>
      <c r="CI109" s="270" t="str">
        <f ca="true">+IF(OFFSET('Water Data'!$I$28,0,10*ROW('Water Data'!I103))="","",OFFSET('Water Data'!$I$28,0,10*ROW('Water Data'!I103)))</f>
        <v/>
      </c>
      <c r="CJ109" s="270" t="str">
        <f ca="true">+IF(OFFSET('Water Data'!$I$29,0,10*ROW('Water Data'!I103))="","",OFFSET('Water Data'!$I$29,0,10*ROW('Water Data'!I103)))</f>
        <v/>
      </c>
      <c r="CK109" s="270" t="str">
        <f ca="true">+IF(OFFSET('Sanitation Data'!$D$28,0,10*ROW('Sanitation Data'!D103))="","",OFFSET('Sanitation Data'!$D$28,0,10*ROW('Sanitation Data'!D103)))</f>
        <v/>
      </c>
      <c r="CL109" s="270" t="str">
        <f ca="true">+IF(OFFSET('Sanitation Data'!$D$29,0,10*ROW('Sanitation Data'!D103))="","",OFFSET('Sanitation Data'!$D$29,0,10*ROW('Sanitation Data'!D103)))</f>
        <v/>
      </c>
      <c r="CM109" s="270" t="str">
        <f ca="true">+IF(OFFSET('Sanitation Data'!$D$30,0,10*ROW('Sanitation Data'!D103))="","",OFFSET('Sanitation Data'!$D$30,0,10*ROW('Sanitation Data'!D103)))</f>
        <v/>
      </c>
      <c r="CN109" s="270" t="str">
        <f ca="true">+IF(OFFSET('Sanitation Data'!$D$31,0,10*ROW('Sanitation Data'!D103))="","",OFFSET('Sanitation Data'!$D$31,0,10*ROW('Sanitation Data'!D103)))</f>
        <v/>
      </c>
      <c r="CO109" s="270" t="str">
        <f ca="true">+IF(OFFSET('Sanitation Data'!$D$32,0,10*ROW('Sanitation Data'!D103))="","",OFFSET('Sanitation Data'!$D$32,0,10*ROW('Sanitation Data'!D103)))</f>
        <v/>
      </c>
      <c r="CP109" s="270" t="str">
        <f ca="true">+IF(OFFSET('Sanitation Data'!$E$28,0,10*ROW('Sanitation Data'!E103))="","",OFFSET('Sanitation Data'!$E$28,0,10*ROW('Sanitation Data'!E103)))</f>
        <v/>
      </c>
      <c r="CQ109" s="270" t="str">
        <f ca="true">+IF(OFFSET('Sanitation Data'!$E$29,0,10*ROW('Sanitation Data'!E103))="","",OFFSET('Sanitation Data'!$E$29,0,10*ROW('Sanitation Data'!E103)))</f>
        <v/>
      </c>
      <c r="CR109" s="270" t="str">
        <f ca="true">+IF(OFFSET('Sanitation Data'!$E$30,0,10*ROW('Sanitation Data'!E103))="","",OFFSET('Sanitation Data'!$E$30,0,10*ROW('Sanitation Data'!E103)))</f>
        <v/>
      </c>
      <c r="CS109" s="270" t="str">
        <f ca="true">+IF(OFFSET('Sanitation Data'!$E$31,0,10*ROW('Sanitation Data'!E103))="","",OFFSET('Sanitation Data'!$E$31,0,10*ROW('Sanitation Data'!E103)))</f>
        <v/>
      </c>
      <c r="CT109" s="270" t="str">
        <f ca="true">+IF(OFFSET('Sanitation Data'!$E$32,0,10*ROW('Sanitation Data'!E103))="","",OFFSET('Sanitation Data'!$E$32,0,10*ROW('Sanitation Data'!E103)))</f>
        <v/>
      </c>
      <c r="CU109" s="270" t="str">
        <f ca="true">+IF(OFFSET('Sanitation Data'!$F$28,0,10*ROW('Sanitation Data'!F103))="","",OFFSET('Sanitation Data'!$F$28,0,10*ROW('Sanitation Data'!F103)))</f>
        <v/>
      </c>
      <c r="CV109" s="270" t="str">
        <f ca="true">+IF(OFFSET('Sanitation Data'!$F$29,0,10*ROW('Sanitation Data'!F103))="","",OFFSET('Sanitation Data'!$F$29,0,10*ROW('Sanitation Data'!F103)))</f>
        <v/>
      </c>
      <c r="CW109" s="270" t="str">
        <f ca="true">+IF(OFFSET('Sanitation Data'!$F$30,0,10*ROW('Sanitation Data'!F103))="","",OFFSET('Sanitation Data'!$F$30,0,10*ROW('Sanitation Data'!F103)))</f>
        <v/>
      </c>
      <c r="CX109" s="270" t="str">
        <f ca="true">+IF(OFFSET('Sanitation Data'!$F$31,0,10*ROW('Sanitation Data'!F103))="","",OFFSET('Sanitation Data'!$F$31,0,10*ROW('Sanitation Data'!F103)))</f>
        <v/>
      </c>
      <c r="CY109" s="270" t="str">
        <f ca="true">+IF(OFFSET('Sanitation Data'!$F$32,0,10*ROW('Sanitation Data'!F103))="","",OFFSET('Sanitation Data'!$F$32,0,10*ROW('Sanitation Data'!F103)))</f>
        <v/>
      </c>
      <c r="CZ109" s="270" t="str">
        <f ca="true">+IF(OFFSET('Sanitation Data'!$G$28,0,10*ROW('Sanitation Data'!G103))="","",OFFSET('Sanitation Data'!$G$28,0,10*ROW('Sanitation Data'!G103)))</f>
        <v/>
      </c>
      <c r="DA109" s="270" t="str">
        <f ca="true">+IF(OFFSET('Sanitation Data'!$G$29,0,10*ROW('Sanitation Data'!G103))="","",OFFSET('Sanitation Data'!$G$29,0,10*ROW('Sanitation Data'!G103)))</f>
        <v/>
      </c>
      <c r="DB109" s="270" t="str">
        <f ca="true">+IF(OFFSET('Sanitation Data'!$G$30,0,10*ROW('Sanitation Data'!G103))="","",OFFSET('Sanitation Data'!$G$30,0,10*ROW('Sanitation Data'!G103)))</f>
        <v/>
      </c>
      <c r="DC109" s="270" t="str">
        <f ca="true">+IF(OFFSET('Sanitation Data'!$G$31,0,10*ROW('Sanitation Data'!G103))="","",OFFSET('Sanitation Data'!$G$31,0,10*ROW('Sanitation Data'!G103)))</f>
        <v/>
      </c>
      <c r="DD109" s="270" t="str">
        <f ca="true">+IF(OFFSET('Sanitation Data'!$G$32,0,10*ROW('Sanitation Data'!G103))="","",OFFSET('Sanitation Data'!$G$32,0,10*ROW('Sanitation Data'!G103)))</f>
        <v/>
      </c>
      <c r="DE109" s="270" t="str">
        <f ca="true">+IF(OFFSET('Sanitation Data'!$H$28,0,10*ROW('Sanitation Data'!H103))="","",OFFSET('Sanitation Data'!$H$28,0,10*ROW('Sanitation Data'!H103)))</f>
        <v/>
      </c>
      <c r="DF109" s="270" t="str">
        <f ca="true">+IF(OFFSET('Sanitation Data'!$H$29,0,10*ROW('Sanitation Data'!H103))="","",OFFSET('Sanitation Data'!$H$29,0,10*ROW('Sanitation Data'!H103)))</f>
        <v/>
      </c>
      <c r="DG109" s="270" t="str">
        <f ca="true">+IF(OFFSET('Sanitation Data'!$H$30,0,10*ROW('Sanitation Data'!H103))="","",OFFSET('Sanitation Data'!$H$30,0,10*ROW('Sanitation Data'!H103)))</f>
        <v/>
      </c>
      <c r="DH109" s="270" t="str">
        <f ca="true">+IF(OFFSET('Sanitation Data'!$H$31,0,10*ROW('Sanitation Data'!H103))="","",OFFSET('Sanitation Data'!$H$31,0,10*ROW('Sanitation Data'!H103)))</f>
        <v/>
      </c>
      <c r="DI109" s="270" t="str">
        <f ca="true">+IF(OFFSET('Sanitation Data'!$H$32,0,10*ROW('Sanitation Data'!H103))="","",OFFSET('Sanitation Data'!$H$32,0,10*ROW('Sanitation Data'!H103)))</f>
        <v/>
      </c>
      <c r="DJ109" s="270" t="str">
        <f ca="true">+IF(OFFSET('Sanitation Data'!$I$28,0,10*ROW('Sanitation Data'!I103))="","",OFFSET('Sanitation Data'!$I$28,0,10*ROW('Sanitation Data'!I103)))</f>
        <v/>
      </c>
      <c r="DK109" s="270" t="str">
        <f ca="true">+IF(OFFSET('Sanitation Data'!$I$29,0,10*ROW('Sanitation Data'!I103))="","",OFFSET('Sanitation Data'!$I$29,0,10*ROW('Sanitation Data'!I103)))</f>
        <v/>
      </c>
      <c r="DL109" s="270" t="str">
        <f ca="true">+IF(OFFSET('Sanitation Data'!$I$30,0,10*ROW('Sanitation Data'!I103))="","",OFFSET('Sanitation Data'!$I$30,0,10*ROW('Sanitation Data'!I103)))</f>
        <v/>
      </c>
      <c r="DM109" s="270" t="str">
        <f ca="true">+IF(OFFSET('Sanitation Data'!$I$31,0,10*ROW('Sanitation Data'!I103))="","",OFFSET('Sanitation Data'!$I$31,0,10*ROW('Sanitation Data'!I103)))</f>
        <v/>
      </c>
      <c r="DN109" s="270" t="str">
        <f ca="true">+IF(OFFSET('Sanitation Data'!$I$32,0,10*ROW('Sanitation Data'!I103))="","",OFFSET('Sanitation Data'!$I$32,0,10*ROW('Sanitation Data'!I103)))</f>
        <v/>
      </c>
      <c r="DO109" s="270" t="str">
        <f ca="true">+IF(OFFSET('Hygiene Data'!$D$11,0,10*ROW('Hygiene Data'!D103))="","",OFFSET('Hygiene Data'!$D$11,0,10*ROW('Hygiene Data'!D103)))</f>
        <v/>
      </c>
      <c r="DP109" s="270" t="str">
        <f ca="true">+IF(OFFSET('Hygiene Data'!$D$12,0,10*ROW('Hygiene Data'!D103))="","",OFFSET('Hygiene Data'!$D$12,0,10*ROW('Hygiene Data'!D103)))</f>
        <v/>
      </c>
      <c r="DQ109" s="270" t="str">
        <f ca="true">+IF(OFFSET('Hygiene Data'!$D$13,0,10*ROW('Hygiene Data'!D103))="","",OFFSET('Hygiene Data'!$D$13,0,10*ROW('Hygiene Data'!D103)))</f>
        <v/>
      </c>
      <c r="DR109" s="270" t="str">
        <f ca="true">+IF(OFFSET('Hygiene Data'!$E$11,0,10*ROW('Hygiene Data'!E103))="","",OFFSET('Hygiene Data'!$E$11,0,10*ROW('Hygiene Data'!E103)))</f>
        <v/>
      </c>
      <c r="DS109" s="270" t="str">
        <f ca="true">+IF(OFFSET('Hygiene Data'!$E$12,0,10*ROW('Hygiene Data'!E103))="","",OFFSET('Hygiene Data'!$E$12,0,10*ROW('Hygiene Data'!E103)))</f>
        <v/>
      </c>
      <c r="DT109" s="270" t="str">
        <f ca="true">+IF(OFFSET('Hygiene Data'!$E$13,0,10*ROW('Hygiene Data'!E103))="","",OFFSET('Hygiene Data'!$E$13,0,10*ROW('Hygiene Data'!E103)))</f>
        <v/>
      </c>
      <c r="DU109" s="270" t="str">
        <f ca="true">+IF(OFFSET('Hygiene Data'!$F$11,0,10*ROW('Hygiene Data'!F103))="","",OFFSET('Hygiene Data'!$F$11,0,10*ROW('Hygiene Data'!F103)))</f>
        <v/>
      </c>
      <c r="DV109" s="270" t="str">
        <f ca="true">+IF(OFFSET('Hygiene Data'!$F$12,0,10*ROW('Hygiene Data'!F103))="","",OFFSET('Hygiene Data'!$F$12,0,10*ROW('Hygiene Data'!F103)))</f>
        <v/>
      </c>
      <c r="DW109" s="270" t="str">
        <f ca="true">+IF(OFFSET('Hygiene Data'!$F$13,0,10*ROW('Hygiene Data'!F103))="","",OFFSET('Hygiene Data'!$F$13,0,10*ROW('Hygiene Data'!F103)))</f>
        <v/>
      </c>
      <c r="DX109" s="270" t="str">
        <f ca="true">+IF(OFFSET('Hygiene Data'!$G$11,0,10*ROW('Hygiene Data'!G103))="","",OFFSET('Hygiene Data'!$G$11,0,10*ROW('Hygiene Data'!G103)))</f>
        <v/>
      </c>
      <c r="DY109" s="270" t="str">
        <f ca="true">+IF(OFFSET('Hygiene Data'!$G$12,0,10*ROW('Hygiene Data'!G103))="","",OFFSET('Hygiene Data'!$G$12,0,10*ROW('Hygiene Data'!G103)))</f>
        <v/>
      </c>
      <c r="DZ109" s="270" t="str">
        <f ca="true">+IF(OFFSET('Hygiene Data'!$G$13,0,10*ROW('Hygiene Data'!G103))="","",OFFSET('Hygiene Data'!$G$13,0,10*ROW('Hygiene Data'!G103)))</f>
        <v/>
      </c>
      <c r="EA109" s="270" t="str">
        <f ca="true">+IF(OFFSET('Hygiene Data'!$H$11,0,10*ROW('Hygiene Data'!H103))="","",OFFSET('Hygiene Data'!$H$11,0,10*ROW('Hygiene Data'!H103)))</f>
        <v/>
      </c>
      <c r="EB109" s="270" t="str">
        <f ca="true">+IF(OFFSET('Hygiene Data'!$H$12,0,10*ROW('Hygiene Data'!H103))="","",OFFSET('Hygiene Data'!$H$12,0,10*ROW('Hygiene Data'!H103)))</f>
        <v/>
      </c>
      <c r="EC109" s="270" t="str">
        <f ca="true">+IF(OFFSET('Hygiene Data'!$H$13,0,10*ROW('Hygiene Data'!H103))="","",OFFSET('Hygiene Data'!$H$13,0,10*ROW('Hygiene Data'!H103)))</f>
        <v/>
      </c>
      <c r="ED109" s="270" t="str">
        <f ca="true">+IF(OFFSET('Hygiene Data'!$I$11,0,10*ROW('Hygiene Data'!I103))="","",OFFSET('Hygiene Data'!$I$11,0,10*ROW('Hygiene Data'!I103)))</f>
        <v/>
      </c>
      <c r="EE109" s="270" t="str">
        <f ca="true">+IF(OFFSET('Hygiene Data'!$I$12,0,10*ROW('Hygiene Data'!I103))="","",OFFSET('Hygiene Data'!$I$12,0,10*ROW('Hygiene Data'!I103)))</f>
        <v/>
      </c>
      <c r="EF109" s="270"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6"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0"/>
      <c r="BS110" s="270" t="str">
        <f ca="true">+IF(OFFSET('Water Data'!$D$27,0,10*ROW('Water Data'!D104))="","",OFFSET('Water Data'!$D$27,0,10*ROW('Water Data'!D104)))</f>
        <v/>
      </c>
      <c r="BT110" s="270" t="str">
        <f ca="true">+IF(OFFSET('Water Data'!$D$28,0,10*ROW('Water Data'!D104))="","",OFFSET('Water Data'!$D$28,0,10*ROW('Water Data'!D104)))</f>
        <v/>
      </c>
      <c r="BU110" s="270" t="str">
        <f ca="true">+IF(OFFSET('Water Data'!$D$29,0,10*ROW('Water Data'!D104))="","",OFFSET('Water Data'!$D$29,0,10*ROW('Water Data'!D104)))</f>
        <v/>
      </c>
      <c r="BV110" s="270" t="str">
        <f ca="true">+IF(OFFSET('Water Data'!$E$27,0,10*ROW('Water Data'!E104))="","",OFFSET('Water Data'!$E$27,0,10*ROW('Water Data'!E104)))</f>
        <v/>
      </c>
      <c r="BW110" s="270" t="str">
        <f ca="true">+IF(OFFSET('Water Data'!$E$28,0,10*ROW('Water Data'!E104))="","",OFFSET('Water Data'!$E$28,0,10*ROW('Water Data'!E104)))</f>
        <v/>
      </c>
      <c r="BX110" s="270" t="str">
        <f ca="true">+IF(OFFSET('Water Data'!$E$29,0,10*ROW('Water Data'!E104))="","",OFFSET('Water Data'!$E$29,0,10*ROW('Water Data'!E104)))</f>
        <v/>
      </c>
      <c r="BY110" s="270" t="str">
        <f ca="true">+IF(OFFSET('Water Data'!$F$27,0,10*ROW('Water Data'!F104))="","",OFFSET('Water Data'!$F$27,0,10*ROW('Water Data'!F104)))</f>
        <v/>
      </c>
      <c r="BZ110" s="270" t="str">
        <f ca="true">+IF(OFFSET('Water Data'!$F$28,0,10*ROW('Water Data'!F104))="","",OFFSET('Water Data'!$F$28,0,10*ROW('Water Data'!F104)))</f>
        <v/>
      </c>
      <c r="CA110" s="270" t="str">
        <f ca="true">+IF(OFFSET('Water Data'!$F$29,0,10*ROW('Water Data'!F104))="","",OFFSET('Water Data'!$F$29,0,10*ROW('Water Data'!F104)))</f>
        <v/>
      </c>
      <c r="CB110" s="270" t="str">
        <f ca="true">+IF(OFFSET('Water Data'!$G$27,0,10*ROW('Water Data'!G104))="","",OFFSET('Water Data'!$G$27,0,10*ROW('Water Data'!G104)))</f>
        <v/>
      </c>
      <c r="CC110" s="270" t="str">
        <f ca="true">+IF(OFFSET('Water Data'!$G$28,0,10*ROW('Water Data'!G104))="","",OFFSET('Water Data'!$G$28,0,10*ROW('Water Data'!G104)))</f>
        <v/>
      </c>
      <c r="CD110" s="270" t="str">
        <f ca="true">+IF(OFFSET('Water Data'!$G$29,0,10*ROW('Water Data'!G104))="","",OFFSET('Water Data'!$G$29,0,10*ROW('Water Data'!G104)))</f>
        <v/>
      </c>
      <c r="CE110" s="270" t="str">
        <f ca="true">+IF(OFFSET('Water Data'!$H$27,0,10*ROW('Water Data'!H104))="","",OFFSET('Water Data'!$H$27,0,10*ROW('Water Data'!H104)))</f>
        <v/>
      </c>
      <c r="CF110" s="270" t="str">
        <f ca="true">+IF(OFFSET('Water Data'!$H$28,0,10*ROW('Water Data'!H104))="","",OFFSET('Water Data'!$H$28,0,10*ROW('Water Data'!H104)))</f>
        <v/>
      </c>
      <c r="CG110" s="270" t="str">
        <f ca="true">+IF(OFFSET('Water Data'!$H$29,0,10*ROW('Water Data'!H104))="","",OFFSET('Water Data'!$H$29,0,10*ROW('Water Data'!H104)))</f>
        <v/>
      </c>
      <c r="CH110" s="270" t="str">
        <f ca="true">+IF(OFFSET('Water Data'!$I$27,0,10*ROW('Water Data'!I104))="","",OFFSET('Water Data'!$I$27,0,10*ROW('Water Data'!I104)))</f>
        <v/>
      </c>
      <c r="CI110" s="270" t="str">
        <f ca="true">+IF(OFFSET('Water Data'!$I$28,0,10*ROW('Water Data'!I104))="","",OFFSET('Water Data'!$I$28,0,10*ROW('Water Data'!I104)))</f>
        <v/>
      </c>
      <c r="CJ110" s="270" t="str">
        <f ca="true">+IF(OFFSET('Water Data'!$I$29,0,10*ROW('Water Data'!I104))="","",OFFSET('Water Data'!$I$29,0,10*ROW('Water Data'!I104)))</f>
        <v/>
      </c>
      <c r="CK110" s="270" t="str">
        <f ca="true">+IF(OFFSET('Sanitation Data'!$D$28,0,10*ROW('Sanitation Data'!D104))="","",OFFSET('Sanitation Data'!$D$28,0,10*ROW('Sanitation Data'!D104)))</f>
        <v/>
      </c>
      <c r="CL110" s="270" t="str">
        <f ca="true">+IF(OFFSET('Sanitation Data'!$D$29,0,10*ROW('Sanitation Data'!D104))="","",OFFSET('Sanitation Data'!$D$29,0,10*ROW('Sanitation Data'!D104)))</f>
        <v/>
      </c>
      <c r="CM110" s="270" t="str">
        <f ca="true">+IF(OFFSET('Sanitation Data'!$D$30,0,10*ROW('Sanitation Data'!D104))="","",OFFSET('Sanitation Data'!$D$30,0,10*ROW('Sanitation Data'!D104)))</f>
        <v/>
      </c>
      <c r="CN110" s="270" t="str">
        <f ca="true">+IF(OFFSET('Sanitation Data'!$D$31,0,10*ROW('Sanitation Data'!D104))="","",OFFSET('Sanitation Data'!$D$31,0,10*ROW('Sanitation Data'!D104)))</f>
        <v/>
      </c>
      <c r="CO110" s="270" t="str">
        <f ca="true">+IF(OFFSET('Sanitation Data'!$D$32,0,10*ROW('Sanitation Data'!D104))="","",OFFSET('Sanitation Data'!$D$32,0,10*ROW('Sanitation Data'!D104)))</f>
        <v/>
      </c>
      <c r="CP110" s="270" t="str">
        <f ca="true">+IF(OFFSET('Sanitation Data'!$E$28,0,10*ROW('Sanitation Data'!E104))="","",OFFSET('Sanitation Data'!$E$28,0,10*ROW('Sanitation Data'!E104)))</f>
        <v/>
      </c>
      <c r="CQ110" s="270" t="str">
        <f ca="true">+IF(OFFSET('Sanitation Data'!$E$29,0,10*ROW('Sanitation Data'!E104))="","",OFFSET('Sanitation Data'!$E$29,0,10*ROW('Sanitation Data'!E104)))</f>
        <v/>
      </c>
      <c r="CR110" s="270" t="str">
        <f ca="true">+IF(OFFSET('Sanitation Data'!$E$30,0,10*ROW('Sanitation Data'!E104))="","",OFFSET('Sanitation Data'!$E$30,0,10*ROW('Sanitation Data'!E104)))</f>
        <v/>
      </c>
      <c r="CS110" s="270" t="str">
        <f ca="true">+IF(OFFSET('Sanitation Data'!$E$31,0,10*ROW('Sanitation Data'!E104))="","",OFFSET('Sanitation Data'!$E$31,0,10*ROW('Sanitation Data'!E104)))</f>
        <v/>
      </c>
      <c r="CT110" s="270" t="str">
        <f ca="true">+IF(OFFSET('Sanitation Data'!$E$32,0,10*ROW('Sanitation Data'!E104))="","",OFFSET('Sanitation Data'!$E$32,0,10*ROW('Sanitation Data'!E104)))</f>
        <v/>
      </c>
      <c r="CU110" s="270" t="str">
        <f ca="true">+IF(OFFSET('Sanitation Data'!$F$28,0,10*ROW('Sanitation Data'!F104))="","",OFFSET('Sanitation Data'!$F$28,0,10*ROW('Sanitation Data'!F104)))</f>
        <v/>
      </c>
      <c r="CV110" s="270" t="str">
        <f ca="true">+IF(OFFSET('Sanitation Data'!$F$29,0,10*ROW('Sanitation Data'!F104))="","",OFFSET('Sanitation Data'!$F$29,0,10*ROW('Sanitation Data'!F104)))</f>
        <v/>
      </c>
      <c r="CW110" s="270" t="str">
        <f ca="true">+IF(OFFSET('Sanitation Data'!$F$30,0,10*ROW('Sanitation Data'!F104))="","",OFFSET('Sanitation Data'!$F$30,0,10*ROW('Sanitation Data'!F104)))</f>
        <v/>
      </c>
      <c r="CX110" s="270" t="str">
        <f ca="true">+IF(OFFSET('Sanitation Data'!$F$31,0,10*ROW('Sanitation Data'!F104))="","",OFFSET('Sanitation Data'!$F$31,0,10*ROW('Sanitation Data'!F104)))</f>
        <v/>
      </c>
      <c r="CY110" s="270" t="str">
        <f ca="true">+IF(OFFSET('Sanitation Data'!$F$32,0,10*ROW('Sanitation Data'!F104))="","",OFFSET('Sanitation Data'!$F$32,0,10*ROW('Sanitation Data'!F104)))</f>
        <v/>
      </c>
      <c r="CZ110" s="270" t="str">
        <f ca="true">+IF(OFFSET('Sanitation Data'!$G$28,0,10*ROW('Sanitation Data'!G104))="","",OFFSET('Sanitation Data'!$G$28,0,10*ROW('Sanitation Data'!G104)))</f>
        <v/>
      </c>
      <c r="DA110" s="270" t="str">
        <f ca="true">+IF(OFFSET('Sanitation Data'!$G$29,0,10*ROW('Sanitation Data'!G104))="","",OFFSET('Sanitation Data'!$G$29,0,10*ROW('Sanitation Data'!G104)))</f>
        <v/>
      </c>
      <c r="DB110" s="270" t="str">
        <f ca="true">+IF(OFFSET('Sanitation Data'!$G$30,0,10*ROW('Sanitation Data'!G104))="","",OFFSET('Sanitation Data'!$G$30,0,10*ROW('Sanitation Data'!G104)))</f>
        <v/>
      </c>
      <c r="DC110" s="270" t="str">
        <f ca="true">+IF(OFFSET('Sanitation Data'!$G$31,0,10*ROW('Sanitation Data'!G104))="","",OFFSET('Sanitation Data'!$G$31,0,10*ROW('Sanitation Data'!G104)))</f>
        <v/>
      </c>
      <c r="DD110" s="270" t="str">
        <f ca="true">+IF(OFFSET('Sanitation Data'!$G$32,0,10*ROW('Sanitation Data'!G104))="","",OFFSET('Sanitation Data'!$G$32,0,10*ROW('Sanitation Data'!G104)))</f>
        <v/>
      </c>
      <c r="DE110" s="270" t="str">
        <f ca="true">+IF(OFFSET('Sanitation Data'!$H$28,0,10*ROW('Sanitation Data'!H104))="","",OFFSET('Sanitation Data'!$H$28,0,10*ROW('Sanitation Data'!H104)))</f>
        <v/>
      </c>
      <c r="DF110" s="270" t="str">
        <f ca="true">+IF(OFFSET('Sanitation Data'!$H$29,0,10*ROW('Sanitation Data'!H104))="","",OFFSET('Sanitation Data'!$H$29,0,10*ROW('Sanitation Data'!H104)))</f>
        <v/>
      </c>
      <c r="DG110" s="270" t="str">
        <f ca="true">+IF(OFFSET('Sanitation Data'!$H$30,0,10*ROW('Sanitation Data'!H104))="","",OFFSET('Sanitation Data'!$H$30,0,10*ROW('Sanitation Data'!H104)))</f>
        <v/>
      </c>
      <c r="DH110" s="270" t="str">
        <f ca="true">+IF(OFFSET('Sanitation Data'!$H$31,0,10*ROW('Sanitation Data'!H104))="","",OFFSET('Sanitation Data'!$H$31,0,10*ROW('Sanitation Data'!H104)))</f>
        <v/>
      </c>
      <c r="DI110" s="270" t="str">
        <f ca="true">+IF(OFFSET('Sanitation Data'!$H$32,0,10*ROW('Sanitation Data'!H104))="","",OFFSET('Sanitation Data'!$H$32,0,10*ROW('Sanitation Data'!H104)))</f>
        <v/>
      </c>
      <c r="DJ110" s="270" t="str">
        <f ca="true">+IF(OFFSET('Sanitation Data'!$I$28,0,10*ROW('Sanitation Data'!I104))="","",OFFSET('Sanitation Data'!$I$28,0,10*ROW('Sanitation Data'!I104)))</f>
        <v/>
      </c>
      <c r="DK110" s="270" t="str">
        <f ca="true">+IF(OFFSET('Sanitation Data'!$I$29,0,10*ROW('Sanitation Data'!I104))="","",OFFSET('Sanitation Data'!$I$29,0,10*ROW('Sanitation Data'!I104)))</f>
        <v/>
      </c>
      <c r="DL110" s="270" t="str">
        <f ca="true">+IF(OFFSET('Sanitation Data'!$I$30,0,10*ROW('Sanitation Data'!I104))="","",OFFSET('Sanitation Data'!$I$30,0,10*ROW('Sanitation Data'!I104)))</f>
        <v/>
      </c>
      <c r="DM110" s="270" t="str">
        <f ca="true">+IF(OFFSET('Sanitation Data'!$I$31,0,10*ROW('Sanitation Data'!I104))="","",OFFSET('Sanitation Data'!$I$31,0,10*ROW('Sanitation Data'!I104)))</f>
        <v/>
      </c>
      <c r="DN110" s="270" t="str">
        <f ca="true">+IF(OFFSET('Sanitation Data'!$I$32,0,10*ROW('Sanitation Data'!I104))="","",OFFSET('Sanitation Data'!$I$32,0,10*ROW('Sanitation Data'!I104)))</f>
        <v/>
      </c>
      <c r="DO110" s="270" t="str">
        <f ca="true">+IF(OFFSET('Hygiene Data'!$D$11,0,10*ROW('Hygiene Data'!D104))="","",OFFSET('Hygiene Data'!$D$11,0,10*ROW('Hygiene Data'!D104)))</f>
        <v/>
      </c>
      <c r="DP110" s="270" t="str">
        <f ca="true">+IF(OFFSET('Hygiene Data'!$D$12,0,10*ROW('Hygiene Data'!D104))="","",OFFSET('Hygiene Data'!$D$12,0,10*ROW('Hygiene Data'!D104)))</f>
        <v/>
      </c>
      <c r="DQ110" s="270" t="str">
        <f ca="true">+IF(OFFSET('Hygiene Data'!$D$13,0,10*ROW('Hygiene Data'!D104))="","",OFFSET('Hygiene Data'!$D$13,0,10*ROW('Hygiene Data'!D104)))</f>
        <v/>
      </c>
      <c r="DR110" s="270" t="str">
        <f ca="true">+IF(OFFSET('Hygiene Data'!$E$11,0,10*ROW('Hygiene Data'!E104))="","",OFFSET('Hygiene Data'!$E$11,0,10*ROW('Hygiene Data'!E104)))</f>
        <v/>
      </c>
      <c r="DS110" s="270" t="str">
        <f ca="true">+IF(OFFSET('Hygiene Data'!$E$12,0,10*ROW('Hygiene Data'!E104))="","",OFFSET('Hygiene Data'!$E$12,0,10*ROW('Hygiene Data'!E104)))</f>
        <v/>
      </c>
      <c r="DT110" s="270" t="str">
        <f ca="true">+IF(OFFSET('Hygiene Data'!$E$13,0,10*ROW('Hygiene Data'!E104))="","",OFFSET('Hygiene Data'!$E$13,0,10*ROW('Hygiene Data'!E104)))</f>
        <v/>
      </c>
      <c r="DU110" s="270" t="str">
        <f ca="true">+IF(OFFSET('Hygiene Data'!$F$11,0,10*ROW('Hygiene Data'!F104))="","",OFFSET('Hygiene Data'!$F$11,0,10*ROW('Hygiene Data'!F104)))</f>
        <v/>
      </c>
      <c r="DV110" s="270" t="str">
        <f ca="true">+IF(OFFSET('Hygiene Data'!$F$12,0,10*ROW('Hygiene Data'!F104))="","",OFFSET('Hygiene Data'!$F$12,0,10*ROW('Hygiene Data'!F104)))</f>
        <v/>
      </c>
      <c r="DW110" s="270" t="str">
        <f ca="true">+IF(OFFSET('Hygiene Data'!$F$13,0,10*ROW('Hygiene Data'!F104))="","",OFFSET('Hygiene Data'!$F$13,0,10*ROW('Hygiene Data'!F104)))</f>
        <v/>
      </c>
      <c r="DX110" s="270" t="str">
        <f ca="true">+IF(OFFSET('Hygiene Data'!$G$11,0,10*ROW('Hygiene Data'!G104))="","",OFFSET('Hygiene Data'!$G$11,0,10*ROW('Hygiene Data'!G104)))</f>
        <v/>
      </c>
      <c r="DY110" s="270" t="str">
        <f ca="true">+IF(OFFSET('Hygiene Data'!$G$12,0,10*ROW('Hygiene Data'!G104))="","",OFFSET('Hygiene Data'!$G$12,0,10*ROW('Hygiene Data'!G104)))</f>
        <v/>
      </c>
      <c r="DZ110" s="270" t="str">
        <f ca="true">+IF(OFFSET('Hygiene Data'!$G$13,0,10*ROW('Hygiene Data'!G104))="","",OFFSET('Hygiene Data'!$G$13,0,10*ROW('Hygiene Data'!G104)))</f>
        <v/>
      </c>
      <c r="EA110" s="270" t="str">
        <f ca="true">+IF(OFFSET('Hygiene Data'!$H$11,0,10*ROW('Hygiene Data'!H104))="","",OFFSET('Hygiene Data'!$H$11,0,10*ROW('Hygiene Data'!H104)))</f>
        <v/>
      </c>
      <c r="EB110" s="270" t="str">
        <f ca="true">+IF(OFFSET('Hygiene Data'!$H$12,0,10*ROW('Hygiene Data'!H104))="","",OFFSET('Hygiene Data'!$H$12,0,10*ROW('Hygiene Data'!H104)))</f>
        <v/>
      </c>
      <c r="EC110" s="270" t="str">
        <f ca="true">+IF(OFFSET('Hygiene Data'!$H$13,0,10*ROW('Hygiene Data'!H104))="","",OFFSET('Hygiene Data'!$H$13,0,10*ROW('Hygiene Data'!H104)))</f>
        <v/>
      </c>
      <c r="ED110" s="270" t="str">
        <f ca="true">+IF(OFFSET('Hygiene Data'!$I$11,0,10*ROW('Hygiene Data'!I104))="","",OFFSET('Hygiene Data'!$I$11,0,10*ROW('Hygiene Data'!I104)))</f>
        <v/>
      </c>
      <c r="EE110" s="270" t="str">
        <f ca="true">+IF(OFFSET('Hygiene Data'!$I$12,0,10*ROW('Hygiene Data'!I104))="","",OFFSET('Hygiene Data'!$I$12,0,10*ROW('Hygiene Data'!I104)))</f>
        <v/>
      </c>
      <c r="EF110" s="270"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6"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0"/>
      <c r="BS111" s="270" t="str">
        <f ca="true">+IF(OFFSET('Water Data'!$D$27,0,10*ROW('Water Data'!D105))="","",OFFSET('Water Data'!$D$27,0,10*ROW('Water Data'!D105)))</f>
        <v/>
      </c>
      <c r="BT111" s="270" t="str">
        <f ca="true">+IF(OFFSET('Water Data'!$D$28,0,10*ROW('Water Data'!D105))="","",OFFSET('Water Data'!$D$28,0,10*ROW('Water Data'!D105)))</f>
        <v/>
      </c>
      <c r="BU111" s="270" t="str">
        <f ca="true">+IF(OFFSET('Water Data'!$D$29,0,10*ROW('Water Data'!D105))="","",OFFSET('Water Data'!$D$29,0,10*ROW('Water Data'!D105)))</f>
        <v/>
      </c>
      <c r="BV111" s="270" t="str">
        <f ca="true">+IF(OFFSET('Water Data'!$E$27,0,10*ROW('Water Data'!E105))="","",OFFSET('Water Data'!$E$27,0,10*ROW('Water Data'!E105)))</f>
        <v/>
      </c>
      <c r="BW111" s="270" t="str">
        <f ca="true">+IF(OFFSET('Water Data'!$E$28,0,10*ROW('Water Data'!E105))="","",OFFSET('Water Data'!$E$28,0,10*ROW('Water Data'!E105)))</f>
        <v/>
      </c>
      <c r="BX111" s="270" t="str">
        <f ca="true">+IF(OFFSET('Water Data'!$E$29,0,10*ROW('Water Data'!E105))="","",OFFSET('Water Data'!$E$29,0,10*ROW('Water Data'!E105)))</f>
        <v/>
      </c>
      <c r="BY111" s="270" t="str">
        <f ca="true">+IF(OFFSET('Water Data'!$F$27,0,10*ROW('Water Data'!F105))="","",OFFSET('Water Data'!$F$27,0,10*ROW('Water Data'!F105)))</f>
        <v/>
      </c>
      <c r="BZ111" s="270" t="str">
        <f ca="true">+IF(OFFSET('Water Data'!$F$28,0,10*ROW('Water Data'!F105))="","",OFFSET('Water Data'!$F$28,0,10*ROW('Water Data'!F105)))</f>
        <v/>
      </c>
      <c r="CA111" s="270" t="str">
        <f ca="true">+IF(OFFSET('Water Data'!$F$29,0,10*ROW('Water Data'!F105))="","",OFFSET('Water Data'!$F$29,0,10*ROW('Water Data'!F105)))</f>
        <v/>
      </c>
      <c r="CB111" s="270" t="str">
        <f ca="true">+IF(OFFSET('Water Data'!$G$27,0,10*ROW('Water Data'!G105))="","",OFFSET('Water Data'!$G$27,0,10*ROW('Water Data'!G105)))</f>
        <v/>
      </c>
      <c r="CC111" s="270" t="str">
        <f ca="true">+IF(OFFSET('Water Data'!$G$28,0,10*ROW('Water Data'!G105))="","",OFFSET('Water Data'!$G$28,0,10*ROW('Water Data'!G105)))</f>
        <v/>
      </c>
      <c r="CD111" s="270" t="str">
        <f ca="true">+IF(OFFSET('Water Data'!$G$29,0,10*ROW('Water Data'!G105))="","",OFFSET('Water Data'!$G$29,0,10*ROW('Water Data'!G105)))</f>
        <v/>
      </c>
      <c r="CE111" s="270" t="str">
        <f ca="true">+IF(OFFSET('Water Data'!$H$27,0,10*ROW('Water Data'!H105))="","",OFFSET('Water Data'!$H$27,0,10*ROW('Water Data'!H105)))</f>
        <v/>
      </c>
      <c r="CF111" s="270" t="str">
        <f ca="true">+IF(OFFSET('Water Data'!$H$28,0,10*ROW('Water Data'!H105))="","",OFFSET('Water Data'!$H$28,0,10*ROW('Water Data'!H105)))</f>
        <v/>
      </c>
      <c r="CG111" s="270" t="str">
        <f ca="true">+IF(OFFSET('Water Data'!$H$29,0,10*ROW('Water Data'!H105))="","",OFFSET('Water Data'!$H$29,0,10*ROW('Water Data'!H105)))</f>
        <v/>
      </c>
      <c r="CH111" s="270" t="str">
        <f ca="true">+IF(OFFSET('Water Data'!$I$27,0,10*ROW('Water Data'!I105))="","",OFFSET('Water Data'!$I$27,0,10*ROW('Water Data'!I105)))</f>
        <v/>
      </c>
      <c r="CI111" s="270" t="str">
        <f ca="true">+IF(OFFSET('Water Data'!$I$28,0,10*ROW('Water Data'!I105))="","",OFFSET('Water Data'!$I$28,0,10*ROW('Water Data'!I105)))</f>
        <v/>
      </c>
      <c r="CJ111" s="270" t="str">
        <f ca="true">+IF(OFFSET('Water Data'!$I$29,0,10*ROW('Water Data'!I105))="","",OFFSET('Water Data'!$I$29,0,10*ROW('Water Data'!I105)))</f>
        <v/>
      </c>
      <c r="CK111" s="270" t="str">
        <f ca="true">+IF(OFFSET('Sanitation Data'!$D$28,0,10*ROW('Sanitation Data'!D105))="","",OFFSET('Sanitation Data'!$D$28,0,10*ROW('Sanitation Data'!D105)))</f>
        <v/>
      </c>
      <c r="CL111" s="270" t="str">
        <f ca="true">+IF(OFFSET('Sanitation Data'!$D$29,0,10*ROW('Sanitation Data'!D105))="","",OFFSET('Sanitation Data'!$D$29,0,10*ROW('Sanitation Data'!D105)))</f>
        <v/>
      </c>
      <c r="CM111" s="270" t="str">
        <f ca="true">+IF(OFFSET('Sanitation Data'!$D$30,0,10*ROW('Sanitation Data'!D105))="","",OFFSET('Sanitation Data'!$D$30,0,10*ROW('Sanitation Data'!D105)))</f>
        <v/>
      </c>
      <c r="CN111" s="270" t="str">
        <f ca="true">+IF(OFFSET('Sanitation Data'!$D$31,0,10*ROW('Sanitation Data'!D105))="","",OFFSET('Sanitation Data'!$D$31,0,10*ROW('Sanitation Data'!D105)))</f>
        <v/>
      </c>
      <c r="CO111" s="270" t="str">
        <f ca="true">+IF(OFFSET('Sanitation Data'!$D$32,0,10*ROW('Sanitation Data'!D105))="","",OFFSET('Sanitation Data'!$D$32,0,10*ROW('Sanitation Data'!D105)))</f>
        <v/>
      </c>
      <c r="CP111" s="270" t="str">
        <f ca="true">+IF(OFFSET('Sanitation Data'!$E$28,0,10*ROW('Sanitation Data'!E105))="","",OFFSET('Sanitation Data'!$E$28,0,10*ROW('Sanitation Data'!E105)))</f>
        <v/>
      </c>
      <c r="CQ111" s="270" t="str">
        <f ca="true">+IF(OFFSET('Sanitation Data'!$E$29,0,10*ROW('Sanitation Data'!E105))="","",OFFSET('Sanitation Data'!$E$29,0,10*ROW('Sanitation Data'!E105)))</f>
        <v/>
      </c>
      <c r="CR111" s="270" t="str">
        <f ca="true">+IF(OFFSET('Sanitation Data'!$E$30,0,10*ROW('Sanitation Data'!E105))="","",OFFSET('Sanitation Data'!$E$30,0,10*ROW('Sanitation Data'!E105)))</f>
        <v/>
      </c>
      <c r="CS111" s="270" t="str">
        <f ca="true">+IF(OFFSET('Sanitation Data'!$E$31,0,10*ROW('Sanitation Data'!E105))="","",OFFSET('Sanitation Data'!$E$31,0,10*ROW('Sanitation Data'!E105)))</f>
        <v/>
      </c>
      <c r="CT111" s="270" t="str">
        <f ca="true">+IF(OFFSET('Sanitation Data'!$E$32,0,10*ROW('Sanitation Data'!E105))="","",OFFSET('Sanitation Data'!$E$32,0,10*ROW('Sanitation Data'!E105)))</f>
        <v/>
      </c>
      <c r="CU111" s="270" t="str">
        <f ca="true">+IF(OFFSET('Sanitation Data'!$F$28,0,10*ROW('Sanitation Data'!F105))="","",OFFSET('Sanitation Data'!$F$28,0,10*ROW('Sanitation Data'!F105)))</f>
        <v/>
      </c>
      <c r="CV111" s="270" t="str">
        <f ca="true">+IF(OFFSET('Sanitation Data'!$F$29,0,10*ROW('Sanitation Data'!F105))="","",OFFSET('Sanitation Data'!$F$29,0,10*ROW('Sanitation Data'!F105)))</f>
        <v/>
      </c>
      <c r="CW111" s="270" t="str">
        <f ca="true">+IF(OFFSET('Sanitation Data'!$F$30,0,10*ROW('Sanitation Data'!F105))="","",OFFSET('Sanitation Data'!$F$30,0,10*ROW('Sanitation Data'!F105)))</f>
        <v/>
      </c>
      <c r="CX111" s="270" t="str">
        <f ca="true">+IF(OFFSET('Sanitation Data'!$F$31,0,10*ROW('Sanitation Data'!F105))="","",OFFSET('Sanitation Data'!$F$31,0,10*ROW('Sanitation Data'!F105)))</f>
        <v/>
      </c>
      <c r="CY111" s="270" t="str">
        <f ca="true">+IF(OFFSET('Sanitation Data'!$F$32,0,10*ROW('Sanitation Data'!F105))="","",OFFSET('Sanitation Data'!$F$32,0,10*ROW('Sanitation Data'!F105)))</f>
        <v/>
      </c>
      <c r="CZ111" s="270" t="str">
        <f ca="true">+IF(OFFSET('Sanitation Data'!$G$28,0,10*ROW('Sanitation Data'!G105))="","",OFFSET('Sanitation Data'!$G$28,0,10*ROW('Sanitation Data'!G105)))</f>
        <v/>
      </c>
      <c r="DA111" s="270" t="str">
        <f ca="true">+IF(OFFSET('Sanitation Data'!$G$29,0,10*ROW('Sanitation Data'!G105))="","",OFFSET('Sanitation Data'!$G$29,0,10*ROW('Sanitation Data'!G105)))</f>
        <v/>
      </c>
      <c r="DB111" s="270" t="str">
        <f ca="true">+IF(OFFSET('Sanitation Data'!$G$30,0,10*ROW('Sanitation Data'!G105))="","",OFFSET('Sanitation Data'!$G$30,0,10*ROW('Sanitation Data'!G105)))</f>
        <v/>
      </c>
      <c r="DC111" s="270" t="str">
        <f ca="true">+IF(OFFSET('Sanitation Data'!$G$31,0,10*ROW('Sanitation Data'!G105))="","",OFFSET('Sanitation Data'!$G$31,0,10*ROW('Sanitation Data'!G105)))</f>
        <v/>
      </c>
      <c r="DD111" s="270" t="str">
        <f ca="true">+IF(OFFSET('Sanitation Data'!$G$32,0,10*ROW('Sanitation Data'!G105))="","",OFFSET('Sanitation Data'!$G$32,0,10*ROW('Sanitation Data'!G105)))</f>
        <v/>
      </c>
      <c r="DE111" s="270" t="str">
        <f ca="true">+IF(OFFSET('Sanitation Data'!$H$28,0,10*ROW('Sanitation Data'!H105))="","",OFFSET('Sanitation Data'!$H$28,0,10*ROW('Sanitation Data'!H105)))</f>
        <v/>
      </c>
      <c r="DF111" s="270" t="str">
        <f ca="true">+IF(OFFSET('Sanitation Data'!$H$29,0,10*ROW('Sanitation Data'!H105))="","",OFFSET('Sanitation Data'!$H$29,0,10*ROW('Sanitation Data'!H105)))</f>
        <v/>
      </c>
      <c r="DG111" s="270" t="str">
        <f ca="true">+IF(OFFSET('Sanitation Data'!$H$30,0,10*ROW('Sanitation Data'!H105))="","",OFFSET('Sanitation Data'!$H$30,0,10*ROW('Sanitation Data'!H105)))</f>
        <v/>
      </c>
      <c r="DH111" s="270" t="str">
        <f ca="true">+IF(OFFSET('Sanitation Data'!$H$31,0,10*ROW('Sanitation Data'!H105))="","",OFFSET('Sanitation Data'!$H$31,0,10*ROW('Sanitation Data'!H105)))</f>
        <v/>
      </c>
      <c r="DI111" s="270" t="str">
        <f ca="true">+IF(OFFSET('Sanitation Data'!$H$32,0,10*ROW('Sanitation Data'!H105))="","",OFFSET('Sanitation Data'!$H$32,0,10*ROW('Sanitation Data'!H105)))</f>
        <v/>
      </c>
      <c r="DJ111" s="270" t="str">
        <f ca="true">+IF(OFFSET('Sanitation Data'!$I$28,0,10*ROW('Sanitation Data'!I105))="","",OFFSET('Sanitation Data'!$I$28,0,10*ROW('Sanitation Data'!I105)))</f>
        <v/>
      </c>
      <c r="DK111" s="270" t="str">
        <f ca="true">+IF(OFFSET('Sanitation Data'!$I$29,0,10*ROW('Sanitation Data'!I105))="","",OFFSET('Sanitation Data'!$I$29,0,10*ROW('Sanitation Data'!I105)))</f>
        <v/>
      </c>
      <c r="DL111" s="270" t="str">
        <f ca="true">+IF(OFFSET('Sanitation Data'!$I$30,0,10*ROW('Sanitation Data'!I105))="","",OFFSET('Sanitation Data'!$I$30,0,10*ROW('Sanitation Data'!I105)))</f>
        <v/>
      </c>
      <c r="DM111" s="270" t="str">
        <f ca="true">+IF(OFFSET('Sanitation Data'!$I$31,0,10*ROW('Sanitation Data'!I105))="","",OFFSET('Sanitation Data'!$I$31,0,10*ROW('Sanitation Data'!I105)))</f>
        <v/>
      </c>
      <c r="DN111" s="270" t="str">
        <f ca="true">+IF(OFFSET('Sanitation Data'!$I$32,0,10*ROW('Sanitation Data'!I105))="","",OFFSET('Sanitation Data'!$I$32,0,10*ROW('Sanitation Data'!I105)))</f>
        <v/>
      </c>
      <c r="DO111" s="270" t="str">
        <f ca="true">+IF(OFFSET('Hygiene Data'!$D$11,0,10*ROW('Hygiene Data'!D105))="","",OFFSET('Hygiene Data'!$D$11,0,10*ROW('Hygiene Data'!D105)))</f>
        <v/>
      </c>
      <c r="DP111" s="270" t="str">
        <f ca="true">+IF(OFFSET('Hygiene Data'!$D$12,0,10*ROW('Hygiene Data'!D105))="","",OFFSET('Hygiene Data'!$D$12,0,10*ROW('Hygiene Data'!D105)))</f>
        <v/>
      </c>
      <c r="DQ111" s="270" t="str">
        <f ca="true">+IF(OFFSET('Hygiene Data'!$D$13,0,10*ROW('Hygiene Data'!D105))="","",OFFSET('Hygiene Data'!$D$13,0,10*ROW('Hygiene Data'!D105)))</f>
        <v/>
      </c>
      <c r="DR111" s="270" t="str">
        <f ca="true">+IF(OFFSET('Hygiene Data'!$E$11,0,10*ROW('Hygiene Data'!E105))="","",OFFSET('Hygiene Data'!$E$11,0,10*ROW('Hygiene Data'!E105)))</f>
        <v/>
      </c>
      <c r="DS111" s="270" t="str">
        <f ca="true">+IF(OFFSET('Hygiene Data'!$E$12,0,10*ROW('Hygiene Data'!E105))="","",OFFSET('Hygiene Data'!$E$12,0,10*ROW('Hygiene Data'!E105)))</f>
        <v/>
      </c>
      <c r="DT111" s="270" t="str">
        <f ca="true">+IF(OFFSET('Hygiene Data'!$E$13,0,10*ROW('Hygiene Data'!E105))="","",OFFSET('Hygiene Data'!$E$13,0,10*ROW('Hygiene Data'!E105)))</f>
        <v/>
      </c>
      <c r="DU111" s="270" t="str">
        <f ca="true">+IF(OFFSET('Hygiene Data'!$F$11,0,10*ROW('Hygiene Data'!F105))="","",OFFSET('Hygiene Data'!$F$11,0,10*ROW('Hygiene Data'!F105)))</f>
        <v/>
      </c>
      <c r="DV111" s="270" t="str">
        <f ca="true">+IF(OFFSET('Hygiene Data'!$F$12,0,10*ROW('Hygiene Data'!F105))="","",OFFSET('Hygiene Data'!$F$12,0,10*ROW('Hygiene Data'!F105)))</f>
        <v/>
      </c>
      <c r="DW111" s="270" t="str">
        <f ca="true">+IF(OFFSET('Hygiene Data'!$F$13,0,10*ROW('Hygiene Data'!F105))="","",OFFSET('Hygiene Data'!$F$13,0,10*ROW('Hygiene Data'!F105)))</f>
        <v/>
      </c>
      <c r="DX111" s="270" t="str">
        <f ca="true">+IF(OFFSET('Hygiene Data'!$G$11,0,10*ROW('Hygiene Data'!G105))="","",OFFSET('Hygiene Data'!$G$11,0,10*ROW('Hygiene Data'!G105)))</f>
        <v/>
      </c>
      <c r="DY111" s="270" t="str">
        <f ca="true">+IF(OFFSET('Hygiene Data'!$G$12,0,10*ROW('Hygiene Data'!G105))="","",OFFSET('Hygiene Data'!$G$12,0,10*ROW('Hygiene Data'!G105)))</f>
        <v/>
      </c>
      <c r="DZ111" s="270" t="str">
        <f ca="true">+IF(OFFSET('Hygiene Data'!$G$13,0,10*ROW('Hygiene Data'!G105))="","",OFFSET('Hygiene Data'!$G$13,0,10*ROW('Hygiene Data'!G105)))</f>
        <v/>
      </c>
      <c r="EA111" s="270" t="str">
        <f ca="true">+IF(OFFSET('Hygiene Data'!$H$11,0,10*ROW('Hygiene Data'!H105))="","",OFFSET('Hygiene Data'!$H$11,0,10*ROW('Hygiene Data'!H105)))</f>
        <v/>
      </c>
      <c r="EB111" s="270" t="str">
        <f ca="true">+IF(OFFSET('Hygiene Data'!$H$12,0,10*ROW('Hygiene Data'!H105))="","",OFFSET('Hygiene Data'!$H$12,0,10*ROW('Hygiene Data'!H105)))</f>
        <v/>
      </c>
      <c r="EC111" s="270" t="str">
        <f ca="true">+IF(OFFSET('Hygiene Data'!$H$13,0,10*ROW('Hygiene Data'!H105))="","",OFFSET('Hygiene Data'!$H$13,0,10*ROW('Hygiene Data'!H105)))</f>
        <v/>
      </c>
      <c r="ED111" s="270" t="str">
        <f ca="true">+IF(OFFSET('Hygiene Data'!$I$11,0,10*ROW('Hygiene Data'!I105))="","",OFFSET('Hygiene Data'!$I$11,0,10*ROW('Hygiene Data'!I105)))</f>
        <v/>
      </c>
      <c r="EE111" s="270" t="str">
        <f ca="true">+IF(OFFSET('Hygiene Data'!$I$12,0,10*ROW('Hygiene Data'!I105))="","",OFFSET('Hygiene Data'!$I$12,0,10*ROW('Hygiene Data'!I105)))</f>
        <v/>
      </c>
      <c r="EF111" s="270"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6"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0"/>
      <c r="BS112" s="270" t="str">
        <f ca="true">+IF(OFFSET('Water Data'!$D$27,0,10*ROW('Water Data'!D106))="","",OFFSET('Water Data'!$D$27,0,10*ROW('Water Data'!D106)))</f>
        <v/>
      </c>
      <c r="BT112" s="270" t="str">
        <f ca="true">+IF(OFFSET('Water Data'!$D$28,0,10*ROW('Water Data'!D106))="","",OFFSET('Water Data'!$D$28,0,10*ROW('Water Data'!D106)))</f>
        <v/>
      </c>
      <c r="BU112" s="270" t="str">
        <f ca="true">+IF(OFFSET('Water Data'!$D$29,0,10*ROW('Water Data'!D106))="","",OFFSET('Water Data'!$D$29,0,10*ROW('Water Data'!D106)))</f>
        <v/>
      </c>
      <c r="BV112" s="270" t="str">
        <f ca="true">+IF(OFFSET('Water Data'!$E$27,0,10*ROW('Water Data'!E106))="","",OFFSET('Water Data'!$E$27,0,10*ROW('Water Data'!E106)))</f>
        <v/>
      </c>
      <c r="BW112" s="270" t="str">
        <f ca="true">+IF(OFFSET('Water Data'!$E$28,0,10*ROW('Water Data'!E106))="","",OFFSET('Water Data'!$E$28,0,10*ROW('Water Data'!E106)))</f>
        <v/>
      </c>
      <c r="BX112" s="270" t="str">
        <f ca="true">+IF(OFFSET('Water Data'!$E$29,0,10*ROW('Water Data'!E106))="","",OFFSET('Water Data'!$E$29,0,10*ROW('Water Data'!E106)))</f>
        <v/>
      </c>
      <c r="BY112" s="270" t="str">
        <f ca="true">+IF(OFFSET('Water Data'!$F$27,0,10*ROW('Water Data'!F106))="","",OFFSET('Water Data'!$F$27,0,10*ROW('Water Data'!F106)))</f>
        <v/>
      </c>
      <c r="BZ112" s="270" t="str">
        <f ca="true">+IF(OFFSET('Water Data'!$F$28,0,10*ROW('Water Data'!F106))="","",OFFSET('Water Data'!$F$28,0,10*ROW('Water Data'!F106)))</f>
        <v/>
      </c>
      <c r="CA112" s="270" t="str">
        <f ca="true">+IF(OFFSET('Water Data'!$F$29,0,10*ROW('Water Data'!F106))="","",OFFSET('Water Data'!$F$29,0,10*ROW('Water Data'!F106)))</f>
        <v/>
      </c>
      <c r="CB112" s="270" t="str">
        <f ca="true">+IF(OFFSET('Water Data'!$G$27,0,10*ROW('Water Data'!G106))="","",OFFSET('Water Data'!$G$27,0,10*ROW('Water Data'!G106)))</f>
        <v/>
      </c>
      <c r="CC112" s="270" t="str">
        <f ca="true">+IF(OFFSET('Water Data'!$G$28,0,10*ROW('Water Data'!G106))="","",OFFSET('Water Data'!$G$28,0,10*ROW('Water Data'!G106)))</f>
        <v/>
      </c>
      <c r="CD112" s="270" t="str">
        <f ca="true">+IF(OFFSET('Water Data'!$G$29,0,10*ROW('Water Data'!G106))="","",OFFSET('Water Data'!$G$29,0,10*ROW('Water Data'!G106)))</f>
        <v/>
      </c>
      <c r="CE112" s="270" t="str">
        <f ca="true">+IF(OFFSET('Water Data'!$H$27,0,10*ROW('Water Data'!H106))="","",OFFSET('Water Data'!$H$27,0,10*ROW('Water Data'!H106)))</f>
        <v/>
      </c>
      <c r="CF112" s="270" t="str">
        <f ca="true">+IF(OFFSET('Water Data'!$H$28,0,10*ROW('Water Data'!H106))="","",OFFSET('Water Data'!$H$28,0,10*ROW('Water Data'!H106)))</f>
        <v/>
      </c>
      <c r="CG112" s="270" t="str">
        <f ca="true">+IF(OFFSET('Water Data'!$H$29,0,10*ROW('Water Data'!H106))="","",OFFSET('Water Data'!$H$29,0,10*ROW('Water Data'!H106)))</f>
        <v/>
      </c>
      <c r="CH112" s="270" t="str">
        <f ca="true">+IF(OFFSET('Water Data'!$I$27,0,10*ROW('Water Data'!I106))="","",OFFSET('Water Data'!$I$27,0,10*ROW('Water Data'!I106)))</f>
        <v/>
      </c>
      <c r="CI112" s="270" t="str">
        <f ca="true">+IF(OFFSET('Water Data'!$I$28,0,10*ROW('Water Data'!I106))="","",OFFSET('Water Data'!$I$28,0,10*ROW('Water Data'!I106)))</f>
        <v/>
      </c>
      <c r="CJ112" s="270" t="str">
        <f ca="true">+IF(OFFSET('Water Data'!$I$29,0,10*ROW('Water Data'!I106))="","",OFFSET('Water Data'!$I$29,0,10*ROW('Water Data'!I106)))</f>
        <v/>
      </c>
      <c r="CK112" s="270" t="str">
        <f ca="true">+IF(OFFSET('Sanitation Data'!$D$28,0,10*ROW('Sanitation Data'!D106))="","",OFFSET('Sanitation Data'!$D$28,0,10*ROW('Sanitation Data'!D106)))</f>
        <v/>
      </c>
      <c r="CL112" s="270" t="str">
        <f ca="true">+IF(OFFSET('Sanitation Data'!$D$29,0,10*ROW('Sanitation Data'!D106))="","",OFFSET('Sanitation Data'!$D$29,0,10*ROW('Sanitation Data'!D106)))</f>
        <v/>
      </c>
      <c r="CM112" s="270" t="str">
        <f ca="true">+IF(OFFSET('Sanitation Data'!$D$30,0,10*ROW('Sanitation Data'!D106))="","",OFFSET('Sanitation Data'!$D$30,0,10*ROW('Sanitation Data'!D106)))</f>
        <v/>
      </c>
      <c r="CN112" s="270" t="str">
        <f ca="true">+IF(OFFSET('Sanitation Data'!$D$31,0,10*ROW('Sanitation Data'!D106))="","",OFFSET('Sanitation Data'!$D$31,0,10*ROW('Sanitation Data'!D106)))</f>
        <v/>
      </c>
      <c r="CO112" s="270" t="str">
        <f ca="true">+IF(OFFSET('Sanitation Data'!$D$32,0,10*ROW('Sanitation Data'!D106))="","",OFFSET('Sanitation Data'!$D$32,0,10*ROW('Sanitation Data'!D106)))</f>
        <v/>
      </c>
      <c r="CP112" s="270" t="str">
        <f ca="true">+IF(OFFSET('Sanitation Data'!$E$28,0,10*ROW('Sanitation Data'!E106))="","",OFFSET('Sanitation Data'!$E$28,0,10*ROW('Sanitation Data'!E106)))</f>
        <v/>
      </c>
      <c r="CQ112" s="270" t="str">
        <f ca="true">+IF(OFFSET('Sanitation Data'!$E$29,0,10*ROW('Sanitation Data'!E106))="","",OFFSET('Sanitation Data'!$E$29,0,10*ROW('Sanitation Data'!E106)))</f>
        <v/>
      </c>
      <c r="CR112" s="270" t="str">
        <f ca="true">+IF(OFFSET('Sanitation Data'!$E$30,0,10*ROW('Sanitation Data'!E106))="","",OFFSET('Sanitation Data'!$E$30,0,10*ROW('Sanitation Data'!E106)))</f>
        <v/>
      </c>
      <c r="CS112" s="270" t="str">
        <f ca="true">+IF(OFFSET('Sanitation Data'!$E$31,0,10*ROW('Sanitation Data'!E106))="","",OFFSET('Sanitation Data'!$E$31,0,10*ROW('Sanitation Data'!E106)))</f>
        <v/>
      </c>
      <c r="CT112" s="270" t="str">
        <f ca="true">+IF(OFFSET('Sanitation Data'!$E$32,0,10*ROW('Sanitation Data'!E106))="","",OFFSET('Sanitation Data'!$E$32,0,10*ROW('Sanitation Data'!E106)))</f>
        <v/>
      </c>
      <c r="CU112" s="270" t="str">
        <f ca="true">+IF(OFFSET('Sanitation Data'!$F$28,0,10*ROW('Sanitation Data'!F106))="","",OFFSET('Sanitation Data'!$F$28,0,10*ROW('Sanitation Data'!F106)))</f>
        <v/>
      </c>
      <c r="CV112" s="270" t="str">
        <f ca="true">+IF(OFFSET('Sanitation Data'!$F$29,0,10*ROW('Sanitation Data'!F106))="","",OFFSET('Sanitation Data'!$F$29,0,10*ROW('Sanitation Data'!F106)))</f>
        <v/>
      </c>
      <c r="CW112" s="270" t="str">
        <f ca="true">+IF(OFFSET('Sanitation Data'!$F$30,0,10*ROW('Sanitation Data'!F106))="","",OFFSET('Sanitation Data'!$F$30,0,10*ROW('Sanitation Data'!F106)))</f>
        <v/>
      </c>
      <c r="CX112" s="270" t="str">
        <f ca="true">+IF(OFFSET('Sanitation Data'!$F$31,0,10*ROW('Sanitation Data'!F106))="","",OFFSET('Sanitation Data'!$F$31,0,10*ROW('Sanitation Data'!F106)))</f>
        <v/>
      </c>
      <c r="CY112" s="270" t="str">
        <f ca="true">+IF(OFFSET('Sanitation Data'!$F$32,0,10*ROW('Sanitation Data'!F106))="","",OFFSET('Sanitation Data'!$F$32,0,10*ROW('Sanitation Data'!F106)))</f>
        <v/>
      </c>
      <c r="CZ112" s="270" t="str">
        <f ca="true">+IF(OFFSET('Sanitation Data'!$G$28,0,10*ROW('Sanitation Data'!G106))="","",OFFSET('Sanitation Data'!$G$28,0,10*ROW('Sanitation Data'!G106)))</f>
        <v/>
      </c>
      <c r="DA112" s="270" t="str">
        <f ca="true">+IF(OFFSET('Sanitation Data'!$G$29,0,10*ROW('Sanitation Data'!G106))="","",OFFSET('Sanitation Data'!$G$29,0,10*ROW('Sanitation Data'!G106)))</f>
        <v/>
      </c>
      <c r="DB112" s="270" t="str">
        <f ca="true">+IF(OFFSET('Sanitation Data'!$G$30,0,10*ROW('Sanitation Data'!G106))="","",OFFSET('Sanitation Data'!$G$30,0,10*ROW('Sanitation Data'!G106)))</f>
        <v/>
      </c>
      <c r="DC112" s="270" t="str">
        <f ca="true">+IF(OFFSET('Sanitation Data'!$G$31,0,10*ROW('Sanitation Data'!G106))="","",OFFSET('Sanitation Data'!$G$31,0,10*ROW('Sanitation Data'!G106)))</f>
        <v/>
      </c>
      <c r="DD112" s="270" t="str">
        <f ca="true">+IF(OFFSET('Sanitation Data'!$G$32,0,10*ROW('Sanitation Data'!G106))="","",OFFSET('Sanitation Data'!$G$32,0,10*ROW('Sanitation Data'!G106)))</f>
        <v/>
      </c>
      <c r="DE112" s="270" t="str">
        <f ca="true">+IF(OFFSET('Sanitation Data'!$H$28,0,10*ROW('Sanitation Data'!H106))="","",OFFSET('Sanitation Data'!$H$28,0,10*ROW('Sanitation Data'!H106)))</f>
        <v/>
      </c>
      <c r="DF112" s="270" t="str">
        <f ca="true">+IF(OFFSET('Sanitation Data'!$H$29,0,10*ROW('Sanitation Data'!H106))="","",OFFSET('Sanitation Data'!$H$29,0,10*ROW('Sanitation Data'!H106)))</f>
        <v/>
      </c>
      <c r="DG112" s="270" t="str">
        <f ca="true">+IF(OFFSET('Sanitation Data'!$H$30,0,10*ROW('Sanitation Data'!H106))="","",OFFSET('Sanitation Data'!$H$30,0,10*ROW('Sanitation Data'!H106)))</f>
        <v/>
      </c>
      <c r="DH112" s="270" t="str">
        <f ca="true">+IF(OFFSET('Sanitation Data'!$H$31,0,10*ROW('Sanitation Data'!H106))="","",OFFSET('Sanitation Data'!$H$31,0,10*ROW('Sanitation Data'!H106)))</f>
        <v/>
      </c>
      <c r="DI112" s="270" t="str">
        <f ca="true">+IF(OFFSET('Sanitation Data'!$H$32,0,10*ROW('Sanitation Data'!H106))="","",OFFSET('Sanitation Data'!$H$32,0,10*ROW('Sanitation Data'!H106)))</f>
        <v/>
      </c>
      <c r="DJ112" s="270" t="str">
        <f ca="true">+IF(OFFSET('Sanitation Data'!$I$28,0,10*ROW('Sanitation Data'!I106))="","",OFFSET('Sanitation Data'!$I$28,0,10*ROW('Sanitation Data'!I106)))</f>
        <v/>
      </c>
      <c r="DK112" s="270" t="str">
        <f ca="true">+IF(OFFSET('Sanitation Data'!$I$29,0,10*ROW('Sanitation Data'!I106))="","",OFFSET('Sanitation Data'!$I$29,0,10*ROW('Sanitation Data'!I106)))</f>
        <v/>
      </c>
      <c r="DL112" s="270" t="str">
        <f ca="true">+IF(OFFSET('Sanitation Data'!$I$30,0,10*ROW('Sanitation Data'!I106))="","",OFFSET('Sanitation Data'!$I$30,0,10*ROW('Sanitation Data'!I106)))</f>
        <v/>
      </c>
      <c r="DM112" s="270" t="str">
        <f ca="true">+IF(OFFSET('Sanitation Data'!$I$31,0,10*ROW('Sanitation Data'!I106))="","",OFFSET('Sanitation Data'!$I$31,0,10*ROW('Sanitation Data'!I106)))</f>
        <v/>
      </c>
      <c r="DN112" s="270" t="str">
        <f ca="true">+IF(OFFSET('Sanitation Data'!$I$32,0,10*ROW('Sanitation Data'!I106))="","",OFFSET('Sanitation Data'!$I$32,0,10*ROW('Sanitation Data'!I106)))</f>
        <v/>
      </c>
      <c r="DO112" s="270" t="str">
        <f ca="true">+IF(OFFSET('Hygiene Data'!$D$11,0,10*ROW('Hygiene Data'!D106))="","",OFFSET('Hygiene Data'!$D$11,0,10*ROW('Hygiene Data'!D106)))</f>
        <v/>
      </c>
      <c r="DP112" s="270" t="str">
        <f ca="true">+IF(OFFSET('Hygiene Data'!$D$12,0,10*ROW('Hygiene Data'!D106))="","",OFFSET('Hygiene Data'!$D$12,0,10*ROW('Hygiene Data'!D106)))</f>
        <v/>
      </c>
      <c r="DQ112" s="270" t="str">
        <f ca="true">+IF(OFFSET('Hygiene Data'!$D$13,0,10*ROW('Hygiene Data'!D106))="","",OFFSET('Hygiene Data'!$D$13,0,10*ROW('Hygiene Data'!D106)))</f>
        <v/>
      </c>
      <c r="DR112" s="270" t="str">
        <f ca="true">+IF(OFFSET('Hygiene Data'!$E$11,0,10*ROW('Hygiene Data'!E106))="","",OFFSET('Hygiene Data'!$E$11,0,10*ROW('Hygiene Data'!E106)))</f>
        <v/>
      </c>
      <c r="DS112" s="270" t="str">
        <f ca="true">+IF(OFFSET('Hygiene Data'!$E$12,0,10*ROW('Hygiene Data'!E106))="","",OFFSET('Hygiene Data'!$E$12,0,10*ROW('Hygiene Data'!E106)))</f>
        <v/>
      </c>
      <c r="DT112" s="270" t="str">
        <f ca="true">+IF(OFFSET('Hygiene Data'!$E$13,0,10*ROW('Hygiene Data'!E106))="","",OFFSET('Hygiene Data'!$E$13,0,10*ROW('Hygiene Data'!E106)))</f>
        <v/>
      </c>
      <c r="DU112" s="270" t="str">
        <f ca="true">+IF(OFFSET('Hygiene Data'!$F$11,0,10*ROW('Hygiene Data'!F106))="","",OFFSET('Hygiene Data'!$F$11,0,10*ROW('Hygiene Data'!F106)))</f>
        <v/>
      </c>
      <c r="DV112" s="270" t="str">
        <f ca="true">+IF(OFFSET('Hygiene Data'!$F$12,0,10*ROW('Hygiene Data'!F106))="","",OFFSET('Hygiene Data'!$F$12,0,10*ROW('Hygiene Data'!F106)))</f>
        <v/>
      </c>
      <c r="DW112" s="270" t="str">
        <f ca="true">+IF(OFFSET('Hygiene Data'!$F$13,0,10*ROW('Hygiene Data'!F106))="","",OFFSET('Hygiene Data'!$F$13,0,10*ROW('Hygiene Data'!F106)))</f>
        <v/>
      </c>
      <c r="DX112" s="270" t="str">
        <f ca="true">+IF(OFFSET('Hygiene Data'!$G$11,0,10*ROW('Hygiene Data'!G106))="","",OFFSET('Hygiene Data'!$G$11,0,10*ROW('Hygiene Data'!G106)))</f>
        <v/>
      </c>
      <c r="DY112" s="270" t="str">
        <f ca="true">+IF(OFFSET('Hygiene Data'!$G$12,0,10*ROW('Hygiene Data'!G106))="","",OFFSET('Hygiene Data'!$G$12,0,10*ROW('Hygiene Data'!G106)))</f>
        <v/>
      </c>
      <c r="DZ112" s="270" t="str">
        <f ca="true">+IF(OFFSET('Hygiene Data'!$G$13,0,10*ROW('Hygiene Data'!G106))="","",OFFSET('Hygiene Data'!$G$13,0,10*ROW('Hygiene Data'!G106)))</f>
        <v/>
      </c>
      <c r="EA112" s="270" t="str">
        <f ca="true">+IF(OFFSET('Hygiene Data'!$H$11,0,10*ROW('Hygiene Data'!H106))="","",OFFSET('Hygiene Data'!$H$11,0,10*ROW('Hygiene Data'!H106)))</f>
        <v/>
      </c>
      <c r="EB112" s="270" t="str">
        <f ca="true">+IF(OFFSET('Hygiene Data'!$H$12,0,10*ROW('Hygiene Data'!H106))="","",OFFSET('Hygiene Data'!$H$12,0,10*ROW('Hygiene Data'!H106)))</f>
        <v/>
      </c>
      <c r="EC112" s="270" t="str">
        <f ca="true">+IF(OFFSET('Hygiene Data'!$H$13,0,10*ROW('Hygiene Data'!H106))="","",OFFSET('Hygiene Data'!$H$13,0,10*ROW('Hygiene Data'!H106)))</f>
        <v/>
      </c>
      <c r="ED112" s="270" t="str">
        <f ca="true">+IF(OFFSET('Hygiene Data'!$I$11,0,10*ROW('Hygiene Data'!I106))="","",OFFSET('Hygiene Data'!$I$11,0,10*ROW('Hygiene Data'!I106)))</f>
        <v/>
      </c>
      <c r="EE112" s="270" t="str">
        <f ca="true">+IF(OFFSET('Hygiene Data'!$I$12,0,10*ROW('Hygiene Data'!I106))="","",OFFSET('Hygiene Data'!$I$12,0,10*ROW('Hygiene Data'!I106)))</f>
        <v/>
      </c>
      <c r="EF112" s="270"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6"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0"/>
      <c r="BS113" s="270" t="str">
        <f ca="true">+IF(OFFSET('Water Data'!$D$27,0,10*ROW('Water Data'!D107))="","",OFFSET('Water Data'!$D$27,0,10*ROW('Water Data'!D107)))</f>
        <v/>
      </c>
      <c r="BT113" s="270" t="str">
        <f ca="true">+IF(OFFSET('Water Data'!$D$28,0,10*ROW('Water Data'!D107))="","",OFFSET('Water Data'!$D$28,0,10*ROW('Water Data'!D107)))</f>
        <v/>
      </c>
      <c r="BU113" s="270" t="str">
        <f ca="true">+IF(OFFSET('Water Data'!$D$29,0,10*ROW('Water Data'!D107))="","",OFFSET('Water Data'!$D$29,0,10*ROW('Water Data'!D107)))</f>
        <v/>
      </c>
      <c r="BV113" s="270" t="str">
        <f ca="true">+IF(OFFSET('Water Data'!$E$27,0,10*ROW('Water Data'!E107))="","",OFFSET('Water Data'!$E$27,0,10*ROW('Water Data'!E107)))</f>
        <v/>
      </c>
      <c r="BW113" s="270" t="str">
        <f ca="true">+IF(OFFSET('Water Data'!$E$28,0,10*ROW('Water Data'!E107))="","",OFFSET('Water Data'!$E$28,0,10*ROW('Water Data'!E107)))</f>
        <v/>
      </c>
      <c r="BX113" s="270" t="str">
        <f ca="true">+IF(OFFSET('Water Data'!$E$29,0,10*ROW('Water Data'!E107))="","",OFFSET('Water Data'!$E$29,0,10*ROW('Water Data'!E107)))</f>
        <v/>
      </c>
      <c r="BY113" s="270" t="str">
        <f ca="true">+IF(OFFSET('Water Data'!$F$27,0,10*ROW('Water Data'!F107))="","",OFFSET('Water Data'!$F$27,0,10*ROW('Water Data'!F107)))</f>
        <v/>
      </c>
      <c r="BZ113" s="270" t="str">
        <f ca="true">+IF(OFFSET('Water Data'!$F$28,0,10*ROW('Water Data'!F107))="","",OFFSET('Water Data'!$F$28,0,10*ROW('Water Data'!F107)))</f>
        <v/>
      </c>
      <c r="CA113" s="270" t="str">
        <f ca="true">+IF(OFFSET('Water Data'!$F$29,0,10*ROW('Water Data'!F107))="","",OFFSET('Water Data'!$F$29,0,10*ROW('Water Data'!F107)))</f>
        <v/>
      </c>
      <c r="CB113" s="270" t="str">
        <f ca="true">+IF(OFFSET('Water Data'!$G$27,0,10*ROW('Water Data'!G107))="","",OFFSET('Water Data'!$G$27,0,10*ROW('Water Data'!G107)))</f>
        <v/>
      </c>
      <c r="CC113" s="270" t="str">
        <f ca="true">+IF(OFFSET('Water Data'!$G$28,0,10*ROW('Water Data'!G107))="","",OFFSET('Water Data'!$G$28,0,10*ROW('Water Data'!G107)))</f>
        <v/>
      </c>
      <c r="CD113" s="270" t="str">
        <f ca="true">+IF(OFFSET('Water Data'!$G$29,0,10*ROW('Water Data'!G107))="","",OFFSET('Water Data'!$G$29,0,10*ROW('Water Data'!G107)))</f>
        <v/>
      </c>
      <c r="CE113" s="270" t="str">
        <f ca="true">+IF(OFFSET('Water Data'!$H$27,0,10*ROW('Water Data'!H107))="","",OFFSET('Water Data'!$H$27,0,10*ROW('Water Data'!H107)))</f>
        <v/>
      </c>
      <c r="CF113" s="270" t="str">
        <f ca="true">+IF(OFFSET('Water Data'!$H$28,0,10*ROW('Water Data'!H107))="","",OFFSET('Water Data'!$H$28,0,10*ROW('Water Data'!H107)))</f>
        <v/>
      </c>
      <c r="CG113" s="270" t="str">
        <f ca="true">+IF(OFFSET('Water Data'!$H$29,0,10*ROW('Water Data'!H107))="","",OFFSET('Water Data'!$H$29,0,10*ROW('Water Data'!H107)))</f>
        <v/>
      </c>
      <c r="CH113" s="270" t="str">
        <f ca="true">+IF(OFFSET('Water Data'!$I$27,0,10*ROW('Water Data'!I107))="","",OFFSET('Water Data'!$I$27,0,10*ROW('Water Data'!I107)))</f>
        <v/>
      </c>
      <c r="CI113" s="270" t="str">
        <f ca="true">+IF(OFFSET('Water Data'!$I$28,0,10*ROW('Water Data'!I107))="","",OFFSET('Water Data'!$I$28,0,10*ROW('Water Data'!I107)))</f>
        <v/>
      </c>
      <c r="CJ113" s="270" t="str">
        <f ca="true">+IF(OFFSET('Water Data'!$I$29,0,10*ROW('Water Data'!I107))="","",OFFSET('Water Data'!$I$29,0,10*ROW('Water Data'!I107)))</f>
        <v/>
      </c>
      <c r="CK113" s="270" t="str">
        <f ca="true">+IF(OFFSET('Sanitation Data'!$D$28,0,10*ROW('Sanitation Data'!D107))="","",OFFSET('Sanitation Data'!$D$28,0,10*ROW('Sanitation Data'!D107)))</f>
        <v/>
      </c>
      <c r="CL113" s="270" t="str">
        <f ca="true">+IF(OFFSET('Sanitation Data'!$D$29,0,10*ROW('Sanitation Data'!D107))="","",OFFSET('Sanitation Data'!$D$29,0,10*ROW('Sanitation Data'!D107)))</f>
        <v/>
      </c>
      <c r="CM113" s="270" t="str">
        <f ca="true">+IF(OFFSET('Sanitation Data'!$D$30,0,10*ROW('Sanitation Data'!D107))="","",OFFSET('Sanitation Data'!$D$30,0,10*ROW('Sanitation Data'!D107)))</f>
        <v/>
      </c>
      <c r="CN113" s="270" t="str">
        <f ca="true">+IF(OFFSET('Sanitation Data'!$D$31,0,10*ROW('Sanitation Data'!D107))="","",OFFSET('Sanitation Data'!$D$31,0,10*ROW('Sanitation Data'!D107)))</f>
        <v/>
      </c>
      <c r="CO113" s="270" t="str">
        <f ca="true">+IF(OFFSET('Sanitation Data'!$D$32,0,10*ROW('Sanitation Data'!D107))="","",OFFSET('Sanitation Data'!$D$32,0,10*ROW('Sanitation Data'!D107)))</f>
        <v/>
      </c>
      <c r="CP113" s="270" t="str">
        <f ca="true">+IF(OFFSET('Sanitation Data'!$E$28,0,10*ROW('Sanitation Data'!E107))="","",OFFSET('Sanitation Data'!$E$28,0,10*ROW('Sanitation Data'!E107)))</f>
        <v/>
      </c>
      <c r="CQ113" s="270" t="str">
        <f ca="true">+IF(OFFSET('Sanitation Data'!$E$29,0,10*ROW('Sanitation Data'!E107))="","",OFFSET('Sanitation Data'!$E$29,0,10*ROW('Sanitation Data'!E107)))</f>
        <v/>
      </c>
      <c r="CR113" s="270" t="str">
        <f ca="true">+IF(OFFSET('Sanitation Data'!$E$30,0,10*ROW('Sanitation Data'!E107))="","",OFFSET('Sanitation Data'!$E$30,0,10*ROW('Sanitation Data'!E107)))</f>
        <v/>
      </c>
      <c r="CS113" s="270" t="str">
        <f ca="true">+IF(OFFSET('Sanitation Data'!$E$31,0,10*ROW('Sanitation Data'!E107))="","",OFFSET('Sanitation Data'!$E$31,0,10*ROW('Sanitation Data'!E107)))</f>
        <v/>
      </c>
      <c r="CT113" s="270" t="str">
        <f ca="true">+IF(OFFSET('Sanitation Data'!$E$32,0,10*ROW('Sanitation Data'!E107))="","",OFFSET('Sanitation Data'!$E$32,0,10*ROW('Sanitation Data'!E107)))</f>
        <v/>
      </c>
      <c r="CU113" s="270" t="str">
        <f ca="true">+IF(OFFSET('Sanitation Data'!$F$28,0,10*ROW('Sanitation Data'!F107))="","",OFFSET('Sanitation Data'!$F$28,0,10*ROW('Sanitation Data'!F107)))</f>
        <v/>
      </c>
      <c r="CV113" s="270" t="str">
        <f ca="true">+IF(OFFSET('Sanitation Data'!$F$29,0,10*ROW('Sanitation Data'!F107))="","",OFFSET('Sanitation Data'!$F$29,0,10*ROW('Sanitation Data'!F107)))</f>
        <v/>
      </c>
      <c r="CW113" s="270" t="str">
        <f ca="true">+IF(OFFSET('Sanitation Data'!$F$30,0,10*ROW('Sanitation Data'!F107))="","",OFFSET('Sanitation Data'!$F$30,0,10*ROW('Sanitation Data'!F107)))</f>
        <v/>
      </c>
      <c r="CX113" s="270" t="str">
        <f ca="true">+IF(OFFSET('Sanitation Data'!$F$31,0,10*ROW('Sanitation Data'!F107))="","",OFFSET('Sanitation Data'!$F$31,0,10*ROW('Sanitation Data'!F107)))</f>
        <v/>
      </c>
      <c r="CY113" s="270" t="str">
        <f ca="true">+IF(OFFSET('Sanitation Data'!$F$32,0,10*ROW('Sanitation Data'!F107))="","",OFFSET('Sanitation Data'!$F$32,0,10*ROW('Sanitation Data'!F107)))</f>
        <v/>
      </c>
      <c r="CZ113" s="270" t="str">
        <f ca="true">+IF(OFFSET('Sanitation Data'!$G$28,0,10*ROW('Sanitation Data'!G107))="","",OFFSET('Sanitation Data'!$G$28,0,10*ROW('Sanitation Data'!G107)))</f>
        <v/>
      </c>
      <c r="DA113" s="270" t="str">
        <f ca="true">+IF(OFFSET('Sanitation Data'!$G$29,0,10*ROW('Sanitation Data'!G107))="","",OFFSET('Sanitation Data'!$G$29,0,10*ROW('Sanitation Data'!G107)))</f>
        <v/>
      </c>
      <c r="DB113" s="270" t="str">
        <f ca="true">+IF(OFFSET('Sanitation Data'!$G$30,0,10*ROW('Sanitation Data'!G107))="","",OFFSET('Sanitation Data'!$G$30,0,10*ROW('Sanitation Data'!G107)))</f>
        <v/>
      </c>
      <c r="DC113" s="270" t="str">
        <f ca="true">+IF(OFFSET('Sanitation Data'!$G$31,0,10*ROW('Sanitation Data'!G107))="","",OFFSET('Sanitation Data'!$G$31,0,10*ROW('Sanitation Data'!G107)))</f>
        <v/>
      </c>
      <c r="DD113" s="270" t="str">
        <f ca="true">+IF(OFFSET('Sanitation Data'!$G$32,0,10*ROW('Sanitation Data'!G107))="","",OFFSET('Sanitation Data'!$G$32,0,10*ROW('Sanitation Data'!G107)))</f>
        <v/>
      </c>
      <c r="DE113" s="270" t="str">
        <f ca="true">+IF(OFFSET('Sanitation Data'!$H$28,0,10*ROW('Sanitation Data'!H107))="","",OFFSET('Sanitation Data'!$H$28,0,10*ROW('Sanitation Data'!H107)))</f>
        <v/>
      </c>
      <c r="DF113" s="270" t="str">
        <f ca="true">+IF(OFFSET('Sanitation Data'!$H$29,0,10*ROW('Sanitation Data'!H107))="","",OFFSET('Sanitation Data'!$H$29,0,10*ROW('Sanitation Data'!H107)))</f>
        <v/>
      </c>
      <c r="DG113" s="270" t="str">
        <f ca="true">+IF(OFFSET('Sanitation Data'!$H$30,0,10*ROW('Sanitation Data'!H107))="","",OFFSET('Sanitation Data'!$H$30,0,10*ROW('Sanitation Data'!H107)))</f>
        <v/>
      </c>
      <c r="DH113" s="270" t="str">
        <f ca="true">+IF(OFFSET('Sanitation Data'!$H$31,0,10*ROW('Sanitation Data'!H107))="","",OFFSET('Sanitation Data'!$H$31,0,10*ROW('Sanitation Data'!H107)))</f>
        <v/>
      </c>
      <c r="DI113" s="270" t="str">
        <f ca="true">+IF(OFFSET('Sanitation Data'!$H$32,0,10*ROW('Sanitation Data'!H107))="","",OFFSET('Sanitation Data'!$H$32,0,10*ROW('Sanitation Data'!H107)))</f>
        <v/>
      </c>
      <c r="DJ113" s="270" t="str">
        <f ca="true">+IF(OFFSET('Sanitation Data'!$I$28,0,10*ROW('Sanitation Data'!I107))="","",OFFSET('Sanitation Data'!$I$28,0,10*ROW('Sanitation Data'!I107)))</f>
        <v/>
      </c>
      <c r="DK113" s="270" t="str">
        <f ca="true">+IF(OFFSET('Sanitation Data'!$I$29,0,10*ROW('Sanitation Data'!I107))="","",OFFSET('Sanitation Data'!$I$29,0,10*ROW('Sanitation Data'!I107)))</f>
        <v/>
      </c>
      <c r="DL113" s="270" t="str">
        <f ca="true">+IF(OFFSET('Sanitation Data'!$I$30,0,10*ROW('Sanitation Data'!I107))="","",OFFSET('Sanitation Data'!$I$30,0,10*ROW('Sanitation Data'!I107)))</f>
        <v/>
      </c>
      <c r="DM113" s="270" t="str">
        <f ca="true">+IF(OFFSET('Sanitation Data'!$I$31,0,10*ROW('Sanitation Data'!I107))="","",OFFSET('Sanitation Data'!$I$31,0,10*ROW('Sanitation Data'!I107)))</f>
        <v/>
      </c>
      <c r="DN113" s="270" t="str">
        <f ca="true">+IF(OFFSET('Sanitation Data'!$I$32,0,10*ROW('Sanitation Data'!I107))="","",OFFSET('Sanitation Data'!$I$32,0,10*ROW('Sanitation Data'!I107)))</f>
        <v/>
      </c>
      <c r="DO113" s="270" t="str">
        <f ca="true">+IF(OFFSET('Hygiene Data'!$D$11,0,10*ROW('Hygiene Data'!D107))="","",OFFSET('Hygiene Data'!$D$11,0,10*ROW('Hygiene Data'!D107)))</f>
        <v/>
      </c>
      <c r="DP113" s="270" t="str">
        <f ca="true">+IF(OFFSET('Hygiene Data'!$D$12,0,10*ROW('Hygiene Data'!D107))="","",OFFSET('Hygiene Data'!$D$12,0,10*ROW('Hygiene Data'!D107)))</f>
        <v/>
      </c>
      <c r="DQ113" s="270" t="str">
        <f ca="true">+IF(OFFSET('Hygiene Data'!$D$13,0,10*ROW('Hygiene Data'!D107))="","",OFFSET('Hygiene Data'!$D$13,0,10*ROW('Hygiene Data'!D107)))</f>
        <v/>
      </c>
      <c r="DR113" s="270" t="str">
        <f ca="true">+IF(OFFSET('Hygiene Data'!$E$11,0,10*ROW('Hygiene Data'!E107))="","",OFFSET('Hygiene Data'!$E$11,0,10*ROW('Hygiene Data'!E107)))</f>
        <v/>
      </c>
      <c r="DS113" s="270" t="str">
        <f ca="true">+IF(OFFSET('Hygiene Data'!$E$12,0,10*ROW('Hygiene Data'!E107))="","",OFFSET('Hygiene Data'!$E$12,0,10*ROW('Hygiene Data'!E107)))</f>
        <v/>
      </c>
      <c r="DT113" s="270" t="str">
        <f ca="true">+IF(OFFSET('Hygiene Data'!$E$13,0,10*ROW('Hygiene Data'!E107))="","",OFFSET('Hygiene Data'!$E$13,0,10*ROW('Hygiene Data'!E107)))</f>
        <v/>
      </c>
      <c r="DU113" s="270" t="str">
        <f ca="true">+IF(OFFSET('Hygiene Data'!$F$11,0,10*ROW('Hygiene Data'!F107))="","",OFFSET('Hygiene Data'!$F$11,0,10*ROW('Hygiene Data'!F107)))</f>
        <v/>
      </c>
      <c r="DV113" s="270" t="str">
        <f ca="true">+IF(OFFSET('Hygiene Data'!$F$12,0,10*ROW('Hygiene Data'!F107))="","",OFFSET('Hygiene Data'!$F$12,0,10*ROW('Hygiene Data'!F107)))</f>
        <v/>
      </c>
      <c r="DW113" s="270" t="str">
        <f ca="true">+IF(OFFSET('Hygiene Data'!$F$13,0,10*ROW('Hygiene Data'!F107))="","",OFFSET('Hygiene Data'!$F$13,0,10*ROW('Hygiene Data'!F107)))</f>
        <v/>
      </c>
      <c r="DX113" s="270" t="str">
        <f ca="true">+IF(OFFSET('Hygiene Data'!$G$11,0,10*ROW('Hygiene Data'!G107))="","",OFFSET('Hygiene Data'!$G$11,0,10*ROW('Hygiene Data'!G107)))</f>
        <v/>
      </c>
      <c r="DY113" s="270" t="str">
        <f ca="true">+IF(OFFSET('Hygiene Data'!$G$12,0,10*ROW('Hygiene Data'!G107))="","",OFFSET('Hygiene Data'!$G$12,0,10*ROW('Hygiene Data'!G107)))</f>
        <v/>
      </c>
      <c r="DZ113" s="270" t="str">
        <f ca="true">+IF(OFFSET('Hygiene Data'!$G$13,0,10*ROW('Hygiene Data'!G107))="","",OFFSET('Hygiene Data'!$G$13,0,10*ROW('Hygiene Data'!G107)))</f>
        <v/>
      </c>
      <c r="EA113" s="270" t="str">
        <f ca="true">+IF(OFFSET('Hygiene Data'!$H$11,0,10*ROW('Hygiene Data'!H107))="","",OFFSET('Hygiene Data'!$H$11,0,10*ROW('Hygiene Data'!H107)))</f>
        <v/>
      </c>
      <c r="EB113" s="270" t="str">
        <f ca="true">+IF(OFFSET('Hygiene Data'!$H$12,0,10*ROW('Hygiene Data'!H107))="","",OFFSET('Hygiene Data'!$H$12,0,10*ROW('Hygiene Data'!H107)))</f>
        <v/>
      </c>
      <c r="EC113" s="270" t="str">
        <f ca="true">+IF(OFFSET('Hygiene Data'!$H$13,0,10*ROW('Hygiene Data'!H107))="","",OFFSET('Hygiene Data'!$H$13,0,10*ROW('Hygiene Data'!H107)))</f>
        <v/>
      </c>
      <c r="ED113" s="270" t="str">
        <f ca="true">+IF(OFFSET('Hygiene Data'!$I$11,0,10*ROW('Hygiene Data'!I107))="","",OFFSET('Hygiene Data'!$I$11,0,10*ROW('Hygiene Data'!I107)))</f>
        <v/>
      </c>
      <c r="EE113" s="270" t="str">
        <f ca="true">+IF(OFFSET('Hygiene Data'!$I$12,0,10*ROW('Hygiene Data'!I107))="","",OFFSET('Hygiene Data'!$I$12,0,10*ROW('Hygiene Data'!I107)))</f>
        <v/>
      </c>
      <c r="EF113" s="270"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6"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0"/>
      <c r="BS114" s="270" t="str">
        <f ca="true">+IF(OFFSET('Water Data'!$D$27,0,10*ROW('Water Data'!D108))="","",OFFSET('Water Data'!$D$27,0,10*ROW('Water Data'!D108)))</f>
        <v/>
      </c>
      <c r="BT114" s="270" t="str">
        <f ca="true">+IF(OFFSET('Water Data'!$D$28,0,10*ROW('Water Data'!D108))="","",OFFSET('Water Data'!$D$28,0,10*ROW('Water Data'!D108)))</f>
        <v/>
      </c>
      <c r="BU114" s="270" t="str">
        <f ca="true">+IF(OFFSET('Water Data'!$D$29,0,10*ROW('Water Data'!D108))="","",OFFSET('Water Data'!$D$29,0,10*ROW('Water Data'!D108)))</f>
        <v/>
      </c>
      <c r="BV114" s="270" t="str">
        <f ca="true">+IF(OFFSET('Water Data'!$E$27,0,10*ROW('Water Data'!E108))="","",OFFSET('Water Data'!$E$27,0,10*ROW('Water Data'!E108)))</f>
        <v/>
      </c>
      <c r="BW114" s="270" t="str">
        <f ca="true">+IF(OFFSET('Water Data'!$E$28,0,10*ROW('Water Data'!E108))="","",OFFSET('Water Data'!$E$28,0,10*ROW('Water Data'!E108)))</f>
        <v/>
      </c>
      <c r="BX114" s="270" t="str">
        <f ca="true">+IF(OFFSET('Water Data'!$E$29,0,10*ROW('Water Data'!E108))="","",OFFSET('Water Data'!$E$29,0,10*ROW('Water Data'!E108)))</f>
        <v/>
      </c>
      <c r="BY114" s="270" t="str">
        <f ca="true">+IF(OFFSET('Water Data'!$F$27,0,10*ROW('Water Data'!F108))="","",OFFSET('Water Data'!$F$27,0,10*ROW('Water Data'!F108)))</f>
        <v/>
      </c>
      <c r="BZ114" s="270" t="str">
        <f ca="true">+IF(OFFSET('Water Data'!$F$28,0,10*ROW('Water Data'!F108))="","",OFFSET('Water Data'!$F$28,0,10*ROW('Water Data'!F108)))</f>
        <v/>
      </c>
      <c r="CA114" s="270" t="str">
        <f ca="true">+IF(OFFSET('Water Data'!$F$29,0,10*ROW('Water Data'!F108))="","",OFFSET('Water Data'!$F$29,0,10*ROW('Water Data'!F108)))</f>
        <v/>
      </c>
      <c r="CB114" s="270" t="str">
        <f ca="true">+IF(OFFSET('Water Data'!$G$27,0,10*ROW('Water Data'!G108))="","",OFFSET('Water Data'!$G$27,0,10*ROW('Water Data'!G108)))</f>
        <v/>
      </c>
      <c r="CC114" s="270" t="str">
        <f ca="true">+IF(OFFSET('Water Data'!$G$28,0,10*ROW('Water Data'!G108))="","",OFFSET('Water Data'!$G$28,0,10*ROW('Water Data'!G108)))</f>
        <v/>
      </c>
      <c r="CD114" s="270" t="str">
        <f ca="true">+IF(OFFSET('Water Data'!$G$29,0,10*ROW('Water Data'!G108))="","",OFFSET('Water Data'!$G$29,0,10*ROW('Water Data'!G108)))</f>
        <v/>
      </c>
      <c r="CE114" s="270" t="str">
        <f ca="true">+IF(OFFSET('Water Data'!$H$27,0,10*ROW('Water Data'!H108))="","",OFFSET('Water Data'!$H$27,0,10*ROW('Water Data'!H108)))</f>
        <v/>
      </c>
      <c r="CF114" s="270" t="str">
        <f ca="true">+IF(OFFSET('Water Data'!$H$28,0,10*ROW('Water Data'!H108))="","",OFFSET('Water Data'!$H$28,0,10*ROW('Water Data'!H108)))</f>
        <v/>
      </c>
      <c r="CG114" s="270" t="str">
        <f ca="true">+IF(OFFSET('Water Data'!$H$29,0,10*ROW('Water Data'!H108))="","",OFFSET('Water Data'!$H$29,0,10*ROW('Water Data'!H108)))</f>
        <v/>
      </c>
      <c r="CH114" s="270" t="str">
        <f ca="true">+IF(OFFSET('Water Data'!$I$27,0,10*ROW('Water Data'!I108))="","",OFFSET('Water Data'!$I$27,0,10*ROW('Water Data'!I108)))</f>
        <v/>
      </c>
      <c r="CI114" s="270" t="str">
        <f ca="true">+IF(OFFSET('Water Data'!$I$28,0,10*ROW('Water Data'!I108))="","",OFFSET('Water Data'!$I$28,0,10*ROW('Water Data'!I108)))</f>
        <v/>
      </c>
      <c r="CJ114" s="270" t="str">
        <f ca="true">+IF(OFFSET('Water Data'!$I$29,0,10*ROW('Water Data'!I108))="","",OFFSET('Water Data'!$I$29,0,10*ROW('Water Data'!I108)))</f>
        <v/>
      </c>
      <c r="CK114" s="270" t="str">
        <f ca="true">+IF(OFFSET('Sanitation Data'!$D$28,0,10*ROW('Sanitation Data'!D108))="","",OFFSET('Sanitation Data'!$D$28,0,10*ROW('Sanitation Data'!D108)))</f>
        <v/>
      </c>
      <c r="CL114" s="270" t="str">
        <f ca="true">+IF(OFFSET('Sanitation Data'!$D$29,0,10*ROW('Sanitation Data'!D108))="","",OFFSET('Sanitation Data'!$D$29,0,10*ROW('Sanitation Data'!D108)))</f>
        <v/>
      </c>
      <c r="CM114" s="270" t="str">
        <f ca="true">+IF(OFFSET('Sanitation Data'!$D$30,0,10*ROW('Sanitation Data'!D108))="","",OFFSET('Sanitation Data'!$D$30,0,10*ROW('Sanitation Data'!D108)))</f>
        <v/>
      </c>
      <c r="CN114" s="270" t="str">
        <f ca="true">+IF(OFFSET('Sanitation Data'!$D$31,0,10*ROW('Sanitation Data'!D108))="","",OFFSET('Sanitation Data'!$D$31,0,10*ROW('Sanitation Data'!D108)))</f>
        <v/>
      </c>
      <c r="CO114" s="270" t="str">
        <f ca="true">+IF(OFFSET('Sanitation Data'!$D$32,0,10*ROW('Sanitation Data'!D108))="","",OFFSET('Sanitation Data'!$D$32,0,10*ROW('Sanitation Data'!D108)))</f>
        <v/>
      </c>
      <c r="CP114" s="270" t="str">
        <f ca="true">+IF(OFFSET('Sanitation Data'!$E$28,0,10*ROW('Sanitation Data'!E108))="","",OFFSET('Sanitation Data'!$E$28,0,10*ROW('Sanitation Data'!E108)))</f>
        <v/>
      </c>
      <c r="CQ114" s="270" t="str">
        <f ca="true">+IF(OFFSET('Sanitation Data'!$E$29,0,10*ROW('Sanitation Data'!E108))="","",OFFSET('Sanitation Data'!$E$29,0,10*ROW('Sanitation Data'!E108)))</f>
        <v/>
      </c>
      <c r="CR114" s="270" t="str">
        <f ca="true">+IF(OFFSET('Sanitation Data'!$E$30,0,10*ROW('Sanitation Data'!E108))="","",OFFSET('Sanitation Data'!$E$30,0,10*ROW('Sanitation Data'!E108)))</f>
        <v/>
      </c>
      <c r="CS114" s="270" t="str">
        <f ca="true">+IF(OFFSET('Sanitation Data'!$E$31,0,10*ROW('Sanitation Data'!E108))="","",OFFSET('Sanitation Data'!$E$31,0,10*ROW('Sanitation Data'!E108)))</f>
        <v/>
      </c>
      <c r="CT114" s="270" t="str">
        <f ca="true">+IF(OFFSET('Sanitation Data'!$E$32,0,10*ROW('Sanitation Data'!E108))="","",OFFSET('Sanitation Data'!$E$32,0,10*ROW('Sanitation Data'!E108)))</f>
        <v/>
      </c>
      <c r="CU114" s="270" t="str">
        <f ca="true">+IF(OFFSET('Sanitation Data'!$F$28,0,10*ROW('Sanitation Data'!F108))="","",OFFSET('Sanitation Data'!$F$28,0,10*ROW('Sanitation Data'!F108)))</f>
        <v/>
      </c>
      <c r="CV114" s="270" t="str">
        <f ca="true">+IF(OFFSET('Sanitation Data'!$F$29,0,10*ROW('Sanitation Data'!F108))="","",OFFSET('Sanitation Data'!$F$29,0,10*ROW('Sanitation Data'!F108)))</f>
        <v/>
      </c>
      <c r="CW114" s="270" t="str">
        <f ca="true">+IF(OFFSET('Sanitation Data'!$F$30,0,10*ROW('Sanitation Data'!F108))="","",OFFSET('Sanitation Data'!$F$30,0,10*ROW('Sanitation Data'!F108)))</f>
        <v/>
      </c>
      <c r="CX114" s="270" t="str">
        <f ca="true">+IF(OFFSET('Sanitation Data'!$F$31,0,10*ROW('Sanitation Data'!F108))="","",OFFSET('Sanitation Data'!$F$31,0,10*ROW('Sanitation Data'!F108)))</f>
        <v/>
      </c>
      <c r="CY114" s="270" t="str">
        <f ca="true">+IF(OFFSET('Sanitation Data'!$F$32,0,10*ROW('Sanitation Data'!F108))="","",OFFSET('Sanitation Data'!$F$32,0,10*ROW('Sanitation Data'!F108)))</f>
        <v/>
      </c>
      <c r="CZ114" s="270" t="str">
        <f ca="true">+IF(OFFSET('Sanitation Data'!$G$28,0,10*ROW('Sanitation Data'!G108))="","",OFFSET('Sanitation Data'!$G$28,0,10*ROW('Sanitation Data'!G108)))</f>
        <v/>
      </c>
      <c r="DA114" s="270" t="str">
        <f ca="true">+IF(OFFSET('Sanitation Data'!$G$29,0,10*ROW('Sanitation Data'!G108))="","",OFFSET('Sanitation Data'!$G$29,0,10*ROW('Sanitation Data'!G108)))</f>
        <v/>
      </c>
      <c r="DB114" s="270" t="str">
        <f ca="true">+IF(OFFSET('Sanitation Data'!$G$30,0,10*ROW('Sanitation Data'!G108))="","",OFFSET('Sanitation Data'!$G$30,0,10*ROW('Sanitation Data'!G108)))</f>
        <v/>
      </c>
      <c r="DC114" s="270" t="str">
        <f ca="true">+IF(OFFSET('Sanitation Data'!$G$31,0,10*ROW('Sanitation Data'!G108))="","",OFFSET('Sanitation Data'!$G$31,0,10*ROW('Sanitation Data'!G108)))</f>
        <v/>
      </c>
      <c r="DD114" s="270" t="str">
        <f ca="true">+IF(OFFSET('Sanitation Data'!$G$32,0,10*ROW('Sanitation Data'!G108))="","",OFFSET('Sanitation Data'!$G$32,0,10*ROW('Sanitation Data'!G108)))</f>
        <v/>
      </c>
      <c r="DE114" s="270" t="str">
        <f ca="true">+IF(OFFSET('Sanitation Data'!$H$28,0,10*ROW('Sanitation Data'!H108))="","",OFFSET('Sanitation Data'!$H$28,0,10*ROW('Sanitation Data'!H108)))</f>
        <v/>
      </c>
      <c r="DF114" s="270" t="str">
        <f ca="true">+IF(OFFSET('Sanitation Data'!$H$29,0,10*ROW('Sanitation Data'!H108))="","",OFFSET('Sanitation Data'!$H$29,0,10*ROW('Sanitation Data'!H108)))</f>
        <v/>
      </c>
      <c r="DG114" s="270" t="str">
        <f ca="true">+IF(OFFSET('Sanitation Data'!$H$30,0,10*ROW('Sanitation Data'!H108))="","",OFFSET('Sanitation Data'!$H$30,0,10*ROW('Sanitation Data'!H108)))</f>
        <v/>
      </c>
      <c r="DH114" s="270" t="str">
        <f ca="true">+IF(OFFSET('Sanitation Data'!$H$31,0,10*ROW('Sanitation Data'!H108))="","",OFFSET('Sanitation Data'!$H$31,0,10*ROW('Sanitation Data'!H108)))</f>
        <v/>
      </c>
      <c r="DI114" s="270" t="str">
        <f ca="true">+IF(OFFSET('Sanitation Data'!$H$32,0,10*ROW('Sanitation Data'!H108))="","",OFFSET('Sanitation Data'!$H$32,0,10*ROW('Sanitation Data'!H108)))</f>
        <v/>
      </c>
      <c r="DJ114" s="270" t="str">
        <f ca="true">+IF(OFFSET('Sanitation Data'!$I$28,0,10*ROW('Sanitation Data'!I108))="","",OFFSET('Sanitation Data'!$I$28,0,10*ROW('Sanitation Data'!I108)))</f>
        <v/>
      </c>
      <c r="DK114" s="270" t="str">
        <f ca="true">+IF(OFFSET('Sanitation Data'!$I$29,0,10*ROW('Sanitation Data'!I108))="","",OFFSET('Sanitation Data'!$I$29,0,10*ROW('Sanitation Data'!I108)))</f>
        <v/>
      </c>
      <c r="DL114" s="270" t="str">
        <f ca="true">+IF(OFFSET('Sanitation Data'!$I$30,0,10*ROW('Sanitation Data'!I108))="","",OFFSET('Sanitation Data'!$I$30,0,10*ROW('Sanitation Data'!I108)))</f>
        <v/>
      </c>
      <c r="DM114" s="270" t="str">
        <f ca="true">+IF(OFFSET('Sanitation Data'!$I$31,0,10*ROW('Sanitation Data'!I108))="","",OFFSET('Sanitation Data'!$I$31,0,10*ROW('Sanitation Data'!I108)))</f>
        <v/>
      </c>
      <c r="DN114" s="270" t="str">
        <f ca="true">+IF(OFFSET('Sanitation Data'!$I$32,0,10*ROW('Sanitation Data'!I108))="","",OFFSET('Sanitation Data'!$I$32,0,10*ROW('Sanitation Data'!I108)))</f>
        <v/>
      </c>
      <c r="DO114" s="270" t="str">
        <f ca="true">+IF(OFFSET('Hygiene Data'!$D$11,0,10*ROW('Hygiene Data'!D108))="","",OFFSET('Hygiene Data'!$D$11,0,10*ROW('Hygiene Data'!D108)))</f>
        <v/>
      </c>
      <c r="DP114" s="270" t="str">
        <f ca="true">+IF(OFFSET('Hygiene Data'!$D$12,0,10*ROW('Hygiene Data'!D108))="","",OFFSET('Hygiene Data'!$D$12,0,10*ROW('Hygiene Data'!D108)))</f>
        <v/>
      </c>
      <c r="DQ114" s="270" t="str">
        <f ca="true">+IF(OFFSET('Hygiene Data'!$D$13,0,10*ROW('Hygiene Data'!D108))="","",OFFSET('Hygiene Data'!$D$13,0,10*ROW('Hygiene Data'!D108)))</f>
        <v/>
      </c>
      <c r="DR114" s="270" t="str">
        <f ca="true">+IF(OFFSET('Hygiene Data'!$E$11,0,10*ROW('Hygiene Data'!E108))="","",OFFSET('Hygiene Data'!$E$11,0,10*ROW('Hygiene Data'!E108)))</f>
        <v/>
      </c>
      <c r="DS114" s="270" t="str">
        <f ca="true">+IF(OFFSET('Hygiene Data'!$E$12,0,10*ROW('Hygiene Data'!E108))="","",OFFSET('Hygiene Data'!$E$12,0,10*ROW('Hygiene Data'!E108)))</f>
        <v/>
      </c>
      <c r="DT114" s="270" t="str">
        <f ca="true">+IF(OFFSET('Hygiene Data'!$E$13,0,10*ROW('Hygiene Data'!E108))="","",OFFSET('Hygiene Data'!$E$13,0,10*ROW('Hygiene Data'!E108)))</f>
        <v/>
      </c>
      <c r="DU114" s="270" t="str">
        <f ca="true">+IF(OFFSET('Hygiene Data'!$F$11,0,10*ROW('Hygiene Data'!F108))="","",OFFSET('Hygiene Data'!$F$11,0,10*ROW('Hygiene Data'!F108)))</f>
        <v/>
      </c>
      <c r="DV114" s="270" t="str">
        <f ca="true">+IF(OFFSET('Hygiene Data'!$F$12,0,10*ROW('Hygiene Data'!F108))="","",OFFSET('Hygiene Data'!$F$12,0,10*ROW('Hygiene Data'!F108)))</f>
        <v/>
      </c>
      <c r="DW114" s="270" t="str">
        <f ca="true">+IF(OFFSET('Hygiene Data'!$F$13,0,10*ROW('Hygiene Data'!F108))="","",OFFSET('Hygiene Data'!$F$13,0,10*ROW('Hygiene Data'!F108)))</f>
        <v/>
      </c>
      <c r="DX114" s="270" t="str">
        <f ca="true">+IF(OFFSET('Hygiene Data'!$G$11,0,10*ROW('Hygiene Data'!G108))="","",OFFSET('Hygiene Data'!$G$11,0,10*ROW('Hygiene Data'!G108)))</f>
        <v/>
      </c>
      <c r="DY114" s="270" t="str">
        <f ca="true">+IF(OFFSET('Hygiene Data'!$G$12,0,10*ROW('Hygiene Data'!G108))="","",OFFSET('Hygiene Data'!$G$12,0,10*ROW('Hygiene Data'!G108)))</f>
        <v/>
      </c>
      <c r="DZ114" s="270" t="str">
        <f ca="true">+IF(OFFSET('Hygiene Data'!$G$13,0,10*ROW('Hygiene Data'!G108))="","",OFFSET('Hygiene Data'!$G$13,0,10*ROW('Hygiene Data'!G108)))</f>
        <v/>
      </c>
      <c r="EA114" s="270" t="str">
        <f ca="true">+IF(OFFSET('Hygiene Data'!$H$11,0,10*ROW('Hygiene Data'!H108))="","",OFFSET('Hygiene Data'!$H$11,0,10*ROW('Hygiene Data'!H108)))</f>
        <v/>
      </c>
      <c r="EB114" s="270" t="str">
        <f ca="true">+IF(OFFSET('Hygiene Data'!$H$12,0,10*ROW('Hygiene Data'!H108))="","",OFFSET('Hygiene Data'!$H$12,0,10*ROW('Hygiene Data'!H108)))</f>
        <v/>
      </c>
      <c r="EC114" s="270" t="str">
        <f ca="true">+IF(OFFSET('Hygiene Data'!$H$13,0,10*ROW('Hygiene Data'!H108))="","",OFFSET('Hygiene Data'!$H$13,0,10*ROW('Hygiene Data'!H108)))</f>
        <v/>
      </c>
      <c r="ED114" s="270" t="str">
        <f ca="true">+IF(OFFSET('Hygiene Data'!$I$11,0,10*ROW('Hygiene Data'!I108))="","",OFFSET('Hygiene Data'!$I$11,0,10*ROW('Hygiene Data'!I108)))</f>
        <v/>
      </c>
      <c r="EE114" s="270" t="str">
        <f ca="true">+IF(OFFSET('Hygiene Data'!$I$12,0,10*ROW('Hygiene Data'!I108))="","",OFFSET('Hygiene Data'!$I$12,0,10*ROW('Hygiene Data'!I108)))</f>
        <v/>
      </c>
      <c r="EF114" s="270"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6"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0"/>
      <c r="BS115" s="270" t="str">
        <f ca="true">+IF(OFFSET('Water Data'!$D$27,0,10*ROW('Water Data'!D109))="","",OFFSET('Water Data'!$D$27,0,10*ROW('Water Data'!D109)))</f>
        <v/>
      </c>
      <c r="BT115" s="270" t="str">
        <f ca="true">+IF(OFFSET('Water Data'!$D$28,0,10*ROW('Water Data'!D109))="","",OFFSET('Water Data'!$D$28,0,10*ROW('Water Data'!D109)))</f>
        <v/>
      </c>
      <c r="BU115" s="270" t="str">
        <f ca="true">+IF(OFFSET('Water Data'!$D$29,0,10*ROW('Water Data'!D109))="","",OFFSET('Water Data'!$D$29,0,10*ROW('Water Data'!D109)))</f>
        <v/>
      </c>
      <c r="BV115" s="270" t="str">
        <f ca="true">+IF(OFFSET('Water Data'!$E$27,0,10*ROW('Water Data'!E109))="","",OFFSET('Water Data'!$E$27,0,10*ROW('Water Data'!E109)))</f>
        <v/>
      </c>
      <c r="BW115" s="270" t="str">
        <f ca="true">+IF(OFFSET('Water Data'!$E$28,0,10*ROW('Water Data'!E109))="","",OFFSET('Water Data'!$E$28,0,10*ROW('Water Data'!E109)))</f>
        <v/>
      </c>
      <c r="BX115" s="270" t="str">
        <f ca="true">+IF(OFFSET('Water Data'!$E$29,0,10*ROW('Water Data'!E109))="","",OFFSET('Water Data'!$E$29,0,10*ROW('Water Data'!E109)))</f>
        <v/>
      </c>
      <c r="BY115" s="270" t="str">
        <f ca="true">+IF(OFFSET('Water Data'!$F$27,0,10*ROW('Water Data'!F109))="","",OFFSET('Water Data'!$F$27,0,10*ROW('Water Data'!F109)))</f>
        <v/>
      </c>
      <c r="BZ115" s="270" t="str">
        <f ca="true">+IF(OFFSET('Water Data'!$F$28,0,10*ROW('Water Data'!F109))="","",OFFSET('Water Data'!$F$28,0,10*ROW('Water Data'!F109)))</f>
        <v/>
      </c>
      <c r="CA115" s="270" t="str">
        <f ca="true">+IF(OFFSET('Water Data'!$F$29,0,10*ROW('Water Data'!F109))="","",OFFSET('Water Data'!$F$29,0,10*ROW('Water Data'!F109)))</f>
        <v/>
      </c>
      <c r="CB115" s="270" t="str">
        <f ca="true">+IF(OFFSET('Water Data'!$G$27,0,10*ROW('Water Data'!G109))="","",OFFSET('Water Data'!$G$27,0,10*ROW('Water Data'!G109)))</f>
        <v/>
      </c>
      <c r="CC115" s="270" t="str">
        <f ca="true">+IF(OFFSET('Water Data'!$G$28,0,10*ROW('Water Data'!G109))="","",OFFSET('Water Data'!$G$28,0,10*ROW('Water Data'!G109)))</f>
        <v/>
      </c>
      <c r="CD115" s="270" t="str">
        <f ca="true">+IF(OFFSET('Water Data'!$G$29,0,10*ROW('Water Data'!G109))="","",OFFSET('Water Data'!$G$29,0,10*ROW('Water Data'!G109)))</f>
        <v/>
      </c>
      <c r="CE115" s="270" t="str">
        <f ca="true">+IF(OFFSET('Water Data'!$H$27,0,10*ROW('Water Data'!H109))="","",OFFSET('Water Data'!$H$27,0,10*ROW('Water Data'!H109)))</f>
        <v/>
      </c>
      <c r="CF115" s="270" t="str">
        <f ca="true">+IF(OFFSET('Water Data'!$H$28,0,10*ROW('Water Data'!H109))="","",OFFSET('Water Data'!$H$28,0,10*ROW('Water Data'!H109)))</f>
        <v/>
      </c>
      <c r="CG115" s="270" t="str">
        <f ca="true">+IF(OFFSET('Water Data'!$H$29,0,10*ROW('Water Data'!H109))="","",OFFSET('Water Data'!$H$29,0,10*ROW('Water Data'!H109)))</f>
        <v/>
      </c>
      <c r="CH115" s="270" t="str">
        <f ca="true">+IF(OFFSET('Water Data'!$I$27,0,10*ROW('Water Data'!I109))="","",OFFSET('Water Data'!$I$27,0,10*ROW('Water Data'!I109)))</f>
        <v/>
      </c>
      <c r="CI115" s="270" t="str">
        <f ca="true">+IF(OFFSET('Water Data'!$I$28,0,10*ROW('Water Data'!I109))="","",OFFSET('Water Data'!$I$28,0,10*ROW('Water Data'!I109)))</f>
        <v/>
      </c>
      <c r="CJ115" s="270" t="str">
        <f ca="true">+IF(OFFSET('Water Data'!$I$29,0,10*ROW('Water Data'!I109))="","",OFFSET('Water Data'!$I$29,0,10*ROW('Water Data'!I109)))</f>
        <v/>
      </c>
      <c r="CK115" s="270" t="str">
        <f ca="true">+IF(OFFSET('Sanitation Data'!$D$28,0,10*ROW('Sanitation Data'!D109))="","",OFFSET('Sanitation Data'!$D$28,0,10*ROW('Sanitation Data'!D109)))</f>
        <v/>
      </c>
      <c r="CL115" s="270" t="str">
        <f ca="true">+IF(OFFSET('Sanitation Data'!$D$29,0,10*ROW('Sanitation Data'!D109))="","",OFFSET('Sanitation Data'!$D$29,0,10*ROW('Sanitation Data'!D109)))</f>
        <v/>
      </c>
      <c r="CM115" s="270" t="str">
        <f ca="true">+IF(OFFSET('Sanitation Data'!$D$30,0,10*ROW('Sanitation Data'!D109))="","",OFFSET('Sanitation Data'!$D$30,0,10*ROW('Sanitation Data'!D109)))</f>
        <v/>
      </c>
      <c r="CN115" s="270" t="str">
        <f ca="true">+IF(OFFSET('Sanitation Data'!$D$31,0,10*ROW('Sanitation Data'!D109))="","",OFFSET('Sanitation Data'!$D$31,0,10*ROW('Sanitation Data'!D109)))</f>
        <v/>
      </c>
      <c r="CO115" s="270" t="str">
        <f ca="true">+IF(OFFSET('Sanitation Data'!$D$32,0,10*ROW('Sanitation Data'!D109))="","",OFFSET('Sanitation Data'!$D$32,0,10*ROW('Sanitation Data'!D109)))</f>
        <v/>
      </c>
      <c r="CP115" s="270" t="str">
        <f ca="true">+IF(OFFSET('Sanitation Data'!$E$28,0,10*ROW('Sanitation Data'!E109))="","",OFFSET('Sanitation Data'!$E$28,0,10*ROW('Sanitation Data'!E109)))</f>
        <v/>
      </c>
      <c r="CQ115" s="270" t="str">
        <f ca="true">+IF(OFFSET('Sanitation Data'!$E$29,0,10*ROW('Sanitation Data'!E109))="","",OFFSET('Sanitation Data'!$E$29,0,10*ROW('Sanitation Data'!E109)))</f>
        <v/>
      </c>
      <c r="CR115" s="270" t="str">
        <f ca="true">+IF(OFFSET('Sanitation Data'!$E$30,0,10*ROW('Sanitation Data'!E109))="","",OFFSET('Sanitation Data'!$E$30,0,10*ROW('Sanitation Data'!E109)))</f>
        <v/>
      </c>
      <c r="CS115" s="270" t="str">
        <f ca="true">+IF(OFFSET('Sanitation Data'!$E$31,0,10*ROW('Sanitation Data'!E109))="","",OFFSET('Sanitation Data'!$E$31,0,10*ROW('Sanitation Data'!E109)))</f>
        <v/>
      </c>
      <c r="CT115" s="270" t="str">
        <f ca="true">+IF(OFFSET('Sanitation Data'!$E$32,0,10*ROW('Sanitation Data'!E109))="","",OFFSET('Sanitation Data'!$E$32,0,10*ROW('Sanitation Data'!E109)))</f>
        <v/>
      </c>
      <c r="CU115" s="270" t="str">
        <f ca="true">+IF(OFFSET('Sanitation Data'!$F$28,0,10*ROW('Sanitation Data'!F109))="","",OFFSET('Sanitation Data'!$F$28,0,10*ROW('Sanitation Data'!F109)))</f>
        <v/>
      </c>
      <c r="CV115" s="270" t="str">
        <f ca="true">+IF(OFFSET('Sanitation Data'!$F$29,0,10*ROW('Sanitation Data'!F109))="","",OFFSET('Sanitation Data'!$F$29,0,10*ROW('Sanitation Data'!F109)))</f>
        <v/>
      </c>
      <c r="CW115" s="270" t="str">
        <f ca="true">+IF(OFFSET('Sanitation Data'!$F$30,0,10*ROW('Sanitation Data'!F109))="","",OFFSET('Sanitation Data'!$F$30,0,10*ROW('Sanitation Data'!F109)))</f>
        <v/>
      </c>
      <c r="CX115" s="270" t="str">
        <f ca="true">+IF(OFFSET('Sanitation Data'!$F$31,0,10*ROW('Sanitation Data'!F109))="","",OFFSET('Sanitation Data'!$F$31,0,10*ROW('Sanitation Data'!F109)))</f>
        <v/>
      </c>
      <c r="CY115" s="270" t="str">
        <f ca="true">+IF(OFFSET('Sanitation Data'!$F$32,0,10*ROW('Sanitation Data'!F109))="","",OFFSET('Sanitation Data'!$F$32,0,10*ROW('Sanitation Data'!F109)))</f>
        <v/>
      </c>
      <c r="CZ115" s="270" t="str">
        <f ca="true">+IF(OFFSET('Sanitation Data'!$G$28,0,10*ROW('Sanitation Data'!G109))="","",OFFSET('Sanitation Data'!$G$28,0,10*ROW('Sanitation Data'!G109)))</f>
        <v/>
      </c>
      <c r="DA115" s="270" t="str">
        <f ca="true">+IF(OFFSET('Sanitation Data'!$G$29,0,10*ROW('Sanitation Data'!G109))="","",OFFSET('Sanitation Data'!$G$29,0,10*ROW('Sanitation Data'!G109)))</f>
        <v/>
      </c>
      <c r="DB115" s="270" t="str">
        <f ca="true">+IF(OFFSET('Sanitation Data'!$G$30,0,10*ROW('Sanitation Data'!G109))="","",OFFSET('Sanitation Data'!$G$30,0,10*ROW('Sanitation Data'!G109)))</f>
        <v/>
      </c>
      <c r="DC115" s="270" t="str">
        <f ca="true">+IF(OFFSET('Sanitation Data'!$G$31,0,10*ROW('Sanitation Data'!G109))="","",OFFSET('Sanitation Data'!$G$31,0,10*ROW('Sanitation Data'!G109)))</f>
        <v/>
      </c>
      <c r="DD115" s="270" t="str">
        <f ca="true">+IF(OFFSET('Sanitation Data'!$G$32,0,10*ROW('Sanitation Data'!G109))="","",OFFSET('Sanitation Data'!$G$32,0,10*ROW('Sanitation Data'!G109)))</f>
        <v/>
      </c>
      <c r="DE115" s="270" t="str">
        <f ca="true">+IF(OFFSET('Sanitation Data'!$H$28,0,10*ROW('Sanitation Data'!H109))="","",OFFSET('Sanitation Data'!$H$28,0,10*ROW('Sanitation Data'!H109)))</f>
        <v/>
      </c>
      <c r="DF115" s="270" t="str">
        <f ca="true">+IF(OFFSET('Sanitation Data'!$H$29,0,10*ROW('Sanitation Data'!H109))="","",OFFSET('Sanitation Data'!$H$29,0,10*ROW('Sanitation Data'!H109)))</f>
        <v/>
      </c>
      <c r="DG115" s="270" t="str">
        <f ca="true">+IF(OFFSET('Sanitation Data'!$H$30,0,10*ROW('Sanitation Data'!H109))="","",OFFSET('Sanitation Data'!$H$30,0,10*ROW('Sanitation Data'!H109)))</f>
        <v/>
      </c>
      <c r="DH115" s="270" t="str">
        <f ca="true">+IF(OFFSET('Sanitation Data'!$H$31,0,10*ROW('Sanitation Data'!H109))="","",OFFSET('Sanitation Data'!$H$31,0,10*ROW('Sanitation Data'!H109)))</f>
        <v/>
      </c>
      <c r="DI115" s="270" t="str">
        <f ca="true">+IF(OFFSET('Sanitation Data'!$H$32,0,10*ROW('Sanitation Data'!H109))="","",OFFSET('Sanitation Data'!$H$32,0,10*ROW('Sanitation Data'!H109)))</f>
        <v/>
      </c>
      <c r="DJ115" s="270" t="str">
        <f ca="true">+IF(OFFSET('Sanitation Data'!$I$28,0,10*ROW('Sanitation Data'!I109))="","",OFFSET('Sanitation Data'!$I$28,0,10*ROW('Sanitation Data'!I109)))</f>
        <v/>
      </c>
      <c r="DK115" s="270" t="str">
        <f ca="true">+IF(OFFSET('Sanitation Data'!$I$29,0,10*ROW('Sanitation Data'!I109))="","",OFFSET('Sanitation Data'!$I$29,0,10*ROW('Sanitation Data'!I109)))</f>
        <v/>
      </c>
      <c r="DL115" s="270" t="str">
        <f ca="true">+IF(OFFSET('Sanitation Data'!$I$30,0,10*ROW('Sanitation Data'!I109))="","",OFFSET('Sanitation Data'!$I$30,0,10*ROW('Sanitation Data'!I109)))</f>
        <v/>
      </c>
      <c r="DM115" s="270" t="str">
        <f ca="true">+IF(OFFSET('Sanitation Data'!$I$31,0,10*ROW('Sanitation Data'!I109))="","",OFFSET('Sanitation Data'!$I$31,0,10*ROW('Sanitation Data'!I109)))</f>
        <v/>
      </c>
      <c r="DN115" s="270" t="str">
        <f ca="true">+IF(OFFSET('Sanitation Data'!$I$32,0,10*ROW('Sanitation Data'!I109))="","",OFFSET('Sanitation Data'!$I$32,0,10*ROW('Sanitation Data'!I109)))</f>
        <v/>
      </c>
      <c r="DO115" s="270" t="str">
        <f ca="true">+IF(OFFSET('Hygiene Data'!$D$11,0,10*ROW('Hygiene Data'!D109))="","",OFFSET('Hygiene Data'!$D$11,0,10*ROW('Hygiene Data'!D109)))</f>
        <v/>
      </c>
      <c r="DP115" s="270" t="str">
        <f ca="true">+IF(OFFSET('Hygiene Data'!$D$12,0,10*ROW('Hygiene Data'!D109))="","",OFFSET('Hygiene Data'!$D$12,0,10*ROW('Hygiene Data'!D109)))</f>
        <v/>
      </c>
      <c r="DQ115" s="270" t="str">
        <f ca="true">+IF(OFFSET('Hygiene Data'!$D$13,0,10*ROW('Hygiene Data'!D109))="","",OFFSET('Hygiene Data'!$D$13,0,10*ROW('Hygiene Data'!D109)))</f>
        <v/>
      </c>
      <c r="DR115" s="270" t="str">
        <f ca="true">+IF(OFFSET('Hygiene Data'!$E$11,0,10*ROW('Hygiene Data'!E109))="","",OFFSET('Hygiene Data'!$E$11,0,10*ROW('Hygiene Data'!E109)))</f>
        <v/>
      </c>
      <c r="DS115" s="270" t="str">
        <f ca="true">+IF(OFFSET('Hygiene Data'!$E$12,0,10*ROW('Hygiene Data'!E109))="","",OFFSET('Hygiene Data'!$E$12,0,10*ROW('Hygiene Data'!E109)))</f>
        <v/>
      </c>
      <c r="DT115" s="270" t="str">
        <f ca="true">+IF(OFFSET('Hygiene Data'!$E$13,0,10*ROW('Hygiene Data'!E109))="","",OFFSET('Hygiene Data'!$E$13,0,10*ROW('Hygiene Data'!E109)))</f>
        <v/>
      </c>
      <c r="DU115" s="270" t="str">
        <f ca="true">+IF(OFFSET('Hygiene Data'!$F$11,0,10*ROW('Hygiene Data'!F109))="","",OFFSET('Hygiene Data'!$F$11,0,10*ROW('Hygiene Data'!F109)))</f>
        <v/>
      </c>
      <c r="DV115" s="270" t="str">
        <f ca="true">+IF(OFFSET('Hygiene Data'!$F$12,0,10*ROW('Hygiene Data'!F109))="","",OFFSET('Hygiene Data'!$F$12,0,10*ROW('Hygiene Data'!F109)))</f>
        <v/>
      </c>
      <c r="DW115" s="270" t="str">
        <f ca="true">+IF(OFFSET('Hygiene Data'!$F$13,0,10*ROW('Hygiene Data'!F109))="","",OFFSET('Hygiene Data'!$F$13,0,10*ROW('Hygiene Data'!F109)))</f>
        <v/>
      </c>
      <c r="DX115" s="270" t="str">
        <f ca="true">+IF(OFFSET('Hygiene Data'!$G$11,0,10*ROW('Hygiene Data'!G109))="","",OFFSET('Hygiene Data'!$G$11,0,10*ROW('Hygiene Data'!G109)))</f>
        <v/>
      </c>
      <c r="DY115" s="270" t="str">
        <f ca="true">+IF(OFFSET('Hygiene Data'!$G$12,0,10*ROW('Hygiene Data'!G109))="","",OFFSET('Hygiene Data'!$G$12,0,10*ROW('Hygiene Data'!G109)))</f>
        <v/>
      </c>
      <c r="DZ115" s="270" t="str">
        <f ca="true">+IF(OFFSET('Hygiene Data'!$G$13,0,10*ROW('Hygiene Data'!G109))="","",OFFSET('Hygiene Data'!$G$13,0,10*ROW('Hygiene Data'!G109)))</f>
        <v/>
      </c>
      <c r="EA115" s="270" t="str">
        <f ca="true">+IF(OFFSET('Hygiene Data'!$H$11,0,10*ROW('Hygiene Data'!H109))="","",OFFSET('Hygiene Data'!$H$11,0,10*ROW('Hygiene Data'!H109)))</f>
        <v/>
      </c>
      <c r="EB115" s="270" t="str">
        <f ca="true">+IF(OFFSET('Hygiene Data'!$H$12,0,10*ROW('Hygiene Data'!H109))="","",OFFSET('Hygiene Data'!$H$12,0,10*ROW('Hygiene Data'!H109)))</f>
        <v/>
      </c>
      <c r="EC115" s="270" t="str">
        <f ca="true">+IF(OFFSET('Hygiene Data'!$H$13,0,10*ROW('Hygiene Data'!H109))="","",OFFSET('Hygiene Data'!$H$13,0,10*ROW('Hygiene Data'!H109)))</f>
        <v/>
      </c>
      <c r="ED115" s="270" t="str">
        <f ca="true">+IF(OFFSET('Hygiene Data'!$I$11,0,10*ROW('Hygiene Data'!I109))="","",OFFSET('Hygiene Data'!$I$11,0,10*ROW('Hygiene Data'!I109)))</f>
        <v/>
      </c>
      <c r="EE115" s="270" t="str">
        <f ca="true">+IF(OFFSET('Hygiene Data'!$I$12,0,10*ROW('Hygiene Data'!I109))="","",OFFSET('Hygiene Data'!$I$12,0,10*ROW('Hygiene Data'!I109)))</f>
        <v/>
      </c>
      <c r="EF115" s="270"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6"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0"/>
      <c r="BS116" s="270" t="str">
        <f ca="true">+IF(OFFSET('Water Data'!$D$27,0,10*ROW('Water Data'!D110))="","",OFFSET('Water Data'!$D$27,0,10*ROW('Water Data'!D110)))</f>
        <v/>
      </c>
      <c r="BT116" s="270" t="str">
        <f ca="true">+IF(OFFSET('Water Data'!$D$28,0,10*ROW('Water Data'!D110))="","",OFFSET('Water Data'!$D$28,0,10*ROW('Water Data'!D110)))</f>
        <v/>
      </c>
      <c r="BU116" s="270" t="str">
        <f ca="true">+IF(OFFSET('Water Data'!$D$29,0,10*ROW('Water Data'!D110))="","",OFFSET('Water Data'!$D$29,0,10*ROW('Water Data'!D110)))</f>
        <v/>
      </c>
      <c r="BV116" s="270" t="str">
        <f ca="true">+IF(OFFSET('Water Data'!$E$27,0,10*ROW('Water Data'!E110))="","",OFFSET('Water Data'!$E$27,0,10*ROW('Water Data'!E110)))</f>
        <v/>
      </c>
      <c r="BW116" s="270" t="str">
        <f ca="true">+IF(OFFSET('Water Data'!$E$28,0,10*ROW('Water Data'!E110))="","",OFFSET('Water Data'!$E$28,0,10*ROW('Water Data'!E110)))</f>
        <v/>
      </c>
      <c r="BX116" s="270" t="str">
        <f ca="true">+IF(OFFSET('Water Data'!$E$29,0,10*ROW('Water Data'!E110))="","",OFFSET('Water Data'!$E$29,0,10*ROW('Water Data'!E110)))</f>
        <v/>
      </c>
      <c r="BY116" s="270" t="str">
        <f ca="true">+IF(OFFSET('Water Data'!$F$27,0,10*ROW('Water Data'!F110))="","",OFFSET('Water Data'!$F$27,0,10*ROW('Water Data'!F110)))</f>
        <v/>
      </c>
      <c r="BZ116" s="270" t="str">
        <f ca="true">+IF(OFFSET('Water Data'!$F$28,0,10*ROW('Water Data'!F110))="","",OFFSET('Water Data'!$F$28,0,10*ROW('Water Data'!F110)))</f>
        <v/>
      </c>
      <c r="CA116" s="270" t="str">
        <f ca="true">+IF(OFFSET('Water Data'!$F$29,0,10*ROW('Water Data'!F110))="","",OFFSET('Water Data'!$F$29,0,10*ROW('Water Data'!F110)))</f>
        <v/>
      </c>
      <c r="CB116" s="270" t="str">
        <f ca="true">+IF(OFFSET('Water Data'!$G$27,0,10*ROW('Water Data'!G110))="","",OFFSET('Water Data'!$G$27,0,10*ROW('Water Data'!G110)))</f>
        <v/>
      </c>
      <c r="CC116" s="270" t="str">
        <f ca="true">+IF(OFFSET('Water Data'!$G$28,0,10*ROW('Water Data'!G110))="","",OFFSET('Water Data'!$G$28,0,10*ROW('Water Data'!G110)))</f>
        <v/>
      </c>
      <c r="CD116" s="270" t="str">
        <f ca="true">+IF(OFFSET('Water Data'!$G$29,0,10*ROW('Water Data'!G110))="","",OFFSET('Water Data'!$G$29,0,10*ROW('Water Data'!G110)))</f>
        <v/>
      </c>
      <c r="CE116" s="270" t="str">
        <f ca="true">+IF(OFFSET('Water Data'!$H$27,0,10*ROW('Water Data'!H110))="","",OFFSET('Water Data'!$H$27,0,10*ROW('Water Data'!H110)))</f>
        <v/>
      </c>
      <c r="CF116" s="270" t="str">
        <f ca="true">+IF(OFFSET('Water Data'!$H$28,0,10*ROW('Water Data'!H110))="","",OFFSET('Water Data'!$H$28,0,10*ROW('Water Data'!H110)))</f>
        <v/>
      </c>
      <c r="CG116" s="270" t="str">
        <f ca="true">+IF(OFFSET('Water Data'!$H$29,0,10*ROW('Water Data'!H110))="","",OFFSET('Water Data'!$H$29,0,10*ROW('Water Data'!H110)))</f>
        <v/>
      </c>
      <c r="CH116" s="270" t="str">
        <f ca="true">+IF(OFFSET('Water Data'!$I$27,0,10*ROW('Water Data'!I110))="","",OFFSET('Water Data'!$I$27,0,10*ROW('Water Data'!I110)))</f>
        <v/>
      </c>
      <c r="CI116" s="270" t="str">
        <f ca="true">+IF(OFFSET('Water Data'!$I$28,0,10*ROW('Water Data'!I110))="","",OFFSET('Water Data'!$I$28,0,10*ROW('Water Data'!I110)))</f>
        <v/>
      </c>
      <c r="CJ116" s="270" t="str">
        <f ca="true">+IF(OFFSET('Water Data'!$I$29,0,10*ROW('Water Data'!I110))="","",OFFSET('Water Data'!$I$29,0,10*ROW('Water Data'!I110)))</f>
        <v/>
      </c>
      <c r="CK116" s="270" t="str">
        <f ca="true">+IF(OFFSET('Sanitation Data'!$D$28,0,10*ROW('Sanitation Data'!D110))="","",OFFSET('Sanitation Data'!$D$28,0,10*ROW('Sanitation Data'!D110)))</f>
        <v/>
      </c>
      <c r="CL116" s="270" t="str">
        <f ca="true">+IF(OFFSET('Sanitation Data'!$D$29,0,10*ROW('Sanitation Data'!D110))="","",OFFSET('Sanitation Data'!$D$29,0,10*ROW('Sanitation Data'!D110)))</f>
        <v/>
      </c>
      <c r="CM116" s="270" t="str">
        <f ca="true">+IF(OFFSET('Sanitation Data'!$D$30,0,10*ROW('Sanitation Data'!D110))="","",OFFSET('Sanitation Data'!$D$30,0,10*ROW('Sanitation Data'!D110)))</f>
        <v/>
      </c>
      <c r="CN116" s="270" t="str">
        <f ca="true">+IF(OFFSET('Sanitation Data'!$D$31,0,10*ROW('Sanitation Data'!D110))="","",OFFSET('Sanitation Data'!$D$31,0,10*ROW('Sanitation Data'!D110)))</f>
        <v/>
      </c>
      <c r="CO116" s="270" t="str">
        <f ca="true">+IF(OFFSET('Sanitation Data'!$D$32,0,10*ROW('Sanitation Data'!D110))="","",OFFSET('Sanitation Data'!$D$32,0,10*ROW('Sanitation Data'!D110)))</f>
        <v/>
      </c>
      <c r="CP116" s="270" t="str">
        <f ca="true">+IF(OFFSET('Sanitation Data'!$E$28,0,10*ROW('Sanitation Data'!E110))="","",OFFSET('Sanitation Data'!$E$28,0,10*ROW('Sanitation Data'!E110)))</f>
        <v/>
      </c>
      <c r="CQ116" s="270" t="str">
        <f ca="true">+IF(OFFSET('Sanitation Data'!$E$29,0,10*ROW('Sanitation Data'!E110))="","",OFFSET('Sanitation Data'!$E$29,0,10*ROW('Sanitation Data'!E110)))</f>
        <v/>
      </c>
      <c r="CR116" s="270" t="str">
        <f ca="true">+IF(OFFSET('Sanitation Data'!$E$30,0,10*ROW('Sanitation Data'!E110))="","",OFFSET('Sanitation Data'!$E$30,0,10*ROW('Sanitation Data'!E110)))</f>
        <v/>
      </c>
      <c r="CS116" s="270" t="str">
        <f ca="true">+IF(OFFSET('Sanitation Data'!$E$31,0,10*ROW('Sanitation Data'!E110))="","",OFFSET('Sanitation Data'!$E$31,0,10*ROW('Sanitation Data'!E110)))</f>
        <v/>
      </c>
      <c r="CT116" s="270" t="str">
        <f ca="true">+IF(OFFSET('Sanitation Data'!$E$32,0,10*ROW('Sanitation Data'!E110))="","",OFFSET('Sanitation Data'!$E$32,0,10*ROW('Sanitation Data'!E110)))</f>
        <v/>
      </c>
      <c r="CU116" s="270" t="str">
        <f ca="true">+IF(OFFSET('Sanitation Data'!$F$28,0,10*ROW('Sanitation Data'!F110))="","",OFFSET('Sanitation Data'!$F$28,0,10*ROW('Sanitation Data'!F110)))</f>
        <v/>
      </c>
      <c r="CV116" s="270" t="str">
        <f ca="true">+IF(OFFSET('Sanitation Data'!$F$29,0,10*ROW('Sanitation Data'!F110))="","",OFFSET('Sanitation Data'!$F$29,0,10*ROW('Sanitation Data'!F110)))</f>
        <v/>
      </c>
      <c r="CW116" s="270" t="str">
        <f ca="true">+IF(OFFSET('Sanitation Data'!$F$30,0,10*ROW('Sanitation Data'!F110))="","",OFFSET('Sanitation Data'!$F$30,0,10*ROW('Sanitation Data'!F110)))</f>
        <v/>
      </c>
      <c r="CX116" s="270" t="str">
        <f ca="true">+IF(OFFSET('Sanitation Data'!$F$31,0,10*ROW('Sanitation Data'!F110))="","",OFFSET('Sanitation Data'!$F$31,0,10*ROW('Sanitation Data'!F110)))</f>
        <v/>
      </c>
      <c r="CY116" s="270" t="str">
        <f ca="true">+IF(OFFSET('Sanitation Data'!$F$32,0,10*ROW('Sanitation Data'!F110))="","",OFFSET('Sanitation Data'!$F$32,0,10*ROW('Sanitation Data'!F110)))</f>
        <v/>
      </c>
      <c r="CZ116" s="270" t="str">
        <f ca="true">+IF(OFFSET('Sanitation Data'!$G$28,0,10*ROW('Sanitation Data'!G110))="","",OFFSET('Sanitation Data'!$G$28,0,10*ROW('Sanitation Data'!G110)))</f>
        <v/>
      </c>
      <c r="DA116" s="270" t="str">
        <f ca="true">+IF(OFFSET('Sanitation Data'!$G$29,0,10*ROW('Sanitation Data'!G110))="","",OFFSET('Sanitation Data'!$G$29,0,10*ROW('Sanitation Data'!G110)))</f>
        <v/>
      </c>
      <c r="DB116" s="270" t="str">
        <f ca="true">+IF(OFFSET('Sanitation Data'!$G$30,0,10*ROW('Sanitation Data'!G110))="","",OFFSET('Sanitation Data'!$G$30,0,10*ROW('Sanitation Data'!G110)))</f>
        <v/>
      </c>
      <c r="DC116" s="270" t="str">
        <f ca="true">+IF(OFFSET('Sanitation Data'!$G$31,0,10*ROW('Sanitation Data'!G110))="","",OFFSET('Sanitation Data'!$G$31,0,10*ROW('Sanitation Data'!G110)))</f>
        <v/>
      </c>
      <c r="DD116" s="270" t="str">
        <f ca="true">+IF(OFFSET('Sanitation Data'!$G$32,0,10*ROW('Sanitation Data'!G110))="","",OFFSET('Sanitation Data'!$G$32,0,10*ROW('Sanitation Data'!G110)))</f>
        <v/>
      </c>
      <c r="DE116" s="270" t="str">
        <f ca="true">+IF(OFFSET('Sanitation Data'!$H$28,0,10*ROW('Sanitation Data'!H110))="","",OFFSET('Sanitation Data'!$H$28,0,10*ROW('Sanitation Data'!H110)))</f>
        <v/>
      </c>
      <c r="DF116" s="270" t="str">
        <f ca="true">+IF(OFFSET('Sanitation Data'!$H$29,0,10*ROW('Sanitation Data'!H110))="","",OFFSET('Sanitation Data'!$H$29,0,10*ROW('Sanitation Data'!H110)))</f>
        <v/>
      </c>
      <c r="DG116" s="270" t="str">
        <f ca="true">+IF(OFFSET('Sanitation Data'!$H$30,0,10*ROW('Sanitation Data'!H110))="","",OFFSET('Sanitation Data'!$H$30,0,10*ROW('Sanitation Data'!H110)))</f>
        <v/>
      </c>
      <c r="DH116" s="270" t="str">
        <f ca="true">+IF(OFFSET('Sanitation Data'!$H$31,0,10*ROW('Sanitation Data'!H110))="","",OFFSET('Sanitation Data'!$H$31,0,10*ROW('Sanitation Data'!H110)))</f>
        <v/>
      </c>
      <c r="DI116" s="270" t="str">
        <f ca="true">+IF(OFFSET('Sanitation Data'!$H$32,0,10*ROW('Sanitation Data'!H110))="","",OFFSET('Sanitation Data'!$H$32,0,10*ROW('Sanitation Data'!H110)))</f>
        <v/>
      </c>
      <c r="DJ116" s="270" t="str">
        <f ca="true">+IF(OFFSET('Sanitation Data'!$I$28,0,10*ROW('Sanitation Data'!I110))="","",OFFSET('Sanitation Data'!$I$28,0,10*ROW('Sanitation Data'!I110)))</f>
        <v/>
      </c>
      <c r="DK116" s="270" t="str">
        <f ca="true">+IF(OFFSET('Sanitation Data'!$I$29,0,10*ROW('Sanitation Data'!I110))="","",OFFSET('Sanitation Data'!$I$29,0,10*ROW('Sanitation Data'!I110)))</f>
        <v/>
      </c>
      <c r="DL116" s="270" t="str">
        <f ca="true">+IF(OFFSET('Sanitation Data'!$I$30,0,10*ROW('Sanitation Data'!I110))="","",OFFSET('Sanitation Data'!$I$30,0,10*ROW('Sanitation Data'!I110)))</f>
        <v/>
      </c>
      <c r="DM116" s="270" t="str">
        <f ca="true">+IF(OFFSET('Sanitation Data'!$I$31,0,10*ROW('Sanitation Data'!I110))="","",OFFSET('Sanitation Data'!$I$31,0,10*ROW('Sanitation Data'!I110)))</f>
        <v/>
      </c>
      <c r="DN116" s="270" t="str">
        <f ca="true">+IF(OFFSET('Sanitation Data'!$I$32,0,10*ROW('Sanitation Data'!I110))="","",OFFSET('Sanitation Data'!$I$32,0,10*ROW('Sanitation Data'!I110)))</f>
        <v/>
      </c>
      <c r="DO116" s="270" t="str">
        <f ca="true">+IF(OFFSET('Hygiene Data'!$D$11,0,10*ROW('Hygiene Data'!D110))="","",OFFSET('Hygiene Data'!$D$11,0,10*ROW('Hygiene Data'!D110)))</f>
        <v/>
      </c>
      <c r="DP116" s="270" t="str">
        <f ca="true">+IF(OFFSET('Hygiene Data'!$D$12,0,10*ROW('Hygiene Data'!D110))="","",OFFSET('Hygiene Data'!$D$12,0,10*ROW('Hygiene Data'!D110)))</f>
        <v/>
      </c>
      <c r="DQ116" s="270" t="str">
        <f ca="true">+IF(OFFSET('Hygiene Data'!$D$13,0,10*ROW('Hygiene Data'!D110))="","",OFFSET('Hygiene Data'!$D$13,0,10*ROW('Hygiene Data'!D110)))</f>
        <v/>
      </c>
      <c r="DR116" s="270" t="str">
        <f ca="true">+IF(OFFSET('Hygiene Data'!$E$11,0,10*ROW('Hygiene Data'!E110))="","",OFFSET('Hygiene Data'!$E$11,0,10*ROW('Hygiene Data'!E110)))</f>
        <v/>
      </c>
      <c r="DS116" s="270" t="str">
        <f ca="true">+IF(OFFSET('Hygiene Data'!$E$12,0,10*ROW('Hygiene Data'!E110))="","",OFFSET('Hygiene Data'!$E$12,0,10*ROW('Hygiene Data'!E110)))</f>
        <v/>
      </c>
      <c r="DT116" s="270" t="str">
        <f ca="true">+IF(OFFSET('Hygiene Data'!$E$13,0,10*ROW('Hygiene Data'!E110))="","",OFFSET('Hygiene Data'!$E$13,0,10*ROW('Hygiene Data'!E110)))</f>
        <v/>
      </c>
      <c r="DU116" s="270" t="str">
        <f ca="true">+IF(OFFSET('Hygiene Data'!$F$11,0,10*ROW('Hygiene Data'!F110))="","",OFFSET('Hygiene Data'!$F$11,0,10*ROW('Hygiene Data'!F110)))</f>
        <v/>
      </c>
      <c r="DV116" s="270" t="str">
        <f ca="true">+IF(OFFSET('Hygiene Data'!$F$12,0,10*ROW('Hygiene Data'!F110))="","",OFFSET('Hygiene Data'!$F$12,0,10*ROW('Hygiene Data'!F110)))</f>
        <v/>
      </c>
      <c r="DW116" s="270" t="str">
        <f ca="true">+IF(OFFSET('Hygiene Data'!$F$13,0,10*ROW('Hygiene Data'!F110))="","",OFFSET('Hygiene Data'!$F$13,0,10*ROW('Hygiene Data'!F110)))</f>
        <v/>
      </c>
      <c r="DX116" s="270" t="str">
        <f ca="true">+IF(OFFSET('Hygiene Data'!$G$11,0,10*ROW('Hygiene Data'!G110))="","",OFFSET('Hygiene Data'!$G$11,0,10*ROW('Hygiene Data'!G110)))</f>
        <v/>
      </c>
      <c r="DY116" s="270" t="str">
        <f ca="true">+IF(OFFSET('Hygiene Data'!$G$12,0,10*ROW('Hygiene Data'!G110))="","",OFFSET('Hygiene Data'!$G$12,0,10*ROW('Hygiene Data'!G110)))</f>
        <v/>
      </c>
      <c r="DZ116" s="270" t="str">
        <f ca="true">+IF(OFFSET('Hygiene Data'!$G$13,0,10*ROW('Hygiene Data'!G110))="","",OFFSET('Hygiene Data'!$G$13,0,10*ROW('Hygiene Data'!G110)))</f>
        <v/>
      </c>
      <c r="EA116" s="270" t="str">
        <f ca="true">+IF(OFFSET('Hygiene Data'!$H$11,0,10*ROW('Hygiene Data'!H110))="","",OFFSET('Hygiene Data'!$H$11,0,10*ROW('Hygiene Data'!H110)))</f>
        <v/>
      </c>
      <c r="EB116" s="270" t="str">
        <f ca="true">+IF(OFFSET('Hygiene Data'!$H$12,0,10*ROW('Hygiene Data'!H110))="","",OFFSET('Hygiene Data'!$H$12,0,10*ROW('Hygiene Data'!H110)))</f>
        <v/>
      </c>
      <c r="EC116" s="270" t="str">
        <f ca="true">+IF(OFFSET('Hygiene Data'!$H$13,0,10*ROW('Hygiene Data'!H110))="","",OFFSET('Hygiene Data'!$H$13,0,10*ROW('Hygiene Data'!H110)))</f>
        <v/>
      </c>
      <c r="ED116" s="270" t="str">
        <f ca="true">+IF(OFFSET('Hygiene Data'!$I$11,0,10*ROW('Hygiene Data'!I110))="","",OFFSET('Hygiene Data'!$I$11,0,10*ROW('Hygiene Data'!I110)))</f>
        <v/>
      </c>
      <c r="EE116" s="270" t="str">
        <f ca="true">+IF(OFFSET('Hygiene Data'!$I$12,0,10*ROW('Hygiene Data'!I110))="","",OFFSET('Hygiene Data'!$I$12,0,10*ROW('Hygiene Data'!I110)))</f>
        <v/>
      </c>
      <c r="EF116" s="270"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6"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0"/>
      <c r="BS117" s="270" t="str">
        <f ca="true">+IF(OFFSET('Water Data'!$D$27,0,10*ROW('Water Data'!D111))="","",OFFSET('Water Data'!$D$27,0,10*ROW('Water Data'!D111)))</f>
        <v/>
      </c>
      <c r="BT117" s="270" t="str">
        <f ca="true">+IF(OFFSET('Water Data'!$D$28,0,10*ROW('Water Data'!D111))="","",OFFSET('Water Data'!$D$28,0,10*ROW('Water Data'!D111)))</f>
        <v/>
      </c>
      <c r="BU117" s="270" t="str">
        <f ca="true">+IF(OFFSET('Water Data'!$D$29,0,10*ROW('Water Data'!D111))="","",OFFSET('Water Data'!$D$29,0,10*ROW('Water Data'!D111)))</f>
        <v/>
      </c>
      <c r="BV117" s="270" t="str">
        <f ca="true">+IF(OFFSET('Water Data'!$E$27,0,10*ROW('Water Data'!E111))="","",OFFSET('Water Data'!$E$27,0,10*ROW('Water Data'!E111)))</f>
        <v/>
      </c>
      <c r="BW117" s="270" t="str">
        <f ca="true">+IF(OFFSET('Water Data'!$E$28,0,10*ROW('Water Data'!E111))="","",OFFSET('Water Data'!$E$28,0,10*ROW('Water Data'!E111)))</f>
        <v/>
      </c>
      <c r="BX117" s="270" t="str">
        <f ca="true">+IF(OFFSET('Water Data'!$E$29,0,10*ROW('Water Data'!E111))="","",OFFSET('Water Data'!$E$29,0,10*ROW('Water Data'!E111)))</f>
        <v/>
      </c>
      <c r="BY117" s="270" t="str">
        <f ca="true">+IF(OFFSET('Water Data'!$F$27,0,10*ROW('Water Data'!F111))="","",OFFSET('Water Data'!$F$27,0,10*ROW('Water Data'!F111)))</f>
        <v/>
      </c>
      <c r="BZ117" s="270" t="str">
        <f ca="true">+IF(OFFSET('Water Data'!$F$28,0,10*ROW('Water Data'!F111))="","",OFFSET('Water Data'!$F$28,0,10*ROW('Water Data'!F111)))</f>
        <v/>
      </c>
      <c r="CA117" s="270" t="str">
        <f ca="true">+IF(OFFSET('Water Data'!$F$29,0,10*ROW('Water Data'!F111))="","",OFFSET('Water Data'!$F$29,0,10*ROW('Water Data'!F111)))</f>
        <v/>
      </c>
      <c r="CB117" s="270" t="str">
        <f ca="true">+IF(OFFSET('Water Data'!$G$27,0,10*ROW('Water Data'!G111))="","",OFFSET('Water Data'!$G$27,0,10*ROW('Water Data'!G111)))</f>
        <v/>
      </c>
      <c r="CC117" s="270" t="str">
        <f ca="true">+IF(OFFSET('Water Data'!$G$28,0,10*ROW('Water Data'!G111))="","",OFFSET('Water Data'!$G$28,0,10*ROW('Water Data'!G111)))</f>
        <v/>
      </c>
      <c r="CD117" s="270" t="str">
        <f ca="true">+IF(OFFSET('Water Data'!$G$29,0,10*ROW('Water Data'!G111))="","",OFFSET('Water Data'!$G$29,0,10*ROW('Water Data'!G111)))</f>
        <v/>
      </c>
      <c r="CE117" s="270" t="str">
        <f ca="true">+IF(OFFSET('Water Data'!$H$27,0,10*ROW('Water Data'!H111))="","",OFFSET('Water Data'!$H$27,0,10*ROW('Water Data'!H111)))</f>
        <v/>
      </c>
      <c r="CF117" s="270" t="str">
        <f ca="true">+IF(OFFSET('Water Data'!$H$28,0,10*ROW('Water Data'!H111))="","",OFFSET('Water Data'!$H$28,0,10*ROW('Water Data'!H111)))</f>
        <v/>
      </c>
      <c r="CG117" s="270" t="str">
        <f ca="true">+IF(OFFSET('Water Data'!$H$29,0,10*ROW('Water Data'!H111))="","",OFFSET('Water Data'!$H$29,0,10*ROW('Water Data'!H111)))</f>
        <v/>
      </c>
      <c r="CH117" s="270" t="str">
        <f ca="true">+IF(OFFSET('Water Data'!$I$27,0,10*ROW('Water Data'!I111))="","",OFFSET('Water Data'!$I$27,0,10*ROW('Water Data'!I111)))</f>
        <v/>
      </c>
      <c r="CI117" s="270" t="str">
        <f ca="true">+IF(OFFSET('Water Data'!$I$28,0,10*ROW('Water Data'!I111))="","",OFFSET('Water Data'!$I$28,0,10*ROW('Water Data'!I111)))</f>
        <v/>
      </c>
      <c r="CJ117" s="270" t="str">
        <f ca="true">+IF(OFFSET('Water Data'!$I$29,0,10*ROW('Water Data'!I111))="","",OFFSET('Water Data'!$I$29,0,10*ROW('Water Data'!I111)))</f>
        <v/>
      </c>
      <c r="CK117" s="270" t="str">
        <f ca="true">+IF(OFFSET('Sanitation Data'!$D$28,0,10*ROW('Sanitation Data'!D111))="","",OFFSET('Sanitation Data'!$D$28,0,10*ROW('Sanitation Data'!D111)))</f>
        <v/>
      </c>
      <c r="CL117" s="270" t="str">
        <f ca="true">+IF(OFFSET('Sanitation Data'!$D$29,0,10*ROW('Sanitation Data'!D111))="","",OFFSET('Sanitation Data'!$D$29,0,10*ROW('Sanitation Data'!D111)))</f>
        <v/>
      </c>
      <c r="CM117" s="270" t="str">
        <f ca="true">+IF(OFFSET('Sanitation Data'!$D$30,0,10*ROW('Sanitation Data'!D111))="","",OFFSET('Sanitation Data'!$D$30,0,10*ROW('Sanitation Data'!D111)))</f>
        <v/>
      </c>
      <c r="CN117" s="270" t="str">
        <f ca="true">+IF(OFFSET('Sanitation Data'!$D$31,0,10*ROW('Sanitation Data'!D111))="","",OFFSET('Sanitation Data'!$D$31,0,10*ROW('Sanitation Data'!D111)))</f>
        <v/>
      </c>
      <c r="CO117" s="270" t="str">
        <f ca="true">+IF(OFFSET('Sanitation Data'!$D$32,0,10*ROW('Sanitation Data'!D111))="","",OFFSET('Sanitation Data'!$D$32,0,10*ROW('Sanitation Data'!D111)))</f>
        <v/>
      </c>
      <c r="CP117" s="270" t="str">
        <f ca="true">+IF(OFFSET('Sanitation Data'!$E$28,0,10*ROW('Sanitation Data'!E111))="","",OFFSET('Sanitation Data'!$E$28,0,10*ROW('Sanitation Data'!E111)))</f>
        <v/>
      </c>
      <c r="CQ117" s="270" t="str">
        <f ca="true">+IF(OFFSET('Sanitation Data'!$E$29,0,10*ROW('Sanitation Data'!E111))="","",OFFSET('Sanitation Data'!$E$29,0,10*ROW('Sanitation Data'!E111)))</f>
        <v/>
      </c>
      <c r="CR117" s="270" t="str">
        <f ca="true">+IF(OFFSET('Sanitation Data'!$E$30,0,10*ROW('Sanitation Data'!E111))="","",OFFSET('Sanitation Data'!$E$30,0,10*ROW('Sanitation Data'!E111)))</f>
        <v/>
      </c>
      <c r="CS117" s="270" t="str">
        <f ca="true">+IF(OFFSET('Sanitation Data'!$E$31,0,10*ROW('Sanitation Data'!E111))="","",OFFSET('Sanitation Data'!$E$31,0,10*ROW('Sanitation Data'!E111)))</f>
        <v/>
      </c>
      <c r="CT117" s="270" t="str">
        <f ca="true">+IF(OFFSET('Sanitation Data'!$E$32,0,10*ROW('Sanitation Data'!E111))="","",OFFSET('Sanitation Data'!$E$32,0,10*ROW('Sanitation Data'!E111)))</f>
        <v/>
      </c>
      <c r="CU117" s="270" t="str">
        <f ca="true">+IF(OFFSET('Sanitation Data'!$F$28,0,10*ROW('Sanitation Data'!F111))="","",OFFSET('Sanitation Data'!$F$28,0,10*ROW('Sanitation Data'!F111)))</f>
        <v/>
      </c>
      <c r="CV117" s="270" t="str">
        <f ca="true">+IF(OFFSET('Sanitation Data'!$F$29,0,10*ROW('Sanitation Data'!F111))="","",OFFSET('Sanitation Data'!$F$29,0,10*ROW('Sanitation Data'!F111)))</f>
        <v/>
      </c>
      <c r="CW117" s="270" t="str">
        <f ca="true">+IF(OFFSET('Sanitation Data'!$F$30,0,10*ROW('Sanitation Data'!F111))="","",OFFSET('Sanitation Data'!$F$30,0,10*ROW('Sanitation Data'!F111)))</f>
        <v/>
      </c>
      <c r="CX117" s="270" t="str">
        <f ca="true">+IF(OFFSET('Sanitation Data'!$F$31,0,10*ROW('Sanitation Data'!F111))="","",OFFSET('Sanitation Data'!$F$31,0,10*ROW('Sanitation Data'!F111)))</f>
        <v/>
      </c>
      <c r="CY117" s="270" t="str">
        <f ca="true">+IF(OFFSET('Sanitation Data'!$F$32,0,10*ROW('Sanitation Data'!F111))="","",OFFSET('Sanitation Data'!$F$32,0,10*ROW('Sanitation Data'!F111)))</f>
        <v/>
      </c>
      <c r="CZ117" s="270" t="str">
        <f ca="true">+IF(OFFSET('Sanitation Data'!$G$28,0,10*ROW('Sanitation Data'!G111))="","",OFFSET('Sanitation Data'!$G$28,0,10*ROW('Sanitation Data'!G111)))</f>
        <v/>
      </c>
      <c r="DA117" s="270" t="str">
        <f ca="true">+IF(OFFSET('Sanitation Data'!$G$29,0,10*ROW('Sanitation Data'!G111))="","",OFFSET('Sanitation Data'!$G$29,0,10*ROW('Sanitation Data'!G111)))</f>
        <v/>
      </c>
      <c r="DB117" s="270" t="str">
        <f ca="true">+IF(OFFSET('Sanitation Data'!$G$30,0,10*ROW('Sanitation Data'!G111))="","",OFFSET('Sanitation Data'!$G$30,0,10*ROW('Sanitation Data'!G111)))</f>
        <v/>
      </c>
      <c r="DC117" s="270" t="str">
        <f ca="true">+IF(OFFSET('Sanitation Data'!$G$31,0,10*ROW('Sanitation Data'!G111))="","",OFFSET('Sanitation Data'!$G$31,0,10*ROW('Sanitation Data'!G111)))</f>
        <v/>
      </c>
      <c r="DD117" s="270" t="str">
        <f ca="true">+IF(OFFSET('Sanitation Data'!$G$32,0,10*ROW('Sanitation Data'!G111))="","",OFFSET('Sanitation Data'!$G$32,0,10*ROW('Sanitation Data'!G111)))</f>
        <v/>
      </c>
      <c r="DE117" s="270" t="str">
        <f ca="true">+IF(OFFSET('Sanitation Data'!$H$28,0,10*ROW('Sanitation Data'!H111))="","",OFFSET('Sanitation Data'!$H$28,0,10*ROW('Sanitation Data'!H111)))</f>
        <v/>
      </c>
      <c r="DF117" s="270" t="str">
        <f ca="true">+IF(OFFSET('Sanitation Data'!$H$29,0,10*ROW('Sanitation Data'!H111))="","",OFFSET('Sanitation Data'!$H$29,0,10*ROW('Sanitation Data'!H111)))</f>
        <v/>
      </c>
      <c r="DG117" s="270" t="str">
        <f ca="true">+IF(OFFSET('Sanitation Data'!$H$30,0,10*ROW('Sanitation Data'!H111))="","",OFFSET('Sanitation Data'!$H$30,0,10*ROW('Sanitation Data'!H111)))</f>
        <v/>
      </c>
      <c r="DH117" s="270" t="str">
        <f ca="true">+IF(OFFSET('Sanitation Data'!$H$31,0,10*ROW('Sanitation Data'!H111))="","",OFFSET('Sanitation Data'!$H$31,0,10*ROW('Sanitation Data'!H111)))</f>
        <v/>
      </c>
      <c r="DI117" s="270" t="str">
        <f ca="true">+IF(OFFSET('Sanitation Data'!$H$32,0,10*ROW('Sanitation Data'!H111))="","",OFFSET('Sanitation Data'!$H$32,0,10*ROW('Sanitation Data'!H111)))</f>
        <v/>
      </c>
      <c r="DJ117" s="270" t="str">
        <f ca="true">+IF(OFFSET('Sanitation Data'!$I$28,0,10*ROW('Sanitation Data'!I111))="","",OFFSET('Sanitation Data'!$I$28,0,10*ROW('Sanitation Data'!I111)))</f>
        <v/>
      </c>
      <c r="DK117" s="270" t="str">
        <f ca="true">+IF(OFFSET('Sanitation Data'!$I$29,0,10*ROW('Sanitation Data'!I111))="","",OFFSET('Sanitation Data'!$I$29,0,10*ROW('Sanitation Data'!I111)))</f>
        <v/>
      </c>
      <c r="DL117" s="270" t="str">
        <f ca="true">+IF(OFFSET('Sanitation Data'!$I$30,0,10*ROW('Sanitation Data'!I111))="","",OFFSET('Sanitation Data'!$I$30,0,10*ROW('Sanitation Data'!I111)))</f>
        <v/>
      </c>
      <c r="DM117" s="270" t="str">
        <f ca="true">+IF(OFFSET('Sanitation Data'!$I$31,0,10*ROW('Sanitation Data'!I111))="","",OFFSET('Sanitation Data'!$I$31,0,10*ROW('Sanitation Data'!I111)))</f>
        <v/>
      </c>
      <c r="DN117" s="270" t="str">
        <f ca="true">+IF(OFFSET('Sanitation Data'!$I$32,0,10*ROW('Sanitation Data'!I111))="","",OFFSET('Sanitation Data'!$I$32,0,10*ROW('Sanitation Data'!I111)))</f>
        <v/>
      </c>
      <c r="DO117" s="270" t="str">
        <f ca="true">+IF(OFFSET('Hygiene Data'!$D$11,0,10*ROW('Hygiene Data'!D111))="","",OFFSET('Hygiene Data'!$D$11,0,10*ROW('Hygiene Data'!D111)))</f>
        <v/>
      </c>
      <c r="DP117" s="270" t="str">
        <f ca="true">+IF(OFFSET('Hygiene Data'!$D$12,0,10*ROW('Hygiene Data'!D111))="","",OFFSET('Hygiene Data'!$D$12,0,10*ROW('Hygiene Data'!D111)))</f>
        <v/>
      </c>
      <c r="DQ117" s="270" t="str">
        <f ca="true">+IF(OFFSET('Hygiene Data'!$D$13,0,10*ROW('Hygiene Data'!D111))="","",OFFSET('Hygiene Data'!$D$13,0,10*ROW('Hygiene Data'!D111)))</f>
        <v/>
      </c>
      <c r="DR117" s="270" t="str">
        <f ca="true">+IF(OFFSET('Hygiene Data'!$E$11,0,10*ROW('Hygiene Data'!E111))="","",OFFSET('Hygiene Data'!$E$11,0,10*ROW('Hygiene Data'!E111)))</f>
        <v/>
      </c>
      <c r="DS117" s="270" t="str">
        <f ca="true">+IF(OFFSET('Hygiene Data'!$E$12,0,10*ROW('Hygiene Data'!E111))="","",OFFSET('Hygiene Data'!$E$12,0,10*ROW('Hygiene Data'!E111)))</f>
        <v/>
      </c>
      <c r="DT117" s="270" t="str">
        <f ca="true">+IF(OFFSET('Hygiene Data'!$E$13,0,10*ROW('Hygiene Data'!E111))="","",OFFSET('Hygiene Data'!$E$13,0,10*ROW('Hygiene Data'!E111)))</f>
        <v/>
      </c>
      <c r="DU117" s="270" t="str">
        <f ca="true">+IF(OFFSET('Hygiene Data'!$F$11,0,10*ROW('Hygiene Data'!F111))="","",OFFSET('Hygiene Data'!$F$11,0,10*ROW('Hygiene Data'!F111)))</f>
        <v/>
      </c>
      <c r="DV117" s="270" t="str">
        <f ca="true">+IF(OFFSET('Hygiene Data'!$F$12,0,10*ROW('Hygiene Data'!F111))="","",OFFSET('Hygiene Data'!$F$12,0,10*ROW('Hygiene Data'!F111)))</f>
        <v/>
      </c>
      <c r="DW117" s="270" t="str">
        <f ca="true">+IF(OFFSET('Hygiene Data'!$F$13,0,10*ROW('Hygiene Data'!F111))="","",OFFSET('Hygiene Data'!$F$13,0,10*ROW('Hygiene Data'!F111)))</f>
        <v/>
      </c>
      <c r="DX117" s="270" t="str">
        <f ca="true">+IF(OFFSET('Hygiene Data'!$G$11,0,10*ROW('Hygiene Data'!G111))="","",OFFSET('Hygiene Data'!$G$11,0,10*ROW('Hygiene Data'!G111)))</f>
        <v/>
      </c>
      <c r="DY117" s="270" t="str">
        <f ca="true">+IF(OFFSET('Hygiene Data'!$G$12,0,10*ROW('Hygiene Data'!G111))="","",OFFSET('Hygiene Data'!$G$12,0,10*ROW('Hygiene Data'!G111)))</f>
        <v/>
      </c>
      <c r="DZ117" s="270" t="str">
        <f ca="true">+IF(OFFSET('Hygiene Data'!$G$13,0,10*ROW('Hygiene Data'!G111))="","",OFFSET('Hygiene Data'!$G$13,0,10*ROW('Hygiene Data'!G111)))</f>
        <v/>
      </c>
      <c r="EA117" s="270" t="str">
        <f ca="true">+IF(OFFSET('Hygiene Data'!$H$11,0,10*ROW('Hygiene Data'!H111))="","",OFFSET('Hygiene Data'!$H$11,0,10*ROW('Hygiene Data'!H111)))</f>
        <v/>
      </c>
      <c r="EB117" s="270" t="str">
        <f ca="true">+IF(OFFSET('Hygiene Data'!$H$12,0,10*ROW('Hygiene Data'!H111))="","",OFFSET('Hygiene Data'!$H$12,0,10*ROW('Hygiene Data'!H111)))</f>
        <v/>
      </c>
      <c r="EC117" s="270" t="str">
        <f ca="true">+IF(OFFSET('Hygiene Data'!$H$13,0,10*ROW('Hygiene Data'!H111))="","",OFFSET('Hygiene Data'!$H$13,0,10*ROW('Hygiene Data'!H111)))</f>
        <v/>
      </c>
      <c r="ED117" s="270" t="str">
        <f ca="true">+IF(OFFSET('Hygiene Data'!$I$11,0,10*ROW('Hygiene Data'!I111))="","",OFFSET('Hygiene Data'!$I$11,0,10*ROW('Hygiene Data'!I111)))</f>
        <v/>
      </c>
      <c r="EE117" s="270" t="str">
        <f ca="true">+IF(OFFSET('Hygiene Data'!$I$12,0,10*ROW('Hygiene Data'!I111))="","",OFFSET('Hygiene Data'!$I$12,0,10*ROW('Hygiene Data'!I111)))</f>
        <v/>
      </c>
      <c r="EF117" s="270"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6"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0"/>
      <c r="BS118" s="270" t="str">
        <f ca="true">+IF(OFFSET('Water Data'!$D$27,0,10*ROW('Water Data'!D112))="","",OFFSET('Water Data'!$D$27,0,10*ROW('Water Data'!D112)))</f>
        <v/>
      </c>
      <c r="BT118" s="270" t="str">
        <f ca="true">+IF(OFFSET('Water Data'!$D$28,0,10*ROW('Water Data'!D112))="","",OFFSET('Water Data'!$D$28,0,10*ROW('Water Data'!D112)))</f>
        <v/>
      </c>
      <c r="BU118" s="270" t="str">
        <f ca="true">+IF(OFFSET('Water Data'!$D$29,0,10*ROW('Water Data'!D112))="","",OFFSET('Water Data'!$D$29,0,10*ROW('Water Data'!D112)))</f>
        <v/>
      </c>
      <c r="BV118" s="270" t="str">
        <f ca="true">+IF(OFFSET('Water Data'!$E$27,0,10*ROW('Water Data'!E112))="","",OFFSET('Water Data'!$E$27,0,10*ROW('Water Data'!E112)))</f>
        <v/>
      </c>
      <c r="BW118" s="270" t="str">
        <f ca="true">+IF(OFFSET('Water Data'!$E$28,0,10*ROW('Water Data'!E112))="","",OFFSET('Water Data'!$E$28,0,10*ROW('Water Data'!E112)))</f>
        <v/>
      </c>
      <c r="BX118" s="270" t="str">
        <f ca="true">+IF(OFFSET('Water Data'!$E$29,0,10*ROW('Water Data'!E112))="","",OFFSET('Water Data'!$E$29,0,10*ROW('Water Data'!E112)))</f>
        <v/>
      </c>
      <c r="BY118" s="270" t="str">
        <f ca="true">+IF(OFFSET('Water Data'!$F$27,0,10*ROW('Water Data'!F112))="","",OFFSET('Water Data'!$F$27,0,10*ROW('Water Data'!F112)))</f>
        <v/>
      </c>
      <c r="BZ118" s="270" t="str">
        <f ca="true">+IF(OFFSET('Water Data'!$F$28,0,10*ROW('Water Data'!F112))="","",OFFSET('Water Data'!$F$28,0,10*ROW('Water Data'!F112)))</f>
        <v/>
      </c>
      <c r="CA118" s="270" t="str">
        <f ca="true">+IF(OFFSET('Water Data'!$F$29,0,10*ROW('Water Data'!F112))="","",OFFSET('Water Data'!$F$29,0,10*ROW('Water Data'!F112)))</f>
        <v/>
      </c>
      <c r="CB118" s="270" t="str">
        <f ca="true">+IF(OFFSET('Water Data'!$G$27,0,10*ROW('Water Data'!G112))="","",OFFSET('Water Data'!$G$27,0,10*ROW('Water Data'!G112)))</f>
        <v/>
      </c>
      <c r="CC118" s="270" t="str">
        <f ca="true">+IF(OFFSET('Water Data'!$G$28,0,10*ROW('Water Data'!G112))="","",OFFSET('Water Data'!$G$28,0,10*ROW('Water Data'!G112)))</f>
        <v/>
      </c>
      <c r="CD118" s="270" t="str">
        <f ca="true">+IF(OFFSET('Water Data'!$G$29,0,10*ROW('Water Data'!G112))="","",OFFSET('Water Data'!$G$29,0,10*ROW('Water Data'!G112)))</f>
        <v/>
      </c>
      <c r="CE118" s="270" t="str">
        <f ca="true">+IF(OFFSET('Water Data'!$H$27,0,10*ROW('Water Data'!H112))="","",OFFSET('Water Data'!$H$27,0,10*ROW('Water Data'!H112)))</f>
        <v/>
      </c>
      <c r="CF118" s="270" t="str">
        <f ca="true">+IF(OFFSET('Water Data'!$H$28,0,10*ROW('Water Data'!H112))="","",OFFSET('Water Data'!$H$28,0,10*ROW('Water Data'!H112)))</f>
        <v/>
      </c>
      <c r="CG118" s="270" t="str">
        <f ca="true">+IF(OFFSET('Water Data'!$H$29,0,10*ROW('Water Data'!H112))="","",OFFSET('Water Data'!$H$29,0,10*ROW('Water Data'!H112)))</f>
        <v/>
      </c>
      <c r="CH118" s="270" t="str">
        <f ca="true">+IF(OFFSET('Water Data'!$I$27,0,10*ROW('Water Data'!I112))="","",OFFSET('Water Data'!$I$27,0,10*ROW('Water Data'!I112)))</f>
        <v/>
      </c>
      <c r="CI118" s="270" t="str">
        <f ca="true">+IF(OFFSET('Water Data'!$I$28,0,10*ROW('Water Data'!I112))="","",OFFSET('Water Data'!$I$28,0,10*ROW('Water Data'!I112)))</f>
        <v/>
      </c>
      <c r="CJ118" s="270" t="str">
        <f ca="true">+IF(OFFSET('Water Data'!$I$29,0,10*ROW('Water Data'!I112))="","",OFFSET('Water Data'!$I$29,0,10*ROW('Water Data'!I112)))</f>
        <v/>
      </c>
      <c r="CK118" s="270" t="str">
        <f ca="true">+IF(OFFSET('Sanitation Data'!$D$28,0,10*ROW('Sanitation Data'!D112))="","",OFFSET('Sanitation Data'!$D$28,0,10*ROW('Sanitation Data'!D112)))</f>
        <v/>
      </c>
      <c r="CL118" s="270" t="str">
        <f ca="true">+IF(OFFSET('Sanitation Data'!$D$29,0,10*ROW('Sanitation Data'!D112))="","",OFFSET('Sanitation Data'!$D$29,0,10*ROW('Sanitation Data'!D112)))</f>
        <v/>
      </c>
      <c r="CM118" s="270" t="str">
        <f ca="true">+IF(OFFSET('Sanitation Data'!$D$30,0,10*ROW('Sanitation Data'!D112))="","",OFFSET('Sanitation Data'!$D$30,0,10*ROW('Sanitation Data'!D112)))</f>
        <v/>
      </c>
      <c r="CN118" s="270" t="str">
        <f ca="true">+IF(OFFSET('Sanitation Data'!$D$31,0,10*ROW('Sanitation Data'!D112))="","",OFFSET('Sanitation Data'!$D$31,0,10*ROW('Sanitation Data'!D112)))</f>
        <v/>
      </c>
      <c r="CO118" s="270" t="str">
        <f ca="true">+IF(OFFSET('Sanitation Data'!$D$32,0,10*ROW('Sanitation Data'!D112))="","",OFFSET('Sanitation Data'!$D$32,0,10*ROW('Sanitation Data'!D112)))</f>
        <v/>
      </c>
      <c r="CP118" s="270" t="str">
        <f ca="true">+IF(OFFSET('Sanitation Data'!$E$28,0,10*ROW('Sanitation Data'!E112))="","",OFFSET('Sanitation Data'!$E$28,0,10*ROW('Sanitation Data'!E112)))</f>
        <v/>
      </c>
      <c r="CQ118" s="270" t="str">
        <f ca="true">+IF(OFFSET('Sanitation Data'!$E$29,0,10*ROW('Sanitation Data'!E112))="","",OFFSET('Sanitation Data'!$E$29,0,10*ROW('Sanitation Data'!E112)))</f>
        <v/>
      </c>
      <c r="CR118" s="270" t="str">
        <f ca="true">+IF(OFFSET('Sanitation Data'!$E$30,0,10*ROW('Sanitation Data'!E112))="","",OFFSET('Sanitation Data'!$E$30,0,10*ROW('Sanitation Data'!E112)))</f>
        <v/>
      </c>
      <c r="CS118" s="270" t="str">
        <f ca="true">+IF(OFFSET('Sanitation Data'!$E$31,0,10*ROW('Sanitation Data'!E112))="","",OFFSET('Sanitation Data'!$E$31,0,10*ROW('Sanitation Data'!E112)))</f>
        <v/>
      </c>
      <c r="CT118" s="270" t="str">
        <f ca="true">+IF(OFFSET('Sanitation Data'!$E$32,0,10*ROW('Sanitation Data'!E112))="","",OFFSET('Sanitation Data'!$E$32,0,10*ROW('Sanitation Data'!E112)))</f>
        <v/>
      </c>
      <c r="CU118" s="270" t="str">
        <f ca="true">+IF(OFFSET('Sanitation Data'!$F$28,0,10*ROW('Sanitation Data'!F112))="","",OFFSET('Sanitation Data'!$F$28,0,10*ROW('Sanitation Data'!F112)))</f>
        <v/>
      </c>
      <c r="CV118" s="270" t="str">
        <f ca="true">+IF(OFFSET('Sanitation Data'!$F$29,0,10*ROW('Sanitation Data'!F112))="","",OFFSET('Sanitation Data'!$F$29,0,10*ROW('Sanitation Data'!F112)))</f>
        <v/>
      </c>
      <c r="CW118" s="270" t="str">
        <f ca="true">+IF(OFFSET('Sanitation Data'!$F$30,0,10*ROW('Sanitation Data'!F112))="","",OFFSET('Sanitation Data'!$F$30,0,10*ROW('Sanitation Data'!F112)))</f>
        <v/>
      </c>
      <c r="CX118" s="270" t="str">
        <f ca="true">+IF(OFFSET('Sanitation Data'!$F$31,0,10*ROW('Sanitation Data'!F112))="","",OFFSET('Sanitation Data'!$F$31,0,10*ROW('Sanitation Data'!F112)))</f>
        <v/>
      </c>
      <c r="CY118" s="270" t="str">
        <f ca="true">+IF(OFFSET('Sanitation Data'!$F$32,0,10*ROW('Sanitation Data'!F112))="","",OFFSET('Sanitation Data'!$F$32,0,10*ROW('Sanitation Data'!F112)))</f>
        <v/>
      </c>
      <c r="CZ118" s="270" t="str">
        <f ca="true">+IF(OFFSET('Sanitation Data'!$G$28,0,10*ROW('Sanitation Data'!G112))="","",OFFSET('Sanitation Data'!$G$28,0,10*ROW('Sanitation Data'!G112)))</f>
        <v/>
      </c>
      <c r="DA118" s="270" t="str">
        <f ca="true">+IF(OFFSET('Sanitation Data'!$G$29,0,10*ROW('Sanitation Data'!G112))="","",OFFSET('Sanitation Data'!$G$29,0,10*ROW('Sanitation Data'!G112)))</f>
        <v/>
      </c>
      <c r="DB118" s="270" t="str">
        <f ca="true">+IF(OFFSET('Sanitation Data'!$G$30,0,10*ROW('Sanitation Data'!G112))="","",OFFSET('Sanitation Data'!$G$30,0,10*ROW('Sanitation Data'!G112)))</f>
        <v/>
      </c>
      <c r="DC118" s="270" t="str">
        <f ca="true">+IF(OFFSET('Sanitation Data'!$G$31,0,10*ROW('Sanitation Data'!G112))="","",OFFSET('Sanitation Data'!$G$31,0,10*ROW('Sanitation Data'!G112)))</f>
        <v/>
      </c>
      <c r="DD118" s="270" t="str">
        <f ca="true">+IF(OFFSET('Sanitation Data'!$G$32,0,10*ROW('Sanitation Data'!G112))="","",OFFSET('Sanitation Data'!$G$32,0,10*ROW('Sanitation Data'!G112)))</f>
        <v/>
      </c>
      <c r="DE118" s="270" t="str">
        <f ca="true">+IF(OFFSET('Sanitation Data'!$H$28,0,10*ROW('Sanitation Data'!H112))="","",OFFSET('Sanitation Data'!$H$28,0,10*ROW('Sanitation Data'!H112)))</f>
        <v/>
      </c>
      <c r="DF118" s="270" t="str">
        <f ca="true">+IF(OFFSET('Sanitation Data'!$H$29,0,10*ROW('Sanitation Data'!H112))="","",OFFSET('Sanitation Data'!$H$29,0,10*ROW('Sanitation Data'!H112)))</f>
        <v/>
      </c>
      <c r="DG118" s="270" t="str">
        <f ca="true">+IF(OFFSET('Sanitation Data'!$H$30,0,10*ROW('Sanitation Data'!H112))="","",OFFSET('Sanitation Data'!$H$30,0,10*ROW('Sanitation Data'!H112)))</f>
        <v/>
      </c>
      <c r="DH118" s="270" t="str">
        <f ca="true">+IF(OFFSET('Sanitation Data'!$H$31,0,10*ROW('Sanitation Data'!H112))="","",OFFSET('Sanitation Data'!$H$31,0,10*ROW('Sanitation Data'!H112)))</f>
        <v/>
      </c>
      <c r="DI118" s="270" t="str">
        <f ca="true">+IF(OFFSET('Sanitation Data'!$H$32,0,10*ROW('Sanitation Data'!H112))="","",OFFSET('Sanitation Data'!$H$32,0,10*ROW('Sanitation Data'!H112)))</f>
        <v/>
      </c>
      <c r="DJ118" s="270" t="str">
        <f ca="true">+IF(OFFSET('Sanitation Data'!$I$28,0,10*ROW('Sanitation Data'!I112))="","",OFFSET('Sanitation Data'!$I$28,0,10*ROW('Sanitation Data'!I112)))</f>
        <v/>
      </c>
      <c r="DK118" s="270" t="str">
        <f ca="true">+IF(OFFSET('Sanitation Data'!$I$29,0,10*ROW('Sanitation Data'!I112))="","",OFFSET('Sanitation Data'!$I$29,0,10*ROW('Sanitation Data'!I112)))</f>
        <v/>
      </c>
      <c r="DL118" s="270" t="str">
        <f ca="true">+IF(OFFSET('Sanitation Data'!$I$30,0,10*ROW('Sanitation Data'!I112))="","",OFFSET('Sanitation Data'!$I$30,0,10*ROW('Sanitation Data'!I112)))</f>
        <v/>
      </c>
      <c r="DM118" s="270" t="str">
        <f ca="true">+IF(OFFSET('Sanitation Data'!$I$31,0,10*ROW('Sanitation Data'!I112))="","",OFFSET('Sanitation Data'!$I$31,0,10*ROW('Sanitation Data'!I112)))</f>
        <v/>
      </c>
      <c r="DN118" s="270" t="str">
        <f ca="true">+IF(OFFSET('Sanitation Data'!$I$32,0,10*ROW('Sanitation Data'!I112))="","",OFFSET('Sanitation Data'!$I$32,0,10*ROW('Sanitation Data'!I112)))</f>
        <v/>
      </c>
      <c r="DO118" s="270" t="str">
        <f ca="true">+IF(OFFSET('Hygiene Data'!$D$11,0,10*ROW('Hygiene Data'!D112))="","",OFFSET('Hygiene Data'!$D$11,0,10*ROW('Hygiene Data'!D112)))</f>
        <v/>
      </c>
      <c r="DP118" s="270" t="str">
        <f ca="true">+IF(OFFSET('Hygiene Data'!$D$12,0,10*ROW('Hygiene Data'!D112))="","",OFFSET('Hygiene Data'!$D$12,0,10*ROW('Hygiene Data'!D112)))</f>
        <v/>
      </c>
      <c r="DQ118" s="270" t="str">
        <f ca="true">+IF(OFFSET('Hygiene Data'!$D$13,0,10*ROW('Hygiene Data'!D112))="","",OFFSET('Hygiene Data'!$D$13,0,10*ROW('Hygiene Data'!D112)))</f>
        <v/>
      </c>
      <c r="DR118" s="270" t="str">
        <f ca="true">+IF(OFFSET('Hygiene Data'!$E$11,0,10*ROW('Hygiene Data'!E112))="","",OFFSET('Hygiene Data'!$E$11,0,10*ROW('Hygiene Data'!E112)))</f>
        <v/>
      </c>
      <c r="DS118" s="270" t="str">
        <f ca="true">+IF(OFFSET('Hygiene Data'!$E$12,0,10*ROW('Hygiene Data'!E112))="","",OFFSET('Hygiene Data'!$E$12,0,10*ROW('Hygiene Data'!E112)))</f>
        <v/>
      </c>
      <c r="DT118" s="270" t="str">
        <f ca="true">+IF(OFFSET('Hygiene Data'!$E$13,0,10*ROW('Hygiene Data'!E112))="","",OFFSET('Hygiene Data'!$E$13,0,10*ROW('Hygiene Data'!E112)))</f>
        <v/>
      </c>
      <c r="DU118" s="270" t="str">
        <f ca="true">+IF(OFFSET('Hygiene Data'!$F$11,0,10*ROW('Hygiene Data'!F112))="","",OFFSET('Hygiene Data'!$F$11,0,10*ROW('Hygiene Data'!F112)))</f>
        <v/>
      </c>
      <c r="DV118" s="270" t="str">
        <f ca="true">+IF(OFFSET('Hygiene Data'!$F$12,0,10*ROW('Hygiene Data'!F112))="","",OFFSET('Hygiene Data'!$F$12,0,10*ROW('Hygiene Data'!F112)))</f>
        <v/>
      </c>
      <c r="DW118" s="270" t="str">
        <f ca="true">+IF(OFFSET('Hygiene Data'!$F$13,0,10*ROW('Hygiene Data'!F112))="","",OFFSET('Hygiene Data'!$F$13,0,10*ROW('Hygiene Data'!F112)))</f>
        <v/>
      </c>
      <c r="DX118" s="270" t="str">
        <f ca="true">+IF(OFFSET('Hygiene Data'!$G$11,0,10*ROW('Hygiene Data'!G112))="","",OFFSET('Hygiene Data'!$G$11,0,10*ROW('Hygiene Data'!G112)))</f>
        <v/>
      </c>
      <c r="DY118" s="270" t="str">
        <f ca="true">+IF(OFFSET('Hygiene Data'!$G$12,0,10*ROW('Hygiene Data'!G112))="","",OFFSET('Hygiene Data'!$G$12,0,10*ROW('Hygiene Data'!G112)))</f>
        <v/>
      </c>
      <c r="DZ118" s="270" t="str">
        <f ca="true">+IF(OFFSET('Hygiene Data'!$G$13,0,10*ROW('Hygiene Data'!G112))="","",OFFSET('Hygiene Data'!$G$13,0,10*ROW('Hygiene Data'!G112)))</f>
        <v/>
      </c>
      <c r="EA118" s="270" t="str">
        <f ca="true">+IF(OFFSET('Hygiene Data'!$H$11,0,10*ROW('Hygiene Data'!H112))="","",OFFSET('Hygiene Data'!$H$11,0,10*ROW('Hygiene Data'!H112)))</f>
        <v/>
      </c>
      <c r="EB118" s="270" t="str">
        <f ca="true">+IF(OFFSET('Hygiene Data'!$H$12,0,10*ROW('Hygiene Data'!H112))="","",OFFSET('Hygiene Data'!$H$12,0,10*ROW('Hygiene Data'!H112)))</f>
        <v/>
      </c>
      <c r="EC118" s="270" t="str">
        <f ca="true">+IF(OFFSET('Hygiene Data'!$H$13,0,10*ROW('Hygiene Data'!H112))="","",OFFSET('Hygiene Data'!$H$13,0,10*ROW('Hygiene Data'!H112)))</f>
        <v/>
      </c>
      <c r="ED118" s="270" t="str">
        <f ca="true">+IF(OFFSET('Hygiene Data'!$I$11,0,10*ROW('Hygiene Data'!I112))="","",OFFSET('Hygiene Data'!$I$11,0,10*ROW('Hygiene Data'!I112)))</f>
        <v/>
      </c>
      <c r="EE118" s="270" t="str">
        <f ca="true">+IF(OFFSET('Hygiene Data'!$I$12,0,10*ROW('Hygiene Data'!I112))="","",OFFSET('Hygiene Data'!$I$12,0,10*ROW('Hygiene Data'!I112)))</f>
        <v/>
      </c>
      <c r="EF118" s="270"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6"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0"/>
      <c r="BS119" s="270" t="str">
        <f ca="true">+IF(OFFSET('Water Data'!$D$27,0,10*ROW('Water Data'!D113))="","",OFFSET('Water Data'!$D$27,0,10*ROW('Water Data'!D113)))</f>
        <v/>
      </c>
      <c r="BT119" s="270" t="str">
        <f ca="true">+IF(OFFSET('Water Data'!$D$28,0,10*ROW('Water Data'!D113))="","",OFFSET('Water Data'!$D$28,0,10*ROW('Water Data'!D113)))</f>
        <v/>
      </c>
      <c r="BU119" s="270" t="str">
        <f ca="true">+IF(OFFSET('Water Data'!$D$29,0,10*ROW('Water Data'!D113))="","",OFFSET('Water Data'!$D$29,0,10*ROW('Water Data'!D113)))</f>
        <v/>
      </c>
      <c r="BV119" s="270" t="str">
        <f ca="true">+IF(OFFSET('Water Data'!$E$27,0,10*ROW('Water Data'!E113))="","",OFFSET('Water Data'!$E$27,0,10*ROW('Water Data'!E113)))</f>
        <v/>
      </c>
      <c r="BW119" s="270" t="str">
        <f ca="true">+IF(OFFSET('Water Data'!$E$28,0,10*ROW('Water Data'!E113))="","",OFFSET('Water Data'!$E$28,0,10*ROW('Water Data'!E113)))</f>
        <v/>
      </c>
      <c r="BX119" s="270" t="str">
        <f ca="true">+IF(OFFSET('Water Data'!$E$29,0,10*ROW('Water Data'!E113))="","",OFFSET('Water Data'!$E$29,0,10*ROW('Water Data'!E113)))</f>
        <v/>
      </c>
      <c r="BY119" s="270" t="str">
        <f ca="true">+IF(OFFSET('Water Data'!$F$27,0,10*ROW('Water Data'!F113))="","",OFFSET('Water Data'!$F$27,0,10*ROW('Water Data'!F113)))</f>
        <v/>
      </c>
      <c r="BZ119" s="270" t="str">
        <f ca="true">+IF(OFFSET('Water Data'!$F$28,0,10*ROW('Water Data'!F113))="","",OFFSET('Water Data'!$F$28,0,10*ROW('Water Data'!F113)))</f>
        <v/>
      </c>
      <c r="CA119" s="270" t="str">
        <f ca="true">+IF(OFFSET('Water Data'!$F$29,0,10*ROW('Water Data'!F113))="","",OFFSET('Water Data'!$F$29,0,10*ROW('Water Data'!F113)))</f>
        <v/>
      </c>
      <c r="CB119" s="270" t="str">
        <f ca="true">+IF(OFFSET('Water Data'!$G$27,0,10*ROW('Water Data'!G113))="","",OFFSET('Water Data'!$G$27,0,10*ROW('Water Data'!G113)))</f>
        <v/>
      </c>
      <c r="CC119" s="270" t="str">
        <f ca="true">+IF(OFFSET('Water Data'!$G$28,0,10*ROW('Water Data'!G113))="","",OFFSET('Water Data'!$G$28,0,10*ROW('Water Data'!G113)))</f>
        <v/>
      </c>
      <c r="CD119" s="270" t="str">
        <f ca="true">+IF(OFFSET('Water Data'!$G$29,0,10*ROW('Water Data'!G113))="","",OFFSET('Water Data'!$G$29,0,10*ROW('Water Data'!G113)))</f>
        <v/>
      </c>
      <c r="CE119" s="270" t="str">
        <f ca="true">+IF(OFFSET('Water Data'!$H$27,0,10*ROW('Water Data'!H113))="","",OFFSET('Water Data'!$H$27,0,10*ROW('Water Data'!H113)))</f>
        <v/>
      </c>
      <c r="CF119" s="270" t="str">
        <f ca="true">+IF(OFFSET('Water Data'!$H$28,0,10*ROW('Water Data'!H113))="","",OFFSET('Water Data'!$H$28,0,10*ROW('Water Data'!H113)))</f>
        <v/>
      </c>
      <c r="CG119" s="270" t="str">
        <f ca="true">+IF(OFFSET('Water Data'!$H$29,0,10*ROW('Water Data'!H113))="","",OFFSET('Water Data'!$H$29,0,10*ROW('Water Data'!H113)))</f>
        <v/>
      </c>
      <c r="CH119" s="270" t="str">
        <f ca="true">+IF(OFFSET('Water Data'!$I$27,0,10*ROW('Water Data'!I113))="","",OFFSET('Water Data'!$I$27,0,10*ROW('Water Data'!I113)))</f>
        <v/>
      </c>
      <c r="CI119" s="270" t="str">
        <f ca="true">+IF(OFFSET('Water Data'!$I$28,0,10*ROW('Water Data'!I113))="","",OFFSET('Water Data'!$I$28,0,10*ROW('Water Data'!I113)))</f>
        <v/>
      </c>
      <c r="CJ119" s="270" t="str">
        <f ca="true">+IF(OFFSET('Water Data'!$I$29,0,10*ROW('Water Data'!I113))="","",OFFSET('Water Data'!$I$29,0,10*ROW('Water Data'!I113)))</f>
        <v/>
      </c>
      <c r="CK119" s="270" t="str">
        <f ca="true">+IF(OFFSET('Sanitation Data'!$D$28,0,10*ROW('Sanitation Data'!D113))="","",OFFSET('Sanitation Data'!$D$28,0,10*ROW('Sanitation Data'!D113)))</f>
        <v/>
      </c>
      <c r="CL119" s="270" t="str">
        <f ca="true">+IF(OFFSET('Sanitation Data'!$D$29,0,10*ROW('Sanitation Data'!D113))="","",OFFSET('Sanitation Data'!$D$29,0,10*ROW('Sanitation Data'!D113)))</f>
        <v/>
      </c>
      <c r="CM119" s="270" t="str">
        <f ca="true">+IF(OFFSET('Sanitation Data'!$D$30,0,10*ROW('Sanitation Data'!D113))="","",OFFSET('Sanitation Data'!$D$30,0,10*ROW('Sanitation Data'!D113)))</f>
        <v/>
      </c>
      <c r="CN119" s="270" t="str">
        <f ca="true">+IF(OFFSET('Sanitation Data'!$D$31,0,10*ROW('Sanitation Data'!D113))="","",OFFSET('Sanitation Data'!$D$31,0,10*ROW('Sanitation Data'!D113)))</f>
        <v/>
      </c>
      <c r="CO119" s="270" t="str">
        <f ca="true">+IF(OFFSET('Sanitation Data'!$D$32,0,10*ROW('Sanitation Data'!D113))="","",OFFSET('Sanitation Data'!$D$32,0,10*ROW('Sanitation Data'!D113)))</f>
        <v/>
      </c>
      <c r="CP119" s="270" t="str">
        <f ca="true">+IF(OFFSET('Sanitation Data'!$E$28,0,10*ROW('Sanitation Data'!E113))="","",OFFSET('Sanitation Data'!$E$28,0,10*ROW('Sanitation Data'!E113)))</f>
        <v/>
      </c>
      <c r="CQ119" s="270" t="str">
        <f ca="true">+IF(OFFSET('Sanitation Data'!$E$29,0,10*ROW('Sanitation Data'!E113))="","",OFFSET('Sanitation Data'!$E$29,0,10*ROW('Sanitation Data'!E113)))</f>
        <v/>
      </c>
      <c r="CR119" s="270" t="str">
        <f ca="true">+IF(OFFSET('Sanitation Data'!$E$30,0,10*ROW('Sanitation Data'!E113))="","",OFFSET('Sanitation Data'!$E$30,0,10*ROW('Sanitation Data'!E113)))</f>
        <v/>
      </c>
      <c r="CS119" s="270" t="str">
        <f ca="true">+IF(OFFSET('Sanitation Data'!$E$31,0,10*ROW('Sanitation Data'!E113))="","",OFFSET('Sanitation Data'!$E$31,0,10*ROW('Sanitation Data'!E113)))</f>
        <v/>
      </c>
      <c r="CT119" s="270" t="str">
        <f ca="true">+IF(OFFSET('Sanitation Data'!$E$32,0,10*ROW('Sanitation Data'!E113))="","",OFFSET('Sanitation Data'!$E$32,0,10*ROW('Sanitation Data'!E113)))</f>
        <v/>
      </c>
      <c r="CU119" s="270" t="str">
        <f ca="true">+IF(OFFSET('Sanitation Data'!$F$28,0,10*ROW('Sanitation Data'!F113))="","",OFFSET('Sanitation Data'!$F$28,0,10*ROW('Sanitation Data'!F113)))</f>
        <v/>
      </c>
      <c r="CV119" s="270" t="str">
        <f ca="true">+IF(OFFSET('Sanitation Data'!$F$29,0,10*ROW('Sanitation Data'!F113))="","",OFFSET('Sanitation Data'!$F$29,0,10*ROW('Sanitation Data'!F113)))</f>
        <v/>
      </c>
      <c r="CW119" s="270" t="str">
        <f ca="true">+IF(OFFSET('Sanitation Data'!$F$30,0,10*ROW('Sanitation Data'!F113))="","",OFFSET('Sanitation Data'!$F$30,0,10*ROW('Sanitation Data'!F113)))</f>
        <v/>
      </c>
      <c r="CX119" s="270" t="str">
        <f ca="true">+IF(OFFSET('Sanitation Data'!$F$31,0,10*ROW('Sanitation Data'!F113))="","",OFFSET('Sanitation Data'!$F$31,0,10*ROW('Sanitation Data'!F113)))</f>
        <v/>
      </c>
      <c r="CY119" s="270" t="str">
        <f ca="true">+IF(OFFSET('Sanitation Data'!$F$32,0,10*ROW('Sanitation Data'!F113))="","",OFFSET('Sanitation Data'!$F$32,0,10*ROW('Sanitation Data'!F113)))</f>
        <v/>
      </c>
      <c r="CZ119" s="270" t="str">
        <f ca="true">+IF(OFFSET('Sanitation Data'!$G$28,0,10*ROW('Sanitation Data'!G113))="","",OFFSET('Sanitation Data'!$G$28,0,10*ROW('Sanitation Data'!G113)))</f>
        <v/>
      </c>
      <c r="DA119" s="270" t="str">
        <f ca="true">+IF(OFFSET('Sanitation Data'!$G$29,0,10*ROW('Sanitation Data'!G113))="","",OFFSET('Sanitation Data'!$G$29,0,10*ROW('Sanitation Data'!G113)))</f>
        <v/>
      </c>
      <c r="DB119" s="270" t="str">
        <f ca="true">+IF(OFFSET('Sanitation Data'!$G$30,0,10*ROW('Sanitation Data'!G113))="","",OFFSET('Sanitation Data'!$G$30,0,10*ROW('Sanitation Data'!G113)))</f>
        <v/>
      </c>
      <c r="DC119" s="270" t="str">
        <f ca="true">+IF(OFFSET('Sanitation Data'!$G$31,0,10*ROW('Sanitation Data'!G113))="","",OFFSET('Sanitation Data'!$G$31,0,10*ROW('Sanitation Data'!G113)))</f>
        <v/>
      </c>
      <c r="DD119" s="270" t="str">
        <f ca="true">+IF(OFFSET('Sanitation Data'!$G$32,0,10*ROW('Sanitation Data'!G113))="","",OFFSET('Sanitation Data'!$G$32,0,10*ROW('Sanitation Data'!G113)))</f>
        <v/>
      </c>
      <c r="DE119" s="270" t="str">
        <f ca="true">+IF(OFFSET('Sanitation Data'!$H$28,0,10*ROW('Sanitation Data'!H113))="","",OFFSET('Sanitation Data'!$H$28,0,10*ROW('Sanitation Data'!H113)))</f>
        <v/>
      </c>
      <c r="DF119" s="270" t="str">
        <f ca="true">+IF(OFFSET('Sanitation Data'!$H$29,0,10*ROW('Sanitation Data'!H113))="","",OFFSET('Sanitation Data'!$H$29,0,10*ROW('Sanitation Data'!H113)))</f>
        <v/>
      </c>
      <c r="DG119" s="270" t="str">
        <f ca="true">+IF(OFFSET('Sanitation Data'!$H$30,0,10*ROW('Sanitation Data'!H113))="","",OFFSET('Sanitation Data'!$H$30,0,10*ROW('Sanitation Data'!H113)))</f>
        <v/>
      </c>
      <c r="DH119" s="270" t="str">
        <f ca="true">+IF(OFFSET('Sanitation Data'!$H$31,0,10*ROW('Sanitation Data'!H113))="","",OFFSET('Sanitation Data'!$H$31,0,10*ROW('Sanitation Data'!H113)))</f>
        <v/>
      </c>
      <c r="DI119" s="270" t="str">
        <f ca="true">+IF(OFFSET('Sanitation Data'!$H$32,0,10*ROW('Sanitation Data'!H113))="","",OFFSET('Sanitation Data'!$H$32,0,10*ROW('Sanitation Data'!H113)))</f>
        <v/>
      </c>
      <c r="DJ119" s="270" t="str">
        <f ca="true">+IF(OFFSET('Sanitation Data'!$I$28,0,10*ROW('Sanitation Data'!I113))="","",OFFSET('Sanitation Data'!$I$28,0,10*ROW('Sanitation Data'!I113)))</f>
        <v/>
      </c>
      <c r="DK119" s="270" t="str">
        <f ca="true">+IF(OFFSET('Sanitation Data'!$I$29,0,10*ROW('Sanitation Data'!I113))="","",OFFSET('Sanitation Data'!$I$29,0,10*ROW('Sanitation Data'!I113)))</f>
        <v/>
      </c>
      <c r="DL119" s="270" t="str">
        <f ca="true">+IF(OFFSET('Sanitation Data'!$I$30,0,10*ROW('Sanitation Data'!I113))="","",OFFSET('Sanitation Data'!$I$30,0,10*ROW('Sanitation Data'!I113)))</f>
        <v/>
      </c>
      <c r="DM119" s="270" t="str">
        <f ca="true">+IF(OFFSET('Sanitation Data'!$I$31,0,10*ROW('Sanitation Data'!I113))="","",OFFSET('Sanitation Data'!$I$31,0,10*ROW('Sanitation Data'!I113)))</f>
        <v/>
      </c>
      <c r="DN119" s="270" t="str">
        <f ca="true">+IF(OFFSET('Sanitation Data'!$I$32,0,10*ROW('Sanitation Data'!I113))="","",OFFSET('Sanitation Data'!$I$32,0,10*ROW('Sanitation Data'!I113)))</f>
        <v/>
      </c>
      <c r="DO119" s="270" t="str">
        <f ca="true">+IF(OFFSET('Hygiene Data'!$D$11,0,10*ROW('Hygiene Data'!D113))="","",OFFSET('Hygiene Data'!$D$11,0,10*ROW('Hygiene Data'!D113)))</f>
        <v/>
      </c>
      <c r="DP119" s="270" t="str">
        <f ca="true">+IF(OFFSET('Hygiene Data'!$D$12,0,10*ROW('Hygiene Data'!D113))="","",OFFSET('Hygiene Data'!$D$12,0,10*ROW('Hygiene Data'!D113)))</f>
        <v/>
      </c>
      <c r="DQ119" s="270" t="str">
        <f ca="true">+IF(OFFSET('Hygiene Data'!$D$13,0,10*ROW('Hygiene Data'!D113))="","",OFFSET('Hygiene Data'!$D$13,0,10*ROW('Hygiene Data'!D113)))</f>
        <v/>
      </c>
      <c r="DR119" s="270" t="str">
        <f ca="true">+IF(OFFSET('Hygiene Data'!$E$11,0,10*ROW('Hygiene Data'!E113))="","",OFFSET('Hygiene Data'!$E$11,0,10*ROW('Hygiene Data'!E113)))</f>
        <v/>
      </c>
      <c r="DS119" s="270" t="str">
        <f ca="true">+IF(OFFSET('Hygiene Data'!$E$12,0,10*ROW('Hygiene Data'!E113))="","",OFFSET('Hygiene Data'!$E$12,0,10*ROW('Hygiene Data'!E113)))</f>
        <v/>
      </c>
      <c r="DT119" s="270" t="str">
        <f ca="true">+IF(OFFSET('Hygiene Data'!$E$13,0,10*ROW('Hygiene Data'!E113))="","",OFFSET('Hygiene Data'!$E$13,0,10*ROW('Hygiene Data'!E113)))</f>
        <v/>
      </c>
      <c r="DU119" s="270" t="str">
        <f ca="true">+IF(OFFSET('Hygiene Data'!$F$11,0,10*ROW('Hygiene Data'!F113))="","",OFFSET('Hygiene Data'!$F$11,0,10*ROW('Hygiene Data'!F113)))</f>
        <v/>
      </c>
      <c r="DV119" s="270" t="str">
        <f ca="true">+IF(OFFSET('Hygiene Data'!$F$12,0,10*ROW('Hygiene Data'!F113))="","",OFFSET('Hygiene Data'!$F$12,0,10*ROW('Hygiene Data'!F113)))</f>
        <v/>
      </c>
      <c r="DW119" s="270" t="str">
        <f ca="true">+IF(OFFSET('Hygiene Data'!$F$13,0,10*ROW('Hygiene Data'!F113))="","",OFFSET('Hygiene Data'!$F$13,0,10*ROW('Hygiene Data'!F113)))</f>
        <v/>
      </c>
      <c r="DX119" s="270" t="str">
        <f ca="true">+IF(OFFSET('Hygiene Data'!$G$11,0,10*ROW('Hygiene Data'!G113))="","",OFFSET('Hygiene Data'!$G$11,0,10*ROW('Hygiene Data'!G113)))</f>
        <v/>
      </c>
      <c r="DY119" s="270" t="str">
        <f ca="true">+IF(OFFSET('Hygiene Data'!$G$12,0,10*ROW('Hygiene Data'!G113))="","",OFFSET('Hygiene Data'!$G$12,0,10*ROW('Hygiene Data'!G113)))</f>
        <v/>
      </c>
      <c r="DZ119" s="270" t="str">
        <f ca="true">+IF(OFFSET('Hygiene Data'!$G$13,0,10*ROW('Hygiene Data'!G113))="","",OFFSET('Hygiene Data'!$G$13,0,10*ROW('Hygiene Data'!G113)))</f>
        <v/>
      </c>
      <c r="EA119" s="270" t="str">
        <f ca="true">+IF(OFFSET('Hygiene Data'!$H$11,0,10*ROW('Hygiene Data'!H113))="","",OFFSET('Hygiene Data'!$H$11,0,10*ROW('Hygiene Data'!H113)))</f>
        <v/>
      </c>
      <c r="EB119" s="270" t="str">
        <f ca="true">+IF(OFFSET('Hygiene Data'!$H$12,0,10*ROW('Hygiene Data'!H113))="","",OFFSET('Hygiene Data'!$H$12,0,10*ROW('Hygiene Data'!H113)))</f>
        <v/>
      </c>
      <c r="EC119" s="270" t="str">
        <f ca="true">+IF(OFFSET('Hygiene Data'!$H$13,0,10*ROW('Hygiene Data'!H113))="","",OFFSET('Hygiene Data'!$H$13,0,10*ROW('Hygiene Data'!H113)))</f>
        <v/>
      </c>
      <c r="ED119" s="270" t="str">
        <f ca="true">+IF(OFFSET('Hygiene Data'!$I$11,0,10*ROW('Hygiene Data'!I113))="","",OFFSET('Hygiene Data'!$I$11,0,10*ROW('Hygiene Data'!I113)))</f>
        <v/>
      </c>
      <c r="EE119" s="270" t="str">
        <f ca="true">+IF(OFFSET('Hygiene Data'!$I$12,0,10*ROW('Hygiene Data'!I113))="","",OFFSET('Hygiene Data'!$I$12,0,10*ROW('Hygiene Data'!I113)))</f>
        <v/>
      </c>
      <c r="EF119" s="270"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6"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0"/>
      <c r="BS120" s="270" t="str">
        <f ca="true">+IF(OFFSET('Water Data'!$D$27,0,10*ROW('Water Data'!D114))="","",OFFSET('Water Data'!$D$27,0,10*ROW('Water Data'!D114)))</f>
        <v/>
      </c>
      <c r="BT120" s="270" t="str">
        <f ca="true">+IF(OFFSET('Water Data'!$D$28,0,10*ROW('Water Data'!D114))="","",OFFSET('Water Data'!$D$28,0,10*ROW('Water Data'!D114)))</f>
        <v/>
      </c>
      <c r="BU120" s="270" t="str">
        <f ca="true">+IF(OFFSET('Water Data'!$D$29,0,10*ROW('Water Data'!D114))="","",OFFSET('Water Data'!$D$29,0,10*ROW('Water Data'!D114)))</f>
        <v/>
      </c>
      <c r="BV120" s="270" t="str">
        <f ca="true">+IF(OFFSET('Water Data'!$E$27,0,10*ROW('Water Data'!E114))="","",OFFSET('Water Data'!$E$27,0,10*ROW('Water Data'!E114)))</f>
        <v/>
      </c>
      <c r="BW120" s="270" t="str">
        <f ca="true">+IF(OFFSET('Water Data'!$E$28,0,10*ROW('Water Data'!E114))="","",OFFSET('Water Data'!$E$28,0,10*ROW('Water Data'!E114)))</f>
        <v/>
      </c>
      <c r="BX120" s="270" t="str">
        <f ca="true">+IF(OFFSET('Water Data'!$E$29,0,10*ROW('Water Data'!E114))="","",OFFSET('Water Data'!$E$29,0,10*ROW('Water Data'!E114)))</f>
        <v/>
      </c>
      <c r="BY120" s="270" t="str">
        <f ca="true">+IF(OFFSET('Water Data'!$F$27,0,10*ROW('Water Data'!F114))="","",OFFSET('Water Data'!$F$27,0,10*ROW('Water Data'!F114)))</f>
        <v/>
      </c>
      <c r="BZ120" s="270" t="str">
        <f ca="true">+IF(OFFSET('Water Data'!$F$28,0,10*ROW('Water Data'!F114))="","",OFFSET('Water Data'!$F$28,0,10*ROW('Water Data'!F114)))</f>
        <v/>
      </c>
      <c r="CA120" s="270" t="str">
        <f ca="true">+IF(OFFSET('Water Data'!$F$29,0,10*ROW('Water Data'!F114))="","",OFFSET('Water Data'!$F$29,0,10*ROW('Water Data'!F114)))</f>
        <v/>
      </c>
      <c r="CB120" s="270" t="str">
        <f ca="true">+IF(OFFSET('Water Data'!$G$27,0,10*ROW('Water Data'!G114))="","",OFFSET('Water Data'!$G$27,0,10*ROW('Water Data'!G114)))</f>
        <v/>
      </c>
      <c r="CC120" s="270" t="str">
        <f ca="true">+IF(OFFSET('Water Data'!$G$28,0,10*ROW('Water Data'!G114))="","",OFFSET('Water Data'!$G$28,0,10*ROW('Water Data'!G114)))</f>
        <v/>
      </c>
      <c r="CD120" s="270" t="str">
        <f ca="true">+IF(OFFSET('Water Data'!$G$29,0,10*ROW('Water Data'!G114))="","",OFFSET('Water Data'!$G$29,0,10*ROW('Water Data'!G114)))</f>
        <v/>
      </c>
      <c r="CE120" s="270" t="str">
        <f ca="true">+IF(OFFSET('Water Data'!$H$27,0,10*ROW('Water Data'!H114))="","",OFFSET('Water Data'!$H$27,0,10*ROW('Water Data'!H114)))</f>
        <v/>
      </c>
      <c r="CF120" s="270" t="str">
        <f ca="true">+IF(OFFSET('Water Data'!$H$28,0,10*ROW('Water Data'!H114))="","",OFFSET('Water Data'!$H$28,0,10*ROW('Water Data'!H114)))</f>
        <v/>
      </c>
      <c r="CG120" s="270" t="str">
        <f ca="true">+IF(OFFSET('Water Data'!$H$29,0,10*ROW('Water Data'!H114))="","",OFFSET('Water Data'!$H$29,0,10*ROW('Water Data'!H114)))</f>
        <v/>
      </c>
      <c r="CH120" s="270" t="str">
        <f ca="true">+IF(OFFSET('Water Data'!$I$27,0,10*ROW('Water Data'!I114))="","",OFFSET('Water Data'!$I$27,0,10*ROW('Water Data'!I114)))</f>
        <v/>
      </c>
      <c r="CI120" s="270" t="str">
        <f ca="true">+IF(OFFSET('Water Data'!$I$28,0,10*ROW('Water Data'!I114))="","",OFFSET('Water Data'!$I$28,0,10*ROW('Water Data'!I114)))</f>
        <v/>
      </c>
      <c r="CJ120" s="270" t="str">
        <f ca="true">+IF(OFFSET('Water Data'!$I$29,0,10*ROW('Water Data'!I114))="","",OFFSET('Water Data'!$I$29,0,10*ROW('Water Data'!I114)))</f>
        <v/>
      </c>
      <c r="CK120" s="270" t="str">
        <f ca="true">+IF(OFFSET('Sanitation Data'!$D$28,0,10*ROW('Sanitation Data'!D114))="","",OFFSET('Sanitation Data'!$D$28,0,10*ROW('Sanitation Data'!D114)))</f>
        <v/>
      </c>
      <c r="CL120" s="270" t="str">
        <f ca="true">+IF(OFFSET('Sanitation Data'!$D$29,0,10*ROW('Sanitation Data'!D114))="","",OFFSET('Sanitation Data'!$D$29,0,10*ROW('Sanitation Data'!D114)))</f>
        <v/>
      </c>
      <c r="CM120" s="270" t="str">
        <f ca="true">+IF(OFFSET('Sanitation Data'!$D$30,0,10*ROW('Sanitation Data'!D114))="","",OFFSET('Sanitation Data'!$D$30,0,10*ROW('Sanitation Data'!D114)))</f>
        <v/>
      </c>
      <c r="CN120" s="270" t="str">
        <f ca="true">+IF(OFFSET('Sanitation Data'!$D$31,0,10*ROW('Sanitation Data'!D114))="","",OFFSET('Sanitation Data'!$D$31,0,10*ROW('Sanitation Data'!D114)))</f>
        <v/>
      </c>
      <c r="CO120" s="270" t="str">
        <f ca="true">+IF(OFFSET('Sanitation Data'!$D$32,0,10*ROW('Sanitation Data'!D114))="","",OFFSET('Sanitation Data'!$D$32,0,10*ROW('Sanitation Data'!D114)))</f>
        <v/>
      </c>
      <c r="CP120" s="270" t="str">
        <f ca="true">+IF(OFFSET('Sanitation Data'!$E$28,0,10*ROW('Sanitation Data'!E114))="","",OFFSET('Sanitation Data'!$E$28,0,10*ROW('Sanitation Data'!E114)))</f>
        <v/>
      </c>
      <c r="CQ120" s="270" t="str">
        <f ca="true">+IF(OFFSET('Sanitation Data'!$E$29,0,10*ROW('Sanitation Data'!E114))="","",OFFSET('Sanitation Data'!$E$29,0,10*ROW('Sanitation Data'!E114)))</f>
        <v/>
      </c>
      <c r="CR120" s="270" t="str">
        <f ca="true">+IF(OFFSET('Sanitation Data'!$E$30,0,10*ROW('Sanitation Data'!E114))="","",OFFSET('Sanitation Data'!$E$30,0,10*ROW('Sanitation Data'!E114)))</f>
        <v/>
      </c>
      <c r="CS120" s="270" t="str">
        <f ca="true">+IF(OFFSET('Sanitation Data'!$E$31,0,10*ROW('Sanitation Data'!E114))="","",OFFSET('Sanitation Data'!$E$31,0,10*ROW('Sanitation Data'!E114)))</f>
        <v/>
      </c>
      <c r="CT120" s="270" t="str">
        <f ca="true">+IF(OFFSET('Sanitation Data'!$E$32,0,10*ROW('Sanitation Data'!E114))="","",OFFSET('Sanitation Data'!$E$32,0,10*ROW('Sanitation Data'!E114)))</f>
        <v/>
      </c>
      <c r="CU120" s="270" t="str">
        <f ca="true">+IF(OFFSET('Sanitation Data'!$F$28,0,10*ROW('Sanitation Data'!F114))="","",OFFSET('Sanitation Data'!$F$28,0,10*ROW('Sanitation Data'!F114)))</f>
        <v/>
      </c>
      <c r="CV120" s="270" t="str">
        <f ca="true">+IF(OFFSET('Sanitation Data'!$F$29,0,10*ROW('Sanitation Data'!F114))="","",OFFSET('Sanitation Data'!$F$29,0,10*ROW('Sanitation Data'!F114)))</f>
        <v/>
      </c>
      <c r="CW120" s="270" t="str">
        <f ca="true">+IF(OFFSET('Sanitation Data'!$F$30,0,10*ROW('Sanitation Data'!F114))="","",OFFSET('Sanitation Data'!$F$30,0,10*ROW('Sanitation Data'!F114)))</f>
        <v/>
      </c>
      <c r="CX120" s="270" t="str">
        <f ca="true">+IF(OFFSET('Sanitation Data'!$F$31,0,10*ROW('Sanitation Data'!F114))="","",OFFSET('Sanitation Data'!$F$31,0,10*ROW('Sanitation Data'!F114)))</f>
        <v/>
      </c>
      <c r="CY120" s="270" t="str">
        <f ca="true">+IF(OFFSET('Sanitation Data'!$F$32,0,10*ROW('Sanitation Data'!F114))="","",OFFSET('Sanitation Data'!$F$32,0,10*ROW('Sanitation Data'!F114)))</f>
        <v/>
      </c>
      <c r="CZ120" s="270" t="str">
        <f ca="true">+IF(OFFSET('Sanitation Data'!$G$28,0,10*ROW('Sanitation Data'!G114))="","",OFFSET('Sanitation Data'!$G$28,0,10*ROW('Sanitation Data'!G114)))</f>
        <v/>
      </c>
      <c r="DA120" s="270" t="str">
        <f ca="true">+IF(OFFSET('Sanitation Data'!$G$29,0,10*ROW('Sanitation Data'!G114))="","",OFFSET('Sanitation Data'!$G$29,0,10*ROW('Sanitation Data'!G114)))</f>
        <v/>
      </c>
      <c r="DB120" s="270" t="str">
        <f ca="true">+IF(OFFSET('Sanitation Data'!$G$30,0,10*ROW('Sanitation Data'!G114))="","",OFFSET('Sanitation Data'!$G$30,0,10*ROW('Sanitation Data'!G114)))</f>
        <v/>
      </c>
      <c r="DC120" s="270" t="str">
        <f ca="true">+IF(OFFSET('Sanitation Data'!$G$31,0,10*ROW('Sanitation Data'!G114))="","",OFFSET('Sanitation Data'!$G$31,0,10*ROW('Sanitation Data'!G114)))</f>
        <v/>
      </c>
      <c r="DD120" s="270" t="str">
        <f ca="true">+IF(OFFSET('Sanitation Data'!$G$32,0,10*ROW('Sanitation Data'!G114))="","",OFFSET('Sanitation Data'!$G$32,0,10*ROW('Sanitation Data'!G114)))</f>
        <v/>
      </c>
      <c r="DE120" s="270" t="str">
        <f ca="true">+IF(OFFSET('Sanitation Data'!$H$28,0,10*ROW('Sanitation Data'!H114))="","",OFFSET('Sanitation Data'!$H$28,0,10*ROW('Sanitation Data'!H114)))</f>
        <v/>
      </c>
      <c r="DF120" s="270" t="str">
        <f ca="true">+IF(OFFSET('Sanitation Data'!$H$29,0,10*ROW('Sanitation Data'!H114))="","",OFFSET('Sanitation Data'!$H$29,0,10*ROW('Sanitation Data'!H114)))</f>
        <v/>
      </c>
      <c r="DG120" s="270" t="str">
        <f ca="true">+IF(OFFSET('Sanitation Data'!$H$30,0,10*ROW('Sanitation Data'!H114))="","",OFFSET('Sanitation Data'!$H$30,0,10*ROW('Sanitation Data'!H114)))</f>
        <v/>
      </c>
      <c r="DH120" s="270" t="str">
        <f ca="true">+IF(OFFSET('Sanitation Data'!$H$31,0,10*ROW('Sanitation Data'!H114))="","",OFFSET('Sanitation Data'!$H$31,0,10*ROW('Sanitation Data'!H114)))</f>
        <v/>
      </c>
      <c r="DI120" s="270" t="str">
        <f ca="true">+IF(OFFSET('Sanitation Data'!$H$32,0,10*ROW('Sanitation Data'!H114))="","",OFFSET('Sanitation Data'!$H$32,0,10*ROW('Sanitation Data'!H114)))</f>
        <v/>
      </c>
      <c r="DJ120" s="270" t="str">
        <f ca="true">+IF(OFFSET('Sanitation Data'!$I$28,0,10*ROW('Sanitation Data'!I114))="","",OFFSET('Sanitation Data'!$I$28,0,10*ROW('Sanitation Data'!I114)))</f>
        <v/>
      </c>
      <c r="DK120" s="270" t="str">
        <f ca="true">+IF(OFFSET('Sanitation Data'!$I$29,0,10*ROW('Sanitation Data'!I114))="","",OFFSET('Sanitation Data'!$I$29,0,10*ROW('Sanitation Data'!I114)))</f>
        <v/>
      </c>
      <c r="DL120" s="270" t="str">
        <f ca="true">+IF(OFFSET('Sanitation Data'!$I$30,0,10*ROW('Sanitation Data'!I114))="","",OFFSET('Sanitation Data'!$I$30,0,10*ROW('Sanitation Data'!I114)))</f>
        <v/>
      </c>
      <c r="DM120" s="270" t="str">
        <f ca="true">+IF(OFFSET('Sanitation Data'!$I$31,0,10*ROW('Sanitation Data'!I114))="","",OFFSET('Sanitation Data'!$I$31,0,10*ROW('Sanitation Data'!I114)))</f>
        <v/>
      </c>
      <c r="DN120" s="270" t="str">
        <f ca="true">+IF(OFFSET('Sanitation Data'!$I$32,0,10*ROW('Sanitation Data'!I114))="","",OFFSET('Sanitation Data'!$I$32,0,10*ROW('Sanitation Data'!I114)))</f>
        <v/>
      </c>
      <c r="DO120" s="270" t="str">
        <f ca="true">+IF(OFFSET('Hygiene Data'!$D$11,0,10*ROW('Hygiene Data'!D114))="","",OFFSET('Hygiene Data'!$D$11,0,10*ROW('Hygiene Data'!D114)))</f>
        <v/>
      </c>
      <c r="DP120" s="270" t="str">
        <f ca="true">+IF(OFFSET('Hygiene Data'!$D$12,0,10*ROW('Hygiene Data'!D114))="","",OFFSET('Hygiene Data'!$D$12,0,10*ROW('Hygiene Data'!D114)))</f>
        <v/>
      </c>
      <c r="DQ120" s="270" t="str">
        <f ca="true">+IF(OFFSET('Hygiene Data'!$D$13,0,10*ROW('Hygiene Data'!D114))="","",OFFSET('Hygiene Data'!$D$13,0,10*ROW('Hygiene Data'!D114)))</f>
        <v/>
      </c>
      <c r="DR120" s="270" t="str">
        <f ca="true">+IF(OFFSET('Hygiene Data'!$E$11,0,10*ROW('Hygiene Data'!E114))="","",OFFSET('Hygiene Data'!$E$11,0,10*ROW('Hygiene Data'!E114)))</f>
        <v/>
      </c>
      <c r="DS120" s="270" t="str">
        <f ca="true">+IF(OFFSET('Hygiene Data'!$E$12,0,10*ROW('Hygiene Data'!E114))="","",OFFSET('Hygiene Data'!$E$12,0,10*ROW('Hygiene Data'!E114)))</f>
        <v/>
      </c>
      <c r="DT120" s="270" t="str">
        <f ca="true">+IF(OFFSET('Hygiene Data'!$E$13,0,10*ROW('Hygiene Data'!E114))="","",OFFSET('Hygiene Data'!$E$13,0,10*ROW('Hygiene Data'!E114)))</f>
        <v/>
      </c>
      <c r="DU120" s="270" t="str">
        <f ca="true">+IF(OFFSET('Hygiene Data'!$F$11,0,10*ROW('Hygiene Data'!F114))="","",OFFSET('Hygiene Data'!$F$11,0,10*ROW('Hygiene Data'!F114)))</f>
        <v/>
      </c>
      <c r="DV120" s="270" t="str">
        <f ca="true">+IF(OFFSET('Hygiene Data'!$F$12,0,10*ROW('Hygiene Data'!F114))="","",OFFSET('Hygiene Data'!$F$12,0,10*ROW('Hygiene Data'!F114)))</f>
        <v/>
      </c>
      <c r="DW120" s="270" t="str">
        <f ca="true">+IF(OFFSET('Hygiene Data'!$F$13,0,10*ROW('Hygiene Data'!F114))="","",OFFSET('Hygiene Data'!$F$13,0,10*ROW('Hygiene Data'!F114)))</f>
        <v/>
      </c>
      <c r="DX120" s="270" t="str">
        <f ca="true">+IF(OFFSET('Hygiene Data'!$G$11,0,10*ROW('Hygiene Data'!G114))="","",OFFSET('Hygiene Data'!$G$11,0,10*ROW('Hygiene Data'!G114)))</f>
        <v/>
      </c>
      <c r="DY120" s="270" t="str">
        <f ca="true">+IF(OFFSET('Hygiene Data'!$G$12,0,10*ROW('Hygiene Data'!G114))="","",OFFSET('Hygiene Data'!$G$12,0,10*ROW('Hygiene Data'!G114)))</f>
        <v/>
      </c>
      <c r="DZ120" s="270" t="str">
        <f ca="true">+IF(OFFSET('Hygiene Data'!$G$13,0,10*ROW('Hygiene Data'!G114))="","",OFFSET('Hygiene Data'!$G$13,0,10*ROW('Hygiene Data'!G114)))</f>
        <v/>
      </c>
      <c r="EA120" s="270" t="str">
        <f ca="true">+IF(OFFSET('Hygiene Data'!$H$11,0,10*ROW('Hygiene Data'!H114))="","",OFFSET('Hygiene Data'!$H$11,0,10*ROW('Hygiene Data'!H114)))</f>
        <v/>
      </c>
      <c r="EB120" s="270" t="str">
        <f ca="true">+IF(OFFSET('Hygiene Data'!$H$12,0,10*ROW('Hygiene Data'!H114))="","",OFFSET('Hygiene Data'!$H$12,0,10*ROW('Hygiene Data'!H114)))</f>
        <v/>
      </c>
      <c r="EC120" s="270" t="str">
        <f ca="true">+IF(OFFSET('Hygiene Data'!$H$13,0,10*ROW('Hygiene Data'!H114))="","",OFFSET('Hygiene Data'!$H$13,0,10*ROW('Hygiene Data'!H114)))</f>
        <v/>
      </c>
      <c r="ED120" s="270" t="str">
        <f ca="true">+IF(OFFSET('Hygiene Data'!$I$11,0,10*ROW('Hygiene Data'!I114))="","",OFFSET('Hygiene Data'!$I$11,0,10*ROW('Hygiene Data'!I114)))</f>
        <v/>
      </c>
      <c r="EE120" s="270" t="str">
        <f ca="true">+IF(OFFSET('Hygiene Data'!$I$12,0,10*ROW('Hygiene Data'!I114))="","",OFFSET('Hygiene Data'!$I$12,0,10*ROW('Hygiene Data'!I114)))</f>
        <v/>
      </c>
      <c r="EF120" s="270"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6"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0"/>
      <c r="BS121" s="270" t="str">
        <f ca="true">+IF(OFFSET('Water Data'!$D$27,0,10*ROW('Water Data'!D115))="","",OFFSET('Water Data'!$D$27,0,10*ROW('Water Data'!D115)))</f>
        <v/>
      </c>
      <c r="BT121" s="270" t="str">
        <f ca="true">+IF(OFFSET('Water Data'!$D$28,0,10*ROW('Water Data'!D115))="","",OFFSET('Water Data'!$D$28,0,10*ROW('Water Data'!D115)))</f>
        <v/>
      </c>
      <c r="BU121" s="270" t="str">
        <f ca="true">+IF(OFFSET('Water Data'!$D$29,0,10*ROW('Water Data'!D115))="","",OFFSET('Water Data'!$D$29,0,10*ROW('Water Data'!D115)))</f>
        <v/>
      </c>
      <c r="BV121" s="270" t="str">
        <f ca="true">+IF(OFFSET('Water Data'!$E$27,0,10*ROW('Water Data'!E115))="","",OFFSET('Water Data'!$E$27,0,10*ROW('Water Data'!E115)))</f>
        <v/>
      </c>
      <c r="BW121" s="270" t="str">
        <f ca="true">+IF(OFFSET('Water Data'!$E$28,0,10*ROW('Water Data'!E115))="","",OFFSET('Water Data'!$E$28,0,10*ROW('Water Data'!E115)))</f>
        <v/>
      </c>
      <c r="BX121" s="270" t="str">
        <f ca="true">+IF(OFFSET('Water Data'!$E$29,0,10*ROW('Water Data'!E115))="","",OFFSET('Water Data'!$E$29,0,10*ROW('Water Data'!E115)))</f>
        <v/>
      </c>
      <c r="BY121" s="270" t="str">
        <f ca="true">+IF(OFFSET('Water Data'!$F$27,0,10*ROW('Water Data'!F115))="","",OFFSET('Water Data'!$F$27,0,10*ROW('Water Data'!F115)))</f>
        <v/>
      </c>
      <c r="BZ121" s="270" t="str">
        <f ca="true">+IF(OFFSET('Water Data'!$F$28,0,10*ROW('Water Data'!F115))="","",OFFSET('Water Data'!$F$28,0,10*ROW('Water Data'!F115)))</f>
        <v/>
      </c>
      <c r="CA121" s="270" t="str">
        <f ca="true">+IF(OFFSET('Water Data'!$F$29,0,10*ROW('Water Data'!F115))="","",OFFSET('Water Data'!$F$29,0,10*ROW('Water Data'!F115)))</f>
        <v/>
      </c>
      <c r="CB121" s="270" t="str">
        <f ca="true">+IF(OFFSET('Water Data'!$G$27,0,10*ROW('Water Data'!G115))="","",OFFSET('Water Data'!$G$27,0,10*ROW('Water Data'!G115)))</f>
        <v/>
      </c>
      <c r="CC121" s="270" t="str">
        <f ca="true">+IF(OFFSET('Water Data'!$G$28,0,10*ROW('Water Data'!G115))="","",OFFSET('Water Data'!$G$28,0,10*ROW('Water Data'!G115)))</f>
        <v/>
      </c>
      <c r="CD121" s="270" t="str">
        <f ca="true">+IF(OFFSET('Water Data'!$G$29,0,10*ROW('Water Data'!G115))="","",OFFSET('Water Data'!$G$29,0,10*ROW('Water Data'!G115)))</f>
        <v/>
      </c>
      <c r="CE121" s="270" t="str">
        <f ca="true">+IF(OFFSET('Water Data'!$H$27,0,10*ROW('Water Data'!H115))="","",OFFSET('Water Data'!$H$27,0,10*ROW('Water Data'!H115)))</f>
        <v/>
      </c>
      <c r="CF121" s="270" t="str">
        <f ca="true">+IF(OFFSET('Water Data'!$H$28,0,10*ROW('Water Data'!H115))="","",OFFSET('Water Data'!$H$28,0,10*ROW('Water Data'!H115)))</f>
        <v/>
      </c>
      <c r="CG121" s="270" t="str">
        <f ca="true">+IF(OFFSET('Water Data'!$H$29,0,10*ROW('Water Data'!H115))="","",OFFSET('Water Data'!$H$29,0,10*ROW('Water Data'!H115)))</f>
        <v/>
      </c>
      <c r="CH121" s="270" t="str">
        <f ca="true">+IF(OFFSET('Water Data'!$I$27,0,10*ROW('Water Data'!I115))="","",OFFSET('Water Data'!$I$27,0,10*ROW('Water Data'!I115)))</f>
        <v/>
      </c>
      <c r="CI121" s="270" t="str">
        <f ca="true">+IF(OFFSET('Water Data'!$I$28,0,10*ROW('Water Data'!I115))="","",OFFSET('Water Data'!$I$28,0,10*ROW('Water Data'!I115)))</f>
        <v/>
      </c>
      <c r="CJ121" s="270" t="str">
        <f ca="true">+IF(OFFSET('Water Data'!$I$29,0,10*ROW('Water Data'!I115))="","",OFFSET('Water Data'!$I$29,0,10*ROW('Water Data'!I115)))</f>
        <v/>
      </c>
      <c r="CK121" s="270" t="str">
        <f ca="true">+IF(OFFSET('Sanitation Data'!$D$28,0,10*ROW('Sanitation Data'!D115))="","",OFFSET('Sanitation Data'!$D$28,0,10*ROW('Sanitation Data'!D115)))</f>
        <v/>
      </c>
      <c r="CL121" s="270" t="str">
        <f ca="true">+IF(OFFSET('Sanitation Data'!$D$29,0,10*ROW('Sanitation Data'!D115))="","",OFFSET('Sanitation Data'!$D$29,0,10*ROW('Sanitation Data'!D115)))</f>
        <v/>
      </c>
      <c r="CM121" s="270" t="str">
        <f ca="true">+IF(OFFSET('Sanitation Data'!$D$30,0,10*ROW('Sanitation Data'!D115))="","",OFFSET('Sanitation Data'!$D$30,0,10*ROW('Sanitation Data'!D115)))</f>
        <v/>
      </c>
      <c r="CN121" s="270" t="str">
        <f ca="true">+IF(OFFSET('Sanitation Data'!$D$31,0,10*ROW('Sanitation Data'!D115))="","",OFFSET('Sanitation Data'!$D$31,0,10*ROW('Sanitation Data'!D115)))</f>
        <v/>
      </c>
      <c r="CO121" s="270" t="str">
        <f ca="true">+IF(OFFSET('Sanitation Data'!$D$32,0,10*ROW('Sanitation Data'!D115))="","",OFFSET('Sanitation Data'!$D$32,0,10*ROW('Sanitation Data'!D115)))</f>
        <v/>
      </c>
      <c r="CP121" s="270" t="str">
        <f ca="true">+IF(OFFSET('Sanitation Data'!$E$28,0,10*ROW('Sanitation Data'!E115))="","",OFFSET('Sanitation Data'!$E$28,0,10*ROW('Sanitation Data'!E115)))</f>
        <v/>
      </c>
      <c r="CQ121" s="270" t="str">
        <f ca="true">+IF(OFFSET('Sanitation Data'!$E$29,0,10*ROW('Sanitation Data'!E115))="","",OFFSET('Sanitation Data'!$E$29,0,10*ROW('Sanitation Data'!E115)))</f>
        <v/>
      </c>
      <c r="CR121" s="270" t="str">
        <f ca="true">+IF(OFFSET('Sanitation Data'!$E$30,0,10*ROW('Sanitation Data'!E115))="","",OFFSET('Sanitation Data'!$E$30,0,10*ROW('Sanitation Data'!E115)))</f>
        <v/>
      </c>
      <c r="CS121" s="270" t="str">
        <f ca="true">+IF(OFFSET('Sanitation Data'!$E$31,0,10*ROW('Sanitation Data'!E115))="","",OFFSET('Sanitation Data'!$E$31,0,10*ROW('Sanitation Data'!E115)))</f>
        <v/>
      </c>
      <c r="CT121" s="270" t="str">
        <f ca="true">+IF(OFFSET('Sanitation Data'!$E$32,0,10*ROW('Sanitation Data'!E115))="","",OFFSET('Sanitation Data'!$E$32,0,10*ROW('Sanitation Data'!E115)))</f>
        <v/>
      </c>
      <c r="CU121" s="270" t="str">
        <f ca="true">+IF(OFFSET('Sanitation Data'!$F$28,0,10*ROW('Sanitation Data'!F115))="","",OFFSET('Sanitation Data'!$F$28,0,10*ROW('Sanitation Data'!F115)))</f>
        <v/>
      </c>
      <c r="CV121" s="270" t="str">
        <f ca="true">+IF(OFFSET('Sanitation Data'!$F$29,0,10*ROW('Sanitation Data'!F115))="","",OFFSET('Sanitation Data'!$F$29,0,10*ROW('Sanitation Data'!F115)))</f>
        <v/>
      </c>
      <c r="CW121" s="270" t="str">
        <f ca="true">+IF(OFFSET('Sanitation Data'!$F$30,0,10*ROW('Sanitation Data'!F115))="","",OFFSET('Sanitation Data'!$F$30,0,10*ROW('Sanitation Data'!F115)))</f>
        <v/>
      </c>
      <c r="CX121" s="270" t="str">
        <f ca="true">+IF(OFFSET('Sanitation Data'!$F$31,0,10*ROW('Sanitation Data'!F115))="","",OFFSET('Sanitation Data'!$F$31,0,10*ROW('Sanitation Data'!F115)))</f>
        <v/>
      </c>
      <c r="CY121" s="270" t="str">
        <f ca="true">+IF(OFFSET('Sanitation Data'!$F$32,0,10*ROW('Sanitation Data'!F115))="","",OFFSET('Sanitation Data'!$F$32,0,10*ROW('Sanitation Data'!F115)))</f>
        <v/>
      </c>
      <c r="CZ121" s="270" t="str">
        <f ca="true">+IF(OFFSET('Sanitation Data'!$G$28,0,10*ROW('Sanitation Data'!G115))="","",OFFSET('Sanitation Data'!$G$28,0,10*ROW('Sanitation Data'!G115)))</f>
        <v/>
      </c>
      <c r="DA121" s="270" t="str">
        <f ca="true">+IF(OFFSET('Sanitation Data'!$G$29,0,10*ROW('Sanitation Data'!G115))="","",OFFSET('Sanitation Data'!$G$29,0,10*ROW('Sanitation Data'!G115)))</f>
        <v/>
      </c>
      <c r="DB121" s="270" t="str">
        <f ca="true">+IF(OFFSET('Sanitation Data'!$G$30,0,10*ROW('Sanitation Data'!G115))="","",OFFSET('Sanitation Data'!$G$30,0,10*ROW('Sanitation Data'!G115)))</f>
        <v/>
      </c>
      <c r="DC121" s="270" t="str">
        <f ca="true">+IF(OFFSET('Sanitation Data'!$G$31,0,10*ROW('Sanitation Data'!G115))="","",OFFSET('Sanitation Data'!$G$31,0,10*ROW('Sanitation Data'!G115)))</f>
        <v/>
      </c>
      <c r="DD121" s="270" t="str">
        <f ca="true">+IF(OFFSET('Sanitation Data'!$G$32,0,10*ROW('Sanitation Data'!G115))="","",OFFSET('Sanitation Data'!$G$32,0,10*ROW('Sanitation Data'!G115)))</f>
        <v/>
      </c>
      <c r="DE121" s="270" t="str">
        <f ca="true">+IF(OFFSET('Sanitation Data'!$H$28,0,10*ROW('Sanitation Data'!H115))="","",OFFSET('Sanitation Data'!$H$28,0,10*ROW('Sanitation Data'!H115)))</f>
        <v/>
      </c>
      <c r="DF121" s="270" t="str">
        <f ca="true">+IF(OFFSET('Sanitation Data'!$H$29,0,10*ROW('Sanitation Data'!H115))="","",OFFSET('Sanitation Data'!$H$29,0,10*ROW('Sanitation Data'!H115)))</f>
        <v/>
      </c>
      <c r="DG121" s="270" t="str">
        <f ca="true">+IF(OFFSET('Sanitation Data'!$H$30,0,10*ROW('Sanitation Data'!H115))="","",OFFSET('Sanitation Data'!$H$30,0,10*ROW('Sanitation Data'!H115)))</f>
        <v/>
      </c>
      <c r="DH121" s="270" t="str">
        <f ca="true">+IF(OFFSET('Sanitation Data'!$H$31,0,10*ROW('Sanitation Data'!H115))="","",OFFSET('Sanitation Data'!$H$31,0,10*ROW('Sanitation Data'!H115)))</f>
        <v/>
      </c>
      <c r="DI121" s="270" t="str">
        <f ca="true">+IF(OFFSET('Sanitation Data'!$H$32,0,10*ROW('Sanitation Data'!H115))="","",OFFSET('Sanitation Data'!$H$32,0,10*ROW('Sanitation Data'!H115)))</f>
        <v/>
      </c>
      <c r="DJ121" s="270" t="str">
        <f ca="true">+IF(OFFSET('Sanitation Data'!$I$28,0,10*ROW('Sanitation Data'!I115))="","",OFFSET('Sanitation Data'!$I$28,0,10*ROW('Sanitation Data'!I115)))</f>
        <v/>
      </c>
      <c r="DK121" s="270" t="str">
        <f ca="true">+IF(OFFSET('Sanitation Data'!$I$29,0,10*ROW('Sanitation Data'!I115))="","",OFFSET('Sanitation Data'!$I$29,0,10*ROW('Sanitation Data'!I115)))</f>
        <v/>
      </c>
      <c r="DL121" s="270" t="str">
        <f ca="true">+IF(OFFSET('Sanitation Data'!$I$30,0,10*ROW('Sanitation Data'!I115))="","",OFFSET('Sanitation Data'!$I$30,0,10*ROW('Sanitation Data'!I115)))</f>
        <v/>
      </c>
      <c r="DM121" s="270" t="str">
        <f ca="true">+IF(OFFSET('Sanitation Data'!$I$31,0,10*ROW('Sanitation Data'!I115))="","",OFFSET('Sanitation Data'!$I$31,0,10*ROW('Sanitation Data'!I115)))</f>
        <v/>
      </c>
      <c r="DN121" s="270" t="str">
        <f ca="true">+IF(OFFSET('Sanitation Data'!$I$32,0,10*ROW('Sanitation Data'!I115))="","",OFFSET('Sanitation Data'!$I$32,0,10*ROW('Sanitation Data'!I115)))</f>
        <v/>
      </c>
      <c r="DO121" s="270" t="str">
        <f ca="true">+IF(OFFSET('Hygiene Data'!$D$11,0,10*ROW('Hygiene Data'!D115))="","",OFFSET('Hygiene Data'!$D$11,0,10*ROW('Hygiene Data'!D115)))</f>
        <v/>
      </c>
      <c r="DP121" s="270" t="str">
        <f ca="true">+IF(OFFSET('Hygiene Data'!$D$12,0,10*ROW('Hygiene Data'!D115))="","",OFFSET('Hygiene Data'!$D$12,0,10*ROW('Hygiene Data'!D115)))</f>
        <v/>
      </c>
      <c r="DQ121" s="270" t="str">
        <f ca="true">+IF(OFFSET('Hygiene Data'!$D$13,0,10*ROW('Hygiene Data'!D115))="","",OFFSET('Hygiene Data'!$D$13,0,10*ROW('Hygiene Data'!D115)))</f>
        <v/>
      </c>
      <c r="DR121" s="270" t="str">
        <f ca="true">+IF(OFFSET('Hygiene Data'!$E$11,0,10*ROW('Hygiene Data'!E115))="","",OFFSET('Hygiene Data'!$E$11,0,10*ROW('Hygiene Data'!E115)))</f>
        <v/>
      </c>
      <c r="DS121" s="270" t="str">
        <f ca="true">+IF(OFFSET('Hygiene Data'!$E$12,0,10*ROW('Hygiene Data'!E115))="","",OFFSET('Hygiene Data'!$E$12,0,10*ROW('Hygiene Data'!E115)))</f>
        <v/>
      </c>
      <c r="DT121" s="270" t="str">
        <f ca="true">+IF(OFFSET('Hygiene Data'!$E$13,0,10*ROW('Hygiene Data'!E115))="","",OFFSET('Hygiene Data'!$E$13,0,10*ROW('Hygiene Data'!E115)))</f>
        <v/>
      </c>
      <c r="DU121" s="270" t="str">
        <f ca="true">+IF(OFFSET('Hygiene Data'!$F$11,0,10*ROW('Hygiene Data'!F115))="","",OFFSET('Hygiene Data'!$F$11,0,10*ROW('Hygiene Data'!F115)))</f>
        <v/>
      </c>
      <c r="DV121" s="270" t="str">
        <f ca="true">+IF(OFFSET('Hygiene Data'!$F$12,0,10*ROW('Hygiene Data'!F115))="","",OFFSET('Hygiene Data'!$F$12,0,10*ROW('Hygiene Data'!F115)))</f>
        <v/>
      </c>
      <c r="DW121" s="270" t="str">
        <f ca="true">+IF(OFFSET('Hygiene Data'!$F$13,0,10*ROW('Hygiene Data'!F115))="","",OFFSET('Hygiene Data'!$F$13,0,10*ROW('Hygiene Data'!F115)))</f>
        <v/>
      </c>
      <c r="DX121" s="270" t="str">
        <f ca="true">+IF(OFFSET('Hygiene Data'!$G$11,0,10*ROW('Hygiene Data'!G115))="","",OFFSET('Hygiene Data'!$G$11,0,10*ROW('Hygiene Data'!G115)))</f>
        <v/>
      </c>
      <c r="DY121" s="270" t="str">
        <f ca="true">+IF(OFFSET('Hygiene Data'!$G$12,0,10*ROW('Hygiene Data'!G115))="","",OFFSET('Hygiene Data'!$G$12,0,10*ROW('Hygiene Data'!G115)))</f>
        <v/>
      </c>
      <c r="DZ121" s="270" t="str">
        <f ca="true">+IF(OFFSET('Hygiene Data'!$G$13,0,10*ROW('Hygiene Data'!G115))="","",OFFSET('Hygiene Data'!$G$13,0,10*ROW('Hygiene Data'!G115)))</f>
        <v/>
      </c>
      <c r="EA121" s="270" t="str">
        <f ca="true">+IF(OFFSET('Hygiene Data'!$H$11,0,10*ROW('Hygiene Data'!H115))="","",OFFSET('Hygiene Data'!$H$11,0,10*ROW('Hygiene Data'!H115)))</f>
        <v/>
      </c>
      <c r="EB121" s="270" t="str">
        <f ca="true">+IF(OFFSET('Hygiene Data'!$H$12,0,10*ROW('Hygiene Data'!H115))="","",OFFSET('Hygiene Data'!$H$12,0,10*ROW('Hygiene Data'!H115)))</f>
        <v/>
      </c>
      <c r="EC121" s="270" t="str">
        <f ca="true">+IF(OFFSET('Hygiene Data'!$H$13,0,10*ROW('Hygiene Data'!H115))="","",OFFSET('Hygiene Data'!$H$13,0,10*ROW('Hygiene Data'!H115)))</f>
        <v/>
      </c>
      <c r="ED121" s="270" t="str">
        <f ca="true">+IF(OFFSET('Hygiene Data'!$I$11,0,10*ROW('Hygiene Data'!I115))="","",OFFSET('Hygiene Data'!$I$11,0,10*ROW('Hygiene Data'!I115)))</f>
        <v/>
      </c>
      <c r="EE121" s="270" t="str">
        <f ca="true">+IF(OFFSET('Hygiene Data'!$I$12,0,10*ROW('Hygiene Data'!I115))="","",OFFSET('Hygiene Data'!$I$12,0,10*ROW('Hygiene Data'!I115)))</f>
        <v/>
      </c>
      <c r="EF121" s="270"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6"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0"/>
      <c r="BS122" s="270" t="str">
        <f ca="true">+IF(OFFSET('Water Data'!$D$27,0,10*ROW('Water Data'!D116))="","",OFFSET('Water Data'!$D$27,0,10*ROW('Water Data'!D116)))</f>
        <v/>
      </c>
      <c r="BT122" s="270" t="str">
        <f ca="true">+IF(OFFSET('Water Data'!$D$28,0,10*ROW('Water Data'!D116))="","",OFFSET('Water Data'!$D$28,0,10*ROW('Water Data'!D116)))</f>
        <v/>
      </c>
      <c r="BU122" s="270" t="str">
        <f ca="true">+IF(OFFSET('Water Data'!$D$29,0,10*ROW('Water Data'!D116))="","",OFFSET('Water Data'!$D$29,0,10*ROW('Water Data'!D116)))</f>
        <v/>
      </c>
      <c r="BV122" s="270" t="str">
        <f ca="true">+IF(OFFSET('Water Data'!$E$27,0,10*ROW('Water Data'!E116))="","",OFFSET('Water Data'!$E$27,0,10*ROW('Water Data'!E116)))</f>
        <v/>
      </c>
      <c r="BW122" s="270" t="str">
        <f ca="true">+IF(OFFSET('Water Data'!$E$28,0,10*ROW('Water Data'!E116))="","",OFFSET('Water Data'!$E$28,0,10*ROW('Water Data'!E116)))</f>
        <v/>
      </c>
      <c r="BX122" s="270" t="str">
        <f ca="true">+IF(OFFSET('Water Data'!$E$29,0,10*ROW('Water Data'!E116))="","",OFFSET('Water Data'!$E$29,0,10*ROW('Water Data'!E116)))</f>
        <v/>
      </c>
      <c r="BY122" s="270" t="str">
        <f ca="true">+IF(OFFSET('Water Data'!$F$27,0,10*ROW('Water Data'!F116))="","",OFFSET('Water Data'!$F$27,0,10*ROW('Water Data'!F116)))</f>
        <v/>
      </c>
      <c r="BZ122" s="270" t="str">
        <f ca="true">+IF(OFFSET('Water Data'!$F$28,0,10*ROW('Water Data'!F116))="","",OFFSET('Water Data'!$F$28,0,10*ROW('Water Data'!F116)))</f>
        <v/>
      </c>
      <c r="CA122" s="270" t="str">
        <f ca="true">+IF(OFFSET('Water Data'!$F$29,0,10*ROW('Water Data'!F116))="","",OFFSET('Water Data'!$F$29,0,10*ROW('Water Data'!F116)))</f>
        <v/>
      </c>
      <c r="CB122" s="270" t="str">
        <f ca="true">+IF(OFFSET('Water Data'!$G$27,0,10*ROW('Water Data'!G116))="","",OFFSET('Water Data'!$G$27,0,10*ROW('Water Data'!G116)))</f>
        <v/>
      </c>
      <c r="CC122" s="270" t="str">
        <f ca="true">+IF(OFFSET('Water Data'!$G$28,0,10*ROW('Water Data'!G116))="","",OFFSET('Water Data'!$G$28,0,10*ROW('Water Data'!G116)))</f>
        <v/>
      </c>
      <c r="CD122" s="270" t="str">
        <f ca="true">+IF(OFFSET('Water Data'!$G$29,0,10*ROW('Water Data'!G116))="","",OFFSET('Water Data'!$G$29,0,10*ROW('Water Data'!G116)))</f>
        <v/>
      </c>
      <c r="CE122" s="270" t="str">
        <f ca="true">+IF(OFFSET('Water Data'!$H$27,0,10*ROW('Water Data'!H116))="","",OFFSET('Water Data'!$H$27,0,10*ROW('Water Data'!H116)))</f>
        <v/>
      </c>
      <c r="CF122" s="270" t="str">
        <f ca="true">+IF(OFFSET('Water Data'!$H$28,0,10*ROW('Water Data'!H116))="","",OFFSET('Water Data'!$H$28,0,10*ROW('Water Data'!H116)))</f>
        <v/>
      </c>
      <c r="CG122" s="270" t="str">
        <f ca="true">+IF(OFFSET('Water Data'!$H$29,0,10*ROW('Water Data'!H116))="","",OFFSET('Water Data'!$H$29,0,10*ROW('Water Data'!H116)))</f>
        <v/>
      </c>
      <c r="CH122" s="270" t="str">
        <f ca="true">+IF(OFFSET('Water Data'!$I$27,0,10*ROW('Water Data'!I116))="","",OFFSET('Water Data'!$I$27,0,10*ROW('Water Data'!I116)))</f>
        <v/>
      </c>
      <c r="CI122" s="270" t="str">
        <f ca="true">+IF(OFFSET('Water Data'!$I$28,0,10*ROW('Water Data'!I116))="","",OFFSET('Water Data'!$I$28,0,10*ROW('Water Data'!I116)))</f>
        <v/>
      </c>
      <c r="CJ122" s="270" t="str">
        <f ca="true">+IF(OFFSET('Water Data'!$I$29,0,10*ROW('Water Data'!I116))="","",OFFSET('Water Data'!$I$29,0,10*ROW('Water Data'!I116)))</f>
        <v/>
      </c>
      <c r="CK122" s="270" t="str">
        <f ca="true">+IF(OFFSET('Sanitation Data'!$D$28,0,10*ROW('Sanitation Data'!D116))="","",OFFSET('Sanitation Data'!$D$28,0,10*ROW('Sanitation Data'!D116)))</f>
        <v/>
      </c>
      <c r="CL122" s="270" t="str">
        <f ca="true">+IF(OFFSET('Sanitation Data'!$D$29,0,10*ROW('Sanitation Data'!D116))="","",OFFSET('Sanitation Data'!$D$29,0,10*ROW('Sanitation Data'!D116)))</f>
        <v/>
      </c>
      <c r="CM122" s="270" t="str">
        <f ca="true">+IF(OFFSET('Sanitation Data'!$D$30,0,10*ROW('Sanitation Data'!D116))="","",OFFSET('Sanitation Data'!$D$30,0,10*ROW('Sanitation Data'!D116)))</f>
        <v/>
      </c>
      <c r="CN122" s="270" t="str">
        <f ca="true">+IF(OFFSET('Sanitation Data'!$D$31,0,10*ROW('Sanitation Data'!D116))="","",OFFSET('Sanitation Data'!$D$31,0,10*ROW('Sanitation Data'!D116)))</f>
        <v/>
      </c>
      <c r="CO122" s="270" t="str">
        <f ca="true">+IF(OFFSET('Sanitation Data'!$D$32,0,10*ROW('Sanitation Data'!D116))="","",OFFSET('Sanitation Data'!$D$32,0,10*ROW('Sanitation Data'!D116)))</f>
        <v/>
      </c>
      <c r="CP122" s="270" t="str">
        <f ca="true">+IF(OFFSET('Sanitation Data'!$E$28,0,10*ROW('Sanitation Data'!E116))="","",OFFSET('Sanitation Data'!$E$28,0,10*ROW('Sanitation Data'!E116)))</f>
        <v/>
      </c>
      <c r="CQ122" s="270" t="str">
        <f ca="true">+IF(OFFSET('Sanitation Data'!$E$29,0,10*ROW('Sanitation Data'!E116))="","",OFFSET('Sanitation Data'!$E$29,0,10*ROW('Sanitation Data'!E116)))</f>
        <v/>
      </c>
      <c r="CR122" s="270" t="str">
        <f ca="true">+IF(OFFSET('Sanitation Data'!$E$30,0,10*ROW('Sanitation Data'!E116))="","",OFFSET('Sanitation Data'!$E$30,0,10*ROW('Sanitation Data'!E116)))</f>
        <v/>
      </c>
      <c r="CS122" s="270" t="str">
        <f ca="true">+IF(OFFSET('Sanitation Data'!$E$31,0,10*ROW('Sanitation Data'!E116))="","",OFFSET('Sanitation Data'!$E$31,0,10*ROW('Sanitation Data'!E116)))</f>
        <v/>
      </c>
      <c r="CT122" s="270" t="str">
        <f ca="true">+IF(OFFSET('Sanitation Data'!$E$32,0,10*ROW('Sanitation Data'!E116))="","",OFFSET('Sanitation Data'!$E$32,0,10*ROW('Sanitation Data'!E116)))</f>
        <v/>
      </c>
      <c r="CU122" s="270" t="str">
        <f ca="true">+IF(OFFSET('Sanitation Data'!$F$28,0,10*ROW('Sanitation Data'!F116))="","",OFFSET('Sanitation Data'!$F$28,0,10*ROW('Sanitation Data'!F116)))</f>
        <v/>
      </c>
      <c r="CV122" s="270" t="str">
        <f ca="true">+IF(OFFSET('Sanitation Data'!$F$29,0,10*ROW('Sanitation Data'!F116))="","",OFFSET('Sanitation Data'!$F$29,0,10*ROW('Sanitation Data'!F116)))</f>
        <v/>
      </c>
      <c r="CW122" s="270" t="str">
        <f ca="true">+IF(OFFSET('Sanitation Data'!$F$30,0,10*ROW('Sanitation Data'!F116))="","",OFFSET('Sanitation Data'!$F$30,0,10*ROW('Sanitation Data'!F116)))</f>
        <v/>
      </c>
      <c r="CX122" s="270" t="str">
        <f ca="true">+IF(OFFSET('Sanitation Data'!$F$31,0,10*ROW('Sanitation Data'!F116))="","",OFFSET('Sanitation Data'!$F$31,0,10*ROW('Sanitation Data'!F116)))</f>
        <v/>
      </c>
      <c r="CY122" s="270" t="str">
        <f ca="true">+IF(OFFSET('Sanitation Data'!$F$32,0,10*ROW('Sanitation Data'!F116))="","",OFFSET('Sanitation Data'!$F$32,0,10*ROW('Sanitation Data'!F116)))</f>
        <v/>
      </c>
      <c r="CZ122" s="270" t="str">
        <f ca="true">+IF(OFFSET('Sanitation Data'!$G$28,0,10*ROW('Sanitation Data'!G116))="","",OFFSET('Sanitation Data'!$G$28,0,10*ROW('Sanitation Data'!G116)))</f>
        <v/>
      </c>
      <c r="DA122" s="270" t="str">
        <f ca="true">+IF(OFFSET('Sanitation Data'!$G$29,0,10*ROW('Sanitation Data'!G116))="","",OFFSET('Sanitation Data'!$G$29,0,10*ROW('Sanitation Data'!G116)))</f>
        <v/>
      </c>
      <c r="DB122" s="270" t="str">
        <f ca="true">+IF(OFFSET('Sanitation Data'!$G$30,0,10*ROW('Sanitation Data'!G116))="","",OFFSET('Sanitation Data'!$G$30,0,10*ROW('Sanitation Data'!G116)))</f>
        <v/>
      </c>
      <c r="DC122" s="270" t="str">
        <f ca="true">+IF(OFFSET('Sanitation Data'!$G$31,0,10*ROW('Sanitation Data'!G116))="","",OFFSET('Sanitation Data'!$G$31,0,10*ROW('Sanitation Data'!G116)))</f>
        <v/>
      </c>
      <c r="DD122" s="270" t="str">
        <f ca="true">+IF(OFFSET('Sanitation Data'!$G$32,0,10*ROW('Sanitation Data'!G116))="","",OFFSET('Sanitation Data'!$G$32,0,10*ROW('Sanitation Data'!G116)))</f>
        <v/>
      </c>
      <c r="DE122" s="270" t="str">
        <f ca="true">+IF(OFFSET('Sanitation Data'!$H$28,0,10*ROW('Sanitation Data'!H116))="","",OFFSET('Sanitation Data'!$H$28,0,10*ROW('Sanitation Data'!H116)))</f>
        <v/>
      </c>
      <c r="DF122" s="270" t="str">
        <f ca="true">+IF(OFFSET('Sanitation Data'!$H$29,0,10*ROW('Sanitation Data'!H116))="","",OFFSET('Sanitation Data'!$H$29,0,10*ROW('Sanitation Data'!H116)))</f>
        <v/>
      </c>
      <c r="DG122" s="270" t="str">
        <f ca="true">+IF(OFFSET('Sanitation Data'!$H$30,0,10*ROW('Sanitation Data'!H116))="","",OFFSET('Sanitation Data'!$H$30,0,10*ROW('Sanitation Data'!H116)))</f>
        <v/>
      </c>
      <c r="DH122" s="270" t="str">
        <f ca="true">+IF(OFFSET('Sanitation Data'!$H$31,0,10*ROW('Sanitation Data'!H116))="","",OFFSET('Sanitation Data'!$H$31,0,10*ROW('Sanitation Data'!H116)))</f>
        <v/>
      </c>
      <c r="DI122" s="270" t="str">
        <f ca="true">+IF(OFFSET('Sanitation Data'!$H$32,0,10*ROW('Sanitation Data'!H116))="","",OFFSET('Sanitation Data'!$H$32,0,10*ROW('Sanitation Data'!H116)))</f>
        <v/>
      </c>
      <c r="DJ122" s="270" t="str">
        <f ca="true">+IF(OFFSET('Sanitation Data'!$I$28,0,10*ROW('Sanitation Data'!I116))="","",OFFSET('Sanitation Data'!$I$28,0,10*ROW('Sanitation Data'!I116)))</f>
        <v/>
      </c>
      <c r="DK122" s="270" t="str">
        <f ca="true">+IF(OFFSET('Sanitation Data'!$I$29,0,10*ROW('Sanitation Data'!I116))="","",OFFSET('Sanitation Data'!$I$29,0,10*ROW('Sanitation Data'!I116)))</f>
        <v/>
      </c>
      <c r="DL122" s="270" t="str">
        <f ca="true">+IF(OFFSET('Sanitation Data'!$I$30,0,10*ROW('Sanitation Data'!I116))="","",OFFSET('Sanitation Data'!$I$30,0,10*ROW('Sanitation Data'!I116)))</f>
        <v/>
      </c>
      <c r="DM122" s="270" t="str">
        <f ca="true">+IF(OFFSET('Sanitation Data'!$I$31,0,10*ROW('Sanitation Data'!I116))="","",OFFSET('Sanitation Data'!$I$31,0,10*ROW('Sanitation Data'!I116)))</f>
        <v/>
      </c>
      <c r="DN122" s="270" t="str">
        <f ca="true">+IF(OFFSET('Sanitation Data'!$I$32,0,10*ROW('Sanitation Data'!I116))="","",OFFSET('Sanitation Data'!$I$32,0,10*ROW('Sanitation Data'!I116)))</f>
        <v/>
      </c>
      <c r="DO122" s="270" t="str">
        <f ca="true">+IF(OFFSET('Hygiene Data'!$D$11,0,10*ROW('Hygiene Data'!D116))="","",OFFSET('Hygiene Data'!$D$11,0,10*ROW('Hygiene Data'!D116)))</f>
        <v/>
      </c>
      <c r="DP122" s="270" t="str">
        <f ca="true">+IF(OFFSET('Hygiene Data'!$D$12,0,10*ROW('Hygiene Data'!D116))="","",OFFSET('Hygiene Data'!$D$12,0,10*ROW('Hygiene Data'!D116)))</f>
        <v/>
      </c>
      <c r="DQ122" s="270" t="str">
        <f ca="true">+IF(OFFSET('Hygiene Data'!$D$13,0,10*ROW('Hygiene Data'!D116))="","",OFFSET('Hygiene Data'!$D$13,0,10*ROW('Hygiene Data'!D116)))</f>
        <v/>
      </c>
      <c r="DR122" s="270" t="str">
        <f ca="true">+IF(OFFSET('Hygiene Data'!$E$11,0,10*ROW('Hygiene Data'!E116))="","",OFFSET('Hygiene Data'!$E$11,0,10*ROW('Hygiene Data'!E116)))</f>
        <v/>
      </c>
      <c r="DS122" s="270" t="str">
        <f ca="true">+IF(OFFSET('Hygiene Data'!$E$12,0,10*ROW('Hygiene Data'!E116))="","",OFFSET('Hygiene Data'!$E$12,0,10*ROW('Hygiene Data'!E116)))</f>
        <v/>
      </c>
      <c r="DT122" s="270" t="str">
        <f ca="true">+IF(OFFSET('Hygiene Data'!$E$13,0,10*ROW('Hygiene Data'!E116))="","",OFFSET('Hygiene Data'!$E$13,0,10*ROW('Hygiene Data'!E116)))</f>
        <v/>
      </c>
      <c r="DU122" s="270" t="str">
        <f ca="true">+IF(OFFSET('Hygiene Data'!$F$11,0,10*ROW('Hygiene Data'!F116))="","",OFFSET('Hygiene Data'!$F$11,0,10*ROW('Hygiene Data'!F116)))</f>
        <v/>
      </c>
      <c r="DV122" s="270" t="str">
        <f ca="true">+IF(OFFSET('Hygiene Data'!$F$12,0,10*ROW('Hygiene Data'!F116))="","",OFFSET('Hygiene Data'!$F$12,0,10*ROW('Hygiene Data'!F116)))</f>
        <v/>
      </c>
      <c r="DW122" s="270" t="str">
        <f ca="true">+IF(OFFSET('Hygiene Data'!$F$13,0,10*ROW('Hygiene Data'!F116))="","",OFFSET('Hygiene Data'!$F$13,0,10*ROW('Hygiene Data'!F116)))</f>
        <v/>
      </c>
      <c r="DX122" s="270" t="str">
        <f ca="true">+IF(OFFSET('Hygiene Data'!$G$11,0,10*ROW('Hygiene Data'!G116))="","",OFFSET('Hygiene Data'!$G$11,0,10*ROW('Hygiene Data'!G116)))</f>
        <v/>
      </c>
      <c r="DY122" s="270" t="str">
        <f ca="true">+IF(OFFSET('Hygiene Data'!$G$12,0,10*ROW('Hygiene Data'!G116))="","",OFFSET('Hygiene Data'!$G$12,0,10*ROW('Hygiene Data'!G116)))</f>
        <v/>
      </c>
      <c r="DZ122" s="270" t="str">
        <f ca="true">+IF(OFFSET('Hygiene Data'!$G$13,0,10*ROW('Hygiene Data'!G116))="","",OFFSET('Hygiene Data'!$G$13,0,10*ROW('Hygiene Data'!G116)))</f>
        <v/>
      </c>
      <c r="EA122" s="270" t="str">
        <f ca="true">+IF(OFFSET('Hygiene Data'!$H$11,0,10*ROW('Hygiene Data'!H116))="","",OFFSET('Hygiene Data'!$H$11,0,10*ROW('Hygiene Data'!H116)))</f>
        <v/>
      </c>
      <c r="EB122" s="270" t="str">
        <f ca="true">+IF(OFFSET('Hygiene Data'!$H$12,0,10*ROW('Hygiene Data'!H116))="","",OFFSET('Hygiene Data'!$H$12,0,10*ROW('Hygiene Data'!H116)))</f>
        <v/>
      </c>
      <c r="EC122" s="270" t="str">
        <f ca="true">+IF(OFFSET('Hygiene Data'!$H$13,0,10*ROW('Hygiene Data'!H116))="","",OFFSET('Hygiene Data'!$H$13,0,10*ROW('Hygiene Data'!H116)))</f>
        <v/>
      </c>
      <c r="ED122" s="270" t="str">
        <f ca="true">+IF(OFFSET('Hygiene Data'!$I$11,0,10*ROW('Hygiene Data'!I116))="","",OFFSET('Hygiene Data'!$I$11,0,10*ROW('Hygiene Data'!I116)))</f>
        <v/>
      </c>
      <c r="EE122" s="270" t="str">
        <f ca="true">+IF(OFFSET('Hygiene Data'!$I$12,0,10*ROW('Hygiene Data'!I116))="","",OFFSET('Hygiene Data'!$I$12,0,10*ROW('Hygiene Data'!I116)))</f>
        <v/>
      </c>
      <c r="EF122" s="270"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6"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0"/>
      <c r="BS123" s="270" t="str">
        <f ca="true">+IF(OFFSET('Water Data'!$D$27,0,10*ROW('Water Data'!D117))="","",OFFSET('Water Data'!$D$27,0,10*ROW('Water Data'!D117)))</f>
        <v/>
      </c>
      <c r="BT123" s="270" t="str">
        <f ca="true">+IF(OFFSET('Water Data'!$D$28,0,10*ROW('Water Data'!D117))="","",OFFSET('Water Data'!$D$28,0,10*ROW('Water Data'!D117)))</f>
        <v/>
      </c>
      <c r="BU123" s="270" t="str">
        <f ca="true">+IF(OFFSET('Water Data'!$D$29,0,10*ROW('Water Data'!D117))="","",OFFSET('Water Data'!$D$29,0,10*ROW('Water Data'!D117)))</f>
        <v/>
      </c>
      <c r="BV123" s="270" t="str">
        <f ca="true">+IF(OFFSET('Water Data'!$E$27,0,10*ROW('Water Data'!E117))="","",OFFSET('Water Data'!$E$27,0,10*ROW('Water Data'!E117)))</f>
        <v/>
      </c>
      <c r="BW123" s="270" t="str">
        <f ca="true">+IF(OFFSET('Water Data'!$E$28,0,10*ROW('Water Data'!E117))="","",OFFSET('Water Data'!$E$28,0,10*ROW('Water Data'!E117)))</f>
        <v/>
      </c>
      <c r="BX123" s="270" t="str">
        <f ca="true">+IF(OFFSET('Water Data'!$E$29,0,10*ROW('Water Data'!E117))="","",OFFSET('Water Data'!$E$29,0,10*ROW('Water Data'!E117)))</f>
        <v/>
      </c>
      <c r="BY123" s="270" t="str">
        <f ca="true">+IF(OFFSET('Water Data'!$F$27,0,10*ROW('Water Data'!F117))="","",OFFSET('Water Data'!$F$27,0,10*ROW('Water Data'!F117)))</f>
        <v/>
      </c>
      <c r="BZ123" s="270" t="str">
        <f ca="true">+IF(OFFSET('Water Data'!$F$28,0,10*ROW('Water Data'!F117))="","",OFFSET('Water Data'!$F$28,0,10*ROW('Water Data'!F117)))</f>
        <v/>
      </c>
      <c r="CA123" s="270" t="str">
        <f ca="true">+IF(OFFSET('Water Data'!$F$29,0,10*ROW('Water Data'!F117))="","",OFFSET('Water Data'!$F$29,0,10*ROW('Water Data'!F117)))</f>
        <v/>
      </c>
      <c r="CB123" s="270" t="str">
        <f ca="true">+IF(OFFSET('Water Data'!$G$27,0,10*ROW('Water Data'!G117))="","",OFFSET('Water Data'!$G$27,0,10*ROW('Water Data'!G117)))</f>
        <v/>
      </c>
      <c r="CC123" s="270" t="str">
        <f ca="true">+IF(OFFSET('Water Data'!$G$28,0,10*ROW('Water Data'!G117))="","",OFFSET('Water Data'!$G$28,0,10*ROW('Water Data'!G117)))</f>
        <v/>
      </c>
      <c r="CD123" s="270" t="str">
        <f ca="true">+IF(OFFSET('Water Data'!$G$29,0,10*ROW('Water Data'!G117))="","",OFFSET('Water Data'!$G$29,0,10*ROW('Water Data'!G117)))</f>
        <v/>
      </c>
      <c r="CE123" s="270" t="str">
        <f ca="true">+IF(OFFSET('Water Data'!$H$27,0,10*ROW('Water Data'!H117))="","",OFFSET('Water Data'!$H$27,0,10*ROW('Water Data'!H117)))</f>
        <v/>
      </c>
      <c r="CF123" s="270" t="str">
        <f ca="true">+IF(OFFSET('Water Data'!$H$28,0,10*ROW('Water Data'!H117))="","",OFFSET('Water Data'!$H$28,0,10*ROW('Water Data'!H117)))</f>
        <v/>
      </c>
      <c r="CG123" s="270" t="str">
        <f ca="true">+IF(OFFSET('Water Data'!$H$29,0,10*ROW('Water Data'!H117))="","",OFFSET('Water Data'!$H$29,0,10*ROW('Water Data'!H117)))</f>
        <v/>
      </c>
      <c r="CH123" s="270" t="str">
        <f ca="true">+IF(OFFSET('Water Data'!$I$27,0,10*ROW('Water Data'!I117))="","",OFFSET('Water Data'!$I$27,0,10*ROW('Water Data'!I117)))</f>
        <v/>
      </c>
      <c r="CI123" s="270" t="str">
        <f ca="true">+IF(OFFSET('Water Data'!$I$28,0,10*ROW('Water Data'!I117))="","",OFFSET('Water Data'!$I$28,0,10*ROW('Water Data'!I117)))</f>
        <v/>
      </c>
      <c r="CJ123" s="270" t="str">
        <f ca="true">+IF(OFFSET('Water Data'!$I$29,0,10*ROW('Water Data'!I117))="","",OFFSET('Water Data'!$I$29,0,10*ROW('Water Data'!I117)))</f>
        <v/>
      </c>
      <c r="CK123" s="270" t="str">
        <f ca="true">+IF(OFFSET('Sanitation Data'!$D$28,0,10*ROW('Sanitation Data'!D117))="","",OFFSET('Sanitation Data'!$D$28,0,10*ROW('Sanitation Data'!D117)))</f>
        <v/>
      </c>
      <c r="CL123" s="270" t="str">
        <f ca="true">+IF(OFFSET('Sanitation Data'!$D$29,0,10*ROW('Sanitation Data'!D117))="","",OFFSET('Sanitation Data'!$D$29,0,10*ROW('Sanitation Data'!D117)))</f>
        <v/>
      </c>
      <c r="CM123" s="270" t="str">
        <f ca="true">+IF(OFFSET('Sanitation Data'!$D$30,0,10*ROW('Sanitation Data'!D117))="","",OFFSET('Sanitation Data'!$D$30,0,10*ROW('Sanitation Data'!D117)))</f>
        <v/>
      </c>
      <c r="CN123" s="270" t="str">
        <f ca="true">+IF(OFFSET('Sanitation Data'!$D$31,0,10*ROW('Sanitation Data'!D117))="","",OFFSET('Sanitation Data'!$D$31,0,10*ROW('Sanitation Data'!D117)))</f>
        <v/>
      </c>
      <c r="CO123" s="270" t="str">
        <f ca="true">+IF(OFFSET('Sanitation Data'!$D$32,0,10*ROW('Sanitation Data'!D117))="","",OFFSET('Sanitation Data'!$D$32,0,10*ROW('Sanitation Data'!D117)))</f>
        <v/>
      </c>
      <c r="CP123" s="270" t="str">
        <f ca="true">+IF(OFFSET('Sanitation Data'!$E$28,0,10*ROW('Sanitation Data'!E117))="","",OFFSET('Sanitation Data'!$E$28,0,10*ROW('Sanitation Data'!E117)))</f>
        <v/>
      </c>
      <c r="CQ123" s="270" t="str">
        <f ca="true">+IF(OFFSET('Sanitation Data'!$E$29,0,10*ROW('Sanitation Data'!E117))="","",OFFSET('Sanitation Data'!$E$29,0,10*ROW('Sanitation Data'!E117)))</f>
        <v/>
      </c>
      <c r="CR123" s="270" t="str">
        <f ca="true">+IF(OFFSET('Sanitation Data'!$E$30,0,10*ROW('Sanitation Data'!E117))="","",OFFSET('Sanitation Data'!$E$30,0,10*ROW('Sanitation Data'!E117)))</f>
        <v/>
      </c>
      <c r="CS123" s="270" t="str">
        <f ca="true">+IF(OFFSET('Sanitation Data'!$E$31,0,10*ROW('Sanitation Data'!E117))="","",OFFSET('Sanitation Data'!$E$31,0,10*ROW('Sanitation Data'!E117)))</f>
        <v/>
      </c>
      <c r="CT123" s="270" t="str">
        <f ca="true">+IF(OFFSET('Sanitation Data'!$E$32,0,10*ROW('Sanitation Data'!E117))="","",OFFSET('Sanitation Data'!$E$32,0,10*ROW('Sanitation Data'!E117)))</f>
        <v/>
      </c>
      <c r="CU123" s="270" t="str">
        <f ca="true">+IF(OFFSET('Sanitation Data'!$F$28,0,10*ROW('Sanitation Data'!F117))="","",OFFSET('Sanitation Data'!$F$28,0,10*ROW('Sanitation Data'!F117)))</f>
        <v/>
      </c>
      <c r="CV123" s="270" t="str">
        <f ca="true">+IF(OFFSET('Sanitation Data'!$F$29,0,10*ROW('Sanitation Data'!F117))="","",OFFSET('Sanitation Data'!$F$29,0,10*ROW('Sanitation Data'!F117)))</f>
        <v/>
      </c>
      <c r="CW123" s="270" t="str">
        <f ca="true">+IF(OFFSET('Sanitation Data'!$F$30,0,10*ROW('Sanitation Data'!F117))="","",OFFSET('Sanitation Data'!$F$30,0,10*ROW('Sanitation Data'!F117)))</f>
        <v/>
      </c>
      <c r="CX123" s="270" t="str">
        <f ca="true">+IF(OFFSET('Sanitation Data'!$F$31,0,10*ROW('Sanitation Data'!F117))="","",OFFSET('Sanitation Data'!$F$31,0,10*ROW('Sanitation Data'!F117)))</f>
        <v/>
      </c>
      <c r="CY123" s="270" t="str">
        <f ca="true">+IF(OFFSET('Sanitation Data'!$F$32,0,10*ROW('Sanitation Data'!F117))="","",OFFSET('Sanitation Data'!$F$32,0,10*ROW('Sanitation Data'!F117)))</f>
        <v/>
      </c>
      <c r="CZ123" s="270" t="str">
        <f ca="true">+IF(OFFSET('Sanitation Data'!$G$28,0,10*ROW('Sanitation Data'!G117))="","",OFFSET('Sanitation Data'!$G$28,0,10*ROW('Sanitation Data'!G117)))</f>
        <v/>
      </c>
      <c r="DA123" s="270" t="str">
        <f ca="true">+IF(OFFSET('Sanitation Data'!$G$29,0,10*ROW('Sanitation Data'!G117))="","",OFFSET('Sanitation Data'!$G$29,0,10*ROW('Sanitation Data'!G117)))</f>
        <v/>
      </c>
      <c r="DB123" s="270" t="str">
        <f ca="true">+IF(OFFSET('Sanitation Data'!$G$30,0,10*ROW('Sanitation Data'!G117))="","",OFFSET('Sanitation Data'!$G$30,0,10*ROW('Sanitation Data'!G117)))</f>
        <v/>
      </c>
      <c r="DC123" s="270" t="str">
        <f ca="true">+IF(OFFSET('Sanitation Data'!$G$31,0,10*ROW('Sanitation Data'!G117))="","",OFFSET('Sanitation Data'!$G$31,0,10*ROW('Sanitation Data'!G117)))</f>
        <v/>
      </c>
      <c r="DD123" s="270" t="str">
        <f ca="true">+IF(OFFSET('Sanitation Data'!$G$32,0,10*ROW('Sanitation Data'!G117))="","",OFFSET('Sanitation Data'!$G$32,0,10*ROW('Sanitation Data'!G117)))</f>
        <v/>
      </c>
      <c r="DE123" s="270" t="str">
        <f ca="true">+IF(OFFSET('Sanitation Data'!$H$28,0,10*ROW('Sanitation Data'!H117))="","",OFFSET('Sanitation Data'!$H$28,0,10*ROW('Sanitation Data'!H117)))</f>
        <v/>
      </c>
      <c r="DF123" s="270" t="str">
        <f ca="true">+IF(OFFSET('Sanitation Data'!$H$29,0,10*ROW('Sanitation Data'!H117))="","",OFFSET('Sanitation Data'!$H$29,0,10*ROW('Sanitation Data'!H117)))</f>
        <v/>
      </c>
      <c r="DG123" s="270" t="str">
        <f ca="true">+IF(OFFSET('Sanitation Data'!$H$30,0,10*ROW('Sanitation Data'!H117))="","",OFFSET('Sanitation Data'!$H$30,0,10*ROW('Sanitation Data'!H117)))</f>
        <v/>
      </c>
      <c r="DH123" s="270" t="str">
        <f ca="true">+IF(OFFSET('Sanitation Data'!$H$31,0,10*ROW('Sanitation Data'!H117))="","",OFFSET('Sanitation Data'!$H$31,0,10*ROW('Sanitation Data'!H117)))</f>
        <v/>
      </c>
      <c r="DI123" s="270" t="str">
        <f ca="true">+IF(OFFSET('Sanitation Data'!$H$32,0,10*ROW('Sanitation Data'!H117))="","",OFFSET('Sanitation Data'!$H$32,0,10*ROW('Sanitation Data'!H117)))</f>
        <v/>
      </c>
      <c r="DJ123" s="270" t="str">
        <f ca="true">+IF(OFFSET('Sanitation Data'!$I$28,0,10*ROW('Sanitation Data'!I117))="","",OFFSET('Sanitation Data'!$I$28,0,10*ROW('Sanitation Data'!I117)))</f>
        <v/>
      </c>
      <c r="DK123" s="270" t="str">
        <f ca="true">+IF(OFFSET('Sanitation Data'!$I$29,0,10*ROW('Sanitation Data'!I117))="","",OFFSET('Sanitation Data'!$I$29,0,10*ROW('Sanitation Data'!I117)))</f>
        <v/>
      </c>
      <c r="DL123" s="270" t="str">
        <f ca="true">+IF(OFFSET('Sanitation Data'!$I$30,0,10*ROW('Sanitation Data'!I117))="","",OFFSET('Sanitation Data'!$I$30,0,10*ROW('Sanitation Data'!I117)))</f>
        <v/>
      </c>
      <c r="DM123" s="270" t="str">
        <f ca="true">+IF(OFFSET('Sanitation Data'!$I$31,0,10*ROW('Sanitation Data'!I117))="","",OFFSET('Sanitation Data'!$I$31,0,10*ROW('Sanitation Data'!I117)))</f>
        <v/>
      </c>
      <c r="DN123" s="270" t="str">
        <f ca="true">+IF(OFFSET('Sanitation Data'!$I$32,0,10*ROW('Sanitation Data'!I117))="","",OFFSET('Sanitation Data'!$I$32,0,10*ROW('Sanitation Data'!I117)))</f>
        <v/>
      </c>
      <c r="DO123" s="270" t="str">
        <f ca="true">+IF(OFFSET('Hygiene Data'!$D$11,0,10*ROW('Hygiene Data'!D117))="","",OFFSET('Hygiene Data'!$D$11,0,10*ROW('Hygiene Data'!D117)))</f>
        <v/>
      </c>
      <c r="DP123" s="270" t="str">
        <f ca="true">+IF(OFFSET('Hygiene Data'!$D$12,0,10*ROW('Hygiene Data'!D117))="","",OFFSET('Hygiene Data'!$D$12,0,10*ROW('Hygiene Data'!D117)))</f>
        <v/>
      </c>
      <c r="DQ123" s="270" t="str">
        <f ca="true">+IF(OFFSET('Hygiene Data'!$D$13,0,10*ROW('Hygiene Data'!D117))="","",OFFSET('Hygiene Data'!$D$13,0,10*ROW('Hygiene Data'!D117)))</f>
        <v/>
      </c>
      <c r="DR123" s="270" t="str">
        <f ca="true">+IF(OFFSET('Hygiene Data'!$E$11,0,10*ROW('Hygiene Data'!E117))="","",OFFSET('Hygiene Data'!$E$11,0,10*ROW('Hygiene Data'!E117)))</f>
        <v/>
      </c>
      <c r="DS123" s="270" t="str">
        <f ca="true">+IF(OFFSET('Hygiene Data'!$E$12,0,10*ROW('Hygiene Data'!E117))="","",OFFSET('Hygiene Data'!$E$12,0,10*ROW('Hygiene Data'!E117)))</f>
        <v/>
      </c>
      <c r="DT123" s="270" t="str">
        <f ca="true">+IF(OFFSET('Hygiene Data'!$E$13,0,10*ROW('Hygiene Data'!E117))="","",OFFSET('Hygiene Data'!$E$13,0,10*ROW('Hygiene Data'!E117)))</f>
        <v/>
      </c>
      <c r="DU123" s="270" t="str">
        <f ca="true">+IF(OFFSET('Hygiene Data'!$F$11,0,10*ROW('Hygiene Data'!F117))="","",OFFSET('Hygiene Data'!$F$11,0,10*ROW('Hygiene Data'!F117)))</f>
        <v/>
      </c>
      <c r="DV123" s="270" t="str">
        <f ca="true">+IF(OFFSET('Hygiene Data'!$F$12,0,10*ROW('Hygiene Data'!F117))="","",OFFSET('Hygiene Data'!$F$12,0,10*ROW('Hygiene Data'!F117)))</f>
        <v/>
      </c>
      <c r="DW123" s="270" t="str">
        <f ca="true">+IF(OFFSET('Hygiene Data'!$F$13,0,10*ROW('Hygiene Data'!F117))="","",OFFSET('Hygiene Data'!$F$13,0,10*ROW('Hygiene Data'!F117)))</f>
        <v/>
      </c>
      <c r="DX123" s="270" t="str">
        <f ca="true">+IF(OFFSET('Hygiene Data'!$G$11,0,10*ROW('Hygiene Data'!G117))="","",OFFSET('Hygiene Data'!$G$11,0,10*ROW('Hygiene Data'!G117)))</f>
        <v/>
      </c>
      <c r="DY123" s="270" t="str">
        <f ca="true">+IF(OFFSET('Hygiene Data'!$G$12,0,10*ROW('Hygiene Data'!G117))="","",OFFSET('Hygiene Data'!$G$12,0,10*ROW('Hygiene Data'!G117)))</f>
        <v/>
      </c>
      <c r="DZ123" s="270" t="str">
        <f ca="true">+IF(OFFSET('Hygiene Data'!$G$13,0,10*ROW('Hygiene Data'!G117))="","",OFFSET('Hygiene Data'!$G$13,0,10*ROW('Hygiene Data'!G117)))</f>
        <v/>
      </c>
      <c r="EA123" s="270" t="str">
        <f ca="true">+IF(OFFSET('Hygiene Data'!$H$11,0,10*ROW('Hygiene Data'!H117))="","",OFFSET('Hygiene Data'!$H$11,0,10*ROW('Hygiene Data'!H117)))</f>
        <v/>
      </c>
      <c r="EB123" s="270" t="str">
        <f ca="true">+IF(OFFSET('Hygiene Data'!$H$12,0,10*ROW('Hygiene Data'!H117))="","",OFFSET('Hygiene Data'!$H$12,0,10*ROW('Hygiene Data'!H117)))</f>
        <v/>
      </c>
      <c r="EC123" s="270" t="str">
        <f ca="true">+IF(OFFSET('Hygiene Data'!$H$13,0,10*ROW('Hygiene Data'!H117))="","",OFFSET('Hygiene Data'!$H$13,0,10*ROW('Hygiene Data'!H117)))</f>
        <v/>
      </c>
      <c r="ED123" s="270" t="str">
        <f ca="true">+IF(OFFSET('Hygiene Data'!$I$11,0,10*ROW('Hygiene Data'!I117))="","",OFFSET('Hygiene Data'!$I$11,0,10*ROW('Hygiene Data'!I117)))</f>
        <v/>
      </c>
      <c r="EE123" s="270" t="str">
        <f ca="true">+IF(OFFSET('Hygiene Data'!$I$12,0,10*ROW('Hygiene Data'!I117))="","",OFFSET('Hygiene Data'!$I$12,0,10*ROW('Hygiene Data'!I117)))</f>
        <v/>
      </c>
      <c r="EF123" s="270"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6"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0"/>
      <c r="BS124" s="270" t="str">
        <f ca="true">+IF(OFFSET('Water Data'!$D$27,0,10*ROW('Water Data'!D118))="","",OFFSET('Water Data'!$D$27,0,10*ROW('Water Data'!D118)))</f>
        <v/>
      </c>
      <c r="BT124" s="270" t="str">
        <f ca="true">+IF(OFFSET('Water Data'!$D$28,0,10*ROW('Water Data'!D118))="","",OFFSET('Water Data'!$D$28,0,10*ROW('Water Data'!D118)))</f>
        <v/>
      </c>
      <c r="BU124" s="270" t="str">
        <f ca="true">+IF(OFFSET('Water Data'!$D$29,0,10*ROW('Water Data'!D118))="","",OFFSET('Water Data'!$D$29,0,10*ROW('Water Data'!D118)))</f>
        <v/>
      </c>
      <c r="BV124" s="270" t="str">
        <f ca="true">+IF(OFFSET('Water Data'!$E$27,0,10*ROW('Water Data'!E118))="","",OFFSET('Water Data'!$E$27,0,10*ROW('Water Data'!E118)))</f>
        <v/>
      </c>
      <c r="BW124" s="270" t="str">
        <f ca="true">+IF(OFFSET('Water Data'!$E$28,0,10*ROW('Water Data'!E118))="","",OFFSET('Water Data'!$E$28,0,10*ROW('Water Data'!E118)))</f>
        <v/>
      </c>
      <c r="BX124" s="270" t="str">
        <f ca="true">+IF(OFFSET('Water Data'!$E$29,0,10*ROW('Water Data'!E118))="","",OFFSET('Water Data'!$E$29,0,10*ROW('Water Data'!E118)))</f>
        <v/>
      </c>
      <c r="BY124" s="270" t="str">
        <f ca="true">+IF(OFFSET('Water Data'!$F$27,0,10*ROW('Water Data'!F118))="","",OFFSET('Water Data'!$F$27,0,10*ROW('Water Data'!F118)))</f>
        <v/>
      </c>
      <c r="BZ124" s="270" t="str">
        <f ca="true">+IF(OFFSET('Water Data'!$F$28,0,10*ROW('Water Data'!F118))="","",OFFSET('Water Data'!$F$28,0,10*ROW('Water Data'!F118)))</f>
        <v/>
      </c>
      <c r="CA124" s="270" t="str">
        <f ca="true">+IF(OFFSET('Water Data'!$F$29,0,10*ROW('Water Data'!F118))="","",OFFSET('Water Data'!$F$29,0,10*ROW('Water Data'!F118)))</f>
        <v/>
      </c>
      <c r="CB124" s="270" t="str">
        <f ca="true">+IF(OFFSET('Water Data'!$G$27,0,10*ROW('Water Data'!G118))="","",OFFSET('Water Data'!$G$27,0,10*ROW('Water Data'!G118)))</f>
        <v/>
      </c>
      <c r="CC124" s="270" t="str">
        <f ca="true">+IF(OFFSET('Water Data'!$G$28,0,10*ROW('Water Data'!G118))="","",OFFSET('Water Data'!$G$28,0,10*ROW('Water Data'!G118)))</f>
        <v/>
      </c>
      <c r="CD124" s="270" t="str">
        <f ca="true">+IF(OFFSET('Water Data'!$G$29,0,10*ROW('Water Data'!G118))="","",OFFSET('Water Data'!$G$29,0,10*ROW('Water Data'!G118)))</f>
        <v/>
      </c>
      <c r="CE124" s="270" t="str">
        <f ca="true">+IF(OFFSET('Water Data'!$H$27,0,10*ROW('Water Data'!H118))="","",OFFSET('Water Data'!$H$27,0,10*ROW('Water Data'!H118)))</f>
        <v/>
      </c>
      <c r="CF124" s="270" t="str">
        <f ca="true">+IF(OFFSET('Water Data'!$H$28,0,10*ROW('Water Data'!H118))="","",OFFSET('Water Data'!$H$28,0,10*ROW('Water Data'!H118)))</f>
        <v/>
      </c>
      <c r="CG124" s="270" t="str">
        <f ca="true">+IF(OFFSET('Water Data'!$H$29,0,10*ROW('Water Data'!H118))="","",OFFSET('Water Data'!$H$29,0,10*ROW('Water Data'!H118)))</f>
        <v/>
      </c>
      <c r="CH124" s="270" t="str">
        <f ca="true">+IF(OFFSET('Water Data'!$I$27,0,10*ROW('Water Data'!I118))="","",OFFSET('Water Data'!$I$27,0,10*ROW('Water Data'!I118)))</f>
        <v/>
      </c>
      <c r="CI124" s="270" t="str">
        <f ca="true">+IF(OFFSET('Water Data'!$I$28,0,10*ROW('Water Data'!I118))="","",OFFSET('Water Data'!$I$28,0,10*ROW('Water Data'!I118)))</f>
        <v/>
      </c>
      <c r="CJ124" s="270" t="str">
        <f ca="true">+IF(OFFSET('Water Data'!$I$29,0,10*ROW('Water Data'!I118))="","",OFFSET('Water Data'!$I$29,0,10*ROW('Water Data'!I118)))</f>
        <v/>
      </c>
      <c r="CK124" s="270" t="str">
        <f ca="true">+IF(OFFSET('Sanitation Data'!$D$28,0,10*ROW('Sanitation Data'!D118))="","",OFFSET('Sanitation Data'!$D$28,0,10*ROW('Sanitation Data'!D118)))</f>
        <v/>
      </c>
      <c r="CL124" s="270" t="str">
        <f ca="true">+IF(OFFSET('Sanitation Data'!$D$29,0,10*ROW('Sanitation Data'!D118))="","",OFFSET('Sanitation Data'!$D$29,0,10*ROW('Sanitation Data'!D118)))</f>
        <v/>
      </c>
      <c r="CM124" s="270" t="str">
        <f ca="true">+IF(OFFSET('Sanitation Data'!$D$30,0,10*ROW('Sanitation Data'!D118))="","",OFFSET('Sanitation Data'!$D$30,0,10*ROW('Sanitation Data'!D118)))</f>
        <v/>
      </c>
      <c r="CN124" s="270" t="str">
        <f ca="true">+IF(OFFSET('Sanitation Data'!$D$31,0,10*ROW('Sanitation Data'!D118))="","",OFFSET('Sanitation Data'!$D$31,0,10*ROW('Sanitation Data'!D118)))</f>
        <v/>
      </c>
      <c r="CO124" s="270" t="str">
        <f ca="true">+IF(OFFSET('Sanitation Data'!$D$32,0,10*ROW('Sanitation Data'!D118))="","",OFFSET('Sanitation Data'!$D$32,0,10*ROW('Sanitation Data'!D118)))</f>
        <v/>
      </c>
      <c r="CP124" s="270" t="str">
        <f ca="true">+IF(OFFSET('Sanitation Data'!$E$28,0,10*ROW('Sanitation Data'!E118))="","",OFFSET('Sanitation Data'!$E$28,0,10*ROW('Sanitation Data'!E118)))</f>
        <v/>
      </c>
      <c r="CQ124" s="270" t="str">
        <f ca="true">+IF(OFFSET('Sanitation Data'!$E$29,0,10*ROW('Sanitation Data'!E118))="","",OFFSET('Sanitation Data'!$E$29,0,10*ROW('Sanitation Data'!E118)))</f>
        <v/>
      </c>
      <c r="CR124" s="270" t="str">
        <f ca="true">+IF(OFFSET('Sanitation Data'!$E$30,0,10*ROW('Sanitation Data'!E118))="","",OFFSET('Sanitation Data'!$E$30,0,10*ROW('Sanitation Data'!E118)))</f>
        <v/>
      </c>
      <c r="CS124" s="270" t="str">
        <f ca="true">+IF(OFFSET('Sanitation Data'!$E$31,0,10*ROW('Sanitation Data'!E118))="","",OFFSET('Sanitation Data'!$E$31,0,10*ROW('Sanitation Data'!E118)))</f>
        <v/>
      </c>
      <c r="CT124" s="270" t="str">
        <f ca="true">+IF(OFFSET('Sanitation Data'!$E$32,0,10*ROW('Sanitation Data'!E118))="","",OFFSET('Sanitation Data'!$E$32,0,10*ROW('Sanitation Data'!E118)))</f>
        <v/>
      </c>
      <c r="CU124" s="270" t="str">
        <f ca="true">+IF(OFFSET('Sanitation Data'!$F$28,0,10*ROW('Sanitation Data'!F118))="","",OFFSET('Sanitation Data'!$F$28,0,10*ROW('Sanitation Data'!F118)))</f>
        <v/>
      </c>
      <c r="CV124" s="270" t="str">
        <f ca="true">+IF(OFFSET('Sanitation Data'!$F$29,0,10*ROW('Sanitation Data'!F118))="","",OFFSET('Sanitation Data'!$F$29,0,10*ROW('Sanitation Data'!F118)))</f>
        <v/>
      </c>
      <c r="CW124" s="270" t="str">
        <f ca="true">+IF(OFFSET('Sanitation Data'!$F$30,0,10*ROW('Sanitation Data'!F118))="","",OFFSET('Sanitation Data'!$F$30,0,10*ROW('Sanitation Data'!F118)))</f>
        <v/>
      </c>
      <c r="CX124" s="270" t="str">
        <f ca="true">+IF(OFFSET('Sanitation Data'!$F$31,0,10*ROW('Sanitation Data'!F118))="","",OFFSET('Sanitation Data'!$F$31,0,10*ROW('Sanitation Data'!F118)))</f>
        <v/>
      </c>
      <c r="CY124" s="270" t="str">
        <f ca="true">+IF(OFFSET('Sanitation Data'!$F$32,0,10*ROW('Sanitation Data'!F118))="","",OFFSET('Sanitation Data'!$F$32,0,10*ROW('Sanitation Data'!F118)))</f>
        <v/>
      </c>
      <c r="CZ124" s="270" t="str">
        <f ca="true">+IF(OFFSET('Sanitation Data'!$G$28,0,10*ROW('Sanitation Data'!G118))="","",OFFSET('Sanitation Data'!$G$28,0,10*ROW('Sanitation Data'!G118)))</f>
        <v/>
      </c>
      <c r="DA124" s="270" t="str">
        <f ca="true">+IF(OFFSET('Sanitation Data'!$G$29,0,10*ROW('Sanitation Data'!G118))="","",OFFSET('Sanitation Data'!$G$29,0,10*ROW('Sanitation Data'!G118)))</f>
        <v/>
      </c>
      <c r="DB124" s="270" t="str">
        <f ca="true">+IF(OFFSET('Sanitation Data'!$G$30,0,10*ROW('Sanitation Data'!G118))="","",OFFSET('Sanitation Data'!$G$30,0,10*ROW('Sanitation Data'!G118)))</f>
        <v/>
      </c>
      <c r="DC124" s="270" t="str">
        <f ca="true">+IF(OFFSET('Sanitation Data'!$G$31,0,10*ROW('Sanitation Data'!G118))="","",OFFSET('Sanitation Data'!$G$31,0,10*ROW('Sanitation Data'!G118)))</f>
        <v/>
      </c>
      <c r="DD124" s="270" t="str">
        <f ca="true">+IF(OFFSET('Sanitation Data'!$G$32,0,10*ROW('Sanitation Data'!G118))="","",OFFSET('Sanitation Data'!$G$32,0,10*ROW('Sanitation Data'!G118)))</f>
        <v/>
      </c>
      <c r="DE124" s="270" t="str">
        <f ca="true">+IF(OFFSET('Sanitation Data'!$H$28,0,10*ROW('Sanitation Data'!H118))="","",OFFSET('Sanitation Data'!$H$28,0,10*ROW('Sanitation Data'!H118)))</f>
        <v/>
      </c>
      <c r="DF124" s="270" t="str">
        <f ca="true">+IF(OFFSET('Sanitation Data'!$H$29,0,10*ROW('Sanitation Data'!H118))="","",OFFSET('Sanitation Data'!$H$29,0,10*ROW('Sanitation Data'!H118)))</f>
        <v/>
      </c>
      <c r="DG124" s="270" t="str">
        <f ca="true">+IF(OFFSET('Sanitation Data'!$H$30,0,10*ROW('Sanitation Data'!H118))="","",OFFSET('Sanitation Data'!$H$30,0,10*ROW('Sanitation Data'!H118)))</f>
        <v/>
      </c>
      <c r="DH124" s="270" t="str">
        <f ca="true">+IF(OFFSET('Sanitation Data'!$H$31,0,10*ROW('Sanitation Data'!H118))="","",OFFSET('Sanitation Data'!$H$31,0,10*ROW('Sanitation Data'!H118)))</f>
        <v/>
      </c>
      <c r="DI124" s="270" t="str">
        <f ca="true">+IF(OFFSET('Sanitation Data'!$H$32,0,10*ROW('Sanitation Data'!H118))="","",OFFSET('Sanitation Data'!$H$32,0,10*ROW('Sanitation Data'!H118)))</f>
        <v/>
      </c>
      <c r="DJ124" s="270" t="str">
        <f ca="true">+IF(OFFSET('Sanitation Data'!$I$28,0,10*ROW('Sanitation Data'!I118))="","",OFFSET('Sanitation Data'!$I$28,0,10*ROW('Sanitation Data'!I118)))</f>
        <v/>
      </c>
      <c r="DK124" s="270" t="str">
        <f ca="true">+IF(OFFSET('Sanitation Data'!$I$29,0,10*ROW('Sanitation Data'!I118))="","",OFFSET('Sanitation Data'!$I$29,0,10*ROW('Sanitation Data'!I118)))</f>
        <v/>
      </c>
      <c r="DL124" s="270" t="str">
        <f ca="true">+IF(OFFSET('Sanitation Data'!$I$30,0,10*ROW('Sanitation Data'!I118))="","",OFFSET('Sanitation Data'!$I$30,0,10*ROW('Sanitation Data'!I118)))</f>
        <v/>
      </c>
      <c r="DM124" s="270" t="str">
        <f ca="true">+IF(OFFSET('Sanitation Data'!$I$31,0,10*ROW('Sanitation Data'!I118))="","",OFFSET('Sanitation Data'!$I$31,0,10*ROW('Sanitation Data'!I118)))</f>
        <v/>
      </c>
      <c r="DN124" s="270" t="str">
        <f ca="true">+IF(OFFSET('Sanitation Data'!$I$32,0,10*ROW('Sanitation Data'!I118))="","",OFFSET('Sanitation Data'!$I$32,0,10*ROW('Sanitation Data'!I118)))</f>
        <v/>
      </c>
      <c r="DO124" s="270" t="str">
        <f ca="true">+IF(OFFSET('Hygiene Data'!$D$11,0,10*ROW('Hygiene Data'!D118))="","",OFFSET('Hygiene Data'!$D$11,0,10*ROW('Hygiene Data'!D118)))</f>
        <v/>
      </c>
      <c r="DP124" s="270" t="str">
        <f ca="true">+IF(OFFSET('Hygiene Data'!$D$12,0,10*ROW('Hygiene Data'!D118))="","",OFFSET('Hygiene Data'!$D$12,0,10*ROW('Hygiene Data'!D118)))</f>
        <v/>
      </c>
      <c r="DQ124" s="270" t="str">
        <f ca="true">+IF(OFFSET('Hygiene Data'!$D$13,0,10*ROW('Hygiene Data'!D118))="","",OFFSET('Hygiene Data'!$D$13,0,10*ROW('Hygiene Data'!D118)))</f>
        <v/>
      </c>
      <c r="DR124" s="270" t="str">
        <f ca="true">+IF(OFFSET('Hygiene Data'!$E$11,0,10*ROW('Hygiene Data'!E118))="","",OFFSET('Hygiene Data'!$E$11,0,10*ROW('Hygiene Data'!E118)))</f>
        <v/>
      </c>
      <c r="DS124" s="270" t="str">
        <f ca="true">+IF(OFFSET('Hygiene Data'!$E$12,0,10*ROW('Hygiene Data'!E118))="","",OFFSET('Hygiene Data'!$E$12,0,10*ROW('Hygiene Data'!E118)))</f>
        <v/>
      </c>
      <c r="DT124" s="270" t="str">
        <f ca="true">+IF(OFFSET('Hygiene Data'!$E$13,0,10*ROW('Hygiene Data'!E118))="","",OFFSET('Hygiene Data'!$E$13,0,10*ROW('Hygiene Data'!E118)))</f>
        <v/>
      </c>
      <c r="DU124" s="270" t="str">
        <f ca="true">+IF(OFFSET('Hygiene Data'!$F$11,0,10*ROW('Hygiene Data'!F118))="","",OFFSET('Hygiene Data'!$F$11,0,10*ROW('Hygiene Data'!F118)))</f>
        <v/>
      </c>
      <c r="DV124" s="270" t="str">
        <f ca="true">+IF(OFFSET('Hygiene Data'!$F$12,0,10*ROW('Hygiene Data'!F118))="","",OFFSET('Hygiene Data'!$F$12,0,10*ROW('Hygiene Data'!F118)))</f>
        <v/>
      </c>
      <c r="DW124" s="270" t="str">
        <f ca="true">+IF(OFFSET('Hygiene Data'!$F$13,0,10*ROW('Hygiene Data'!F118))="","",OFFSET('Hygiene Data'!$F$13,0,10*ROW('Hygiene Data'!F118)))</f>
        <v/>
      </c>
      <c r="DX124" s="270" t="str">
        <f ca="true">+IF(OFFSET('Hygiene Data'!$G$11,0,10*ROW('Hygiene Data'!G118))="","",OFFSET('Hygiene Data'!$G$11,0,10*ROW('Hygiene Data'!G118)))</f>
        <v/>
      </c>
      <c r="DY124" s="270" t="str">
        <f ca="true">+IF(OFFSET('Hygiene Data'!$G$12,0,10*ROW('Hygiene Data'!G118))="","",OFFSET('Hygiene Data'!$G$12,0,10*ROW('Hygiene Data'!G118)))</f>
        <v/>
      </c>
      <c r="DZ124" s="270" t="str">
        <f ca="true">+IF(OFFSET('Hygiene Data'!$G$13,0,10*ROW('Hygiene Data'!G118))="","",OFFSET('Hygiene Data'!$G$13,0,10*ROW('Hygiene Data'!G118)))</f>
        <v/>
      </c>
      <c r="EA124" s="270" t="str">
        <f ca="true">+IF(OFFSET('Hygiene Data'!$H$11,0,10*ROW('Hygiene Data'!H118))="","",OFFSET('Hygiene Data'!$H$11,0,10*ROW('Hygiene Data'!H118)))</f>
        <v/>
      </c>
      <c r="EB124" s="270" t="str">
        <f ca="true">+IF(OFFSET('Hygiene Data'!$H$12,0,10*ROW('Hygiene Data'!H118))="","",OFFSET('Hygiene Data'!$H$12,0,10*ROW('Hygiene Data'!H118)))</f>
        <v/>
      </c>
      <c r="EC124" s="270" t="str">
        <f ca="true">+IF(OFFSET('Hygiene Data'!$H$13,0,10*ROW('Hygiene Data'!H118))="","",OFFSET('Hygiene Data'!$H$13,0,10*ROW('Hygiene Data'!H118)))</f>
        <v/>
      </c>
      <c r="ED124" s="270" t="str">
        <f ca="true">+IF(OFFSET('Hygiene Data'!$I$11,0,10*ROW('Hygiene Data'!I118))="","",OFFSET('Hygiene Data'!$I$11,0,10*ROW('Hygiene Data'!I118)))</f>
        <v/>
      </c>
      <c r="EE124" s="270" t="str">
        <f ca="true">+IF(OFFSET('Hygiene Data'!$I$12,0,10*ROW('Hygiene Data'!I118))="","",OFFSET('Hygiene Data'!$I$12,0,10*ROW('Hygiene Data'!I118)))</f>
        <v/>
      </c>
      <c r="EF124" s="270"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6"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0"/>
      <c r="BS125" s="270" t="str">
        <f ca="true">+IF(OFFSET('Water Data'!$D$27,0,10*ROW('Water Data'!D119))="","",OFFSET('Water Data'!$D$27,0,10*ROW('Water Data'!D119)))</f>
        <v/>
      </c>
      <c r="BT125" s="270" t="str">
        <f ca="true">+IF(OFFSET('Water Data'!$D$28,0,10*ROW('Water Data'!D119))="","",OFFSET('Water Data'!$D$28,0,10*ROW('Water Data'!D119)))</f>
        <v/>
      </c>
      <c r="BU125" s="270" t="str">
        <f ca="true">+IF(OFFSET('Water Data'!$D$29,0,10*ROW('Water Data'!D119))="","",OFFSET('Water Data'!$D$29,0,10*ROW('Water Data'!D119)))</f>
        <v/>
      </c>
      <c r="BV125" s="270" t="str">
        <f ca="true">+IF(OFFSET('Water Data'!$E$27,0,10*ROW('Water Data'!E119))="","",OFFSET('Water Data'!$E$27,0,10*ROW('Water Data'!E119)))</f>
        <v/>
      </c>
      <c r="BW125" s="270" t="str">
        <f ca="true">+IF(OFFSET('Water Data'!$E$28,0,10*ROW('Water Data'!E119))="","",OFFSET('Water Data'!$E$28,0,10*ROW('Water Data'!E119)))</f>
        <v/>
      </c>
      <c r="BX125" s="270" t="str">
        <f ca="true">+IF(OFFSET('Water Data'!$E$29,0,10*ROW('Water Data'!E119))="","",OFFSET('Water Data'!$E$29,0,10*ROW('Water Data'!E119)))</f>
        <v/>
      </c>
      <c r="BY125" s="270" t="str">
        <f ca="true">+IF(OFFSET('Water Data'!$F$27,0,10*ROW('Water Data'!F119))="","",OFFSET('Water Data'!$F$27,0,10*ROW('Water Data'!F119)))</f>
        <v/>
      </c>
      <c r="BZ125" s="270" t="str">
        <f ca="true">+IF(OFFSET('Water Data'!$F$28,0,10*ROW('Water Data'!F119))="","",OFFSET('Water Data'!$F$28,0,10*ROW('Water Data'!F119)))</f>
        <v/>
      </c>
      <c r="CA125" s="270" t="str">
        <f ca="true">+IF(OFFSET('Water Data'!$F$29,0,10*ROW('Water Data'!F119))="","",OFFSET('Water Data'!$F$29,0,10*ROW('Water Data'!F119)))</f>
        <v/>
      </c>
      <c r="CB125" s="270" t="str">
        <f ca="true">+IF(OFFSET('Water Data'!$G$27,0,10*ROW('Water Data'!G119))="","",OFFSET('Water Data'!$G$27,0,10*ROW('Water Data'!G119)))</f>
        <v/>
      </c>
      <c r="CC125" s="270" t="str">
        <f ca="true">+IF(OFFSET('Water Data'!$G$28,0,10*ROW('Water Data'!G119))="","",OFFSET('Water Data'!$G$28,0,10*ROW('Water Data'!G119)))</f>
        <v/>
      </c>
      <c r="CD125" s="270" t="str">
        <f ca="true">+IF(OFFSET('Water Data'!$G$29,0,10*ROW('Water Data'!G119))="","",OFFSET('Water Data'!$G$29,0,10*ROW('Water Data'!G119)))</f>
        <v/>
      </c>
      <c r="CE125" s="270" t="str">
        <f ca="true">+IF(OFFSET('Water Data'!$H$27,0,10*ROW('Water Data'!H119))="","",OFFSET('Water Data'!$H$27,0,10*ROW('Water Data'!H119)))</f>
        <v/>
      </c>
      <c r="CF125" s="270" t="str">
        <f ca="true">+IF(OFFSET('Water Data'!$H$28,0,10*ROW('Water Data'!H119))="","",OFFSET('Water Data'!$H$28,0,10*ROW('Water Data'!H119)))</f>
        <v/>
      </c>
      <c r="CG125" s="270" t="str">
        <f ca="true">+IF(OFFSET('Water Data'!$H$29,0,10*ROW('Water Data'!H119))="","",OFFSET('Water Data'!$H$29,0,10*ROW('Water Data'!H119)))</f>
        <v/>
      </c>
      <c r="CH125" s="270" t="str">
        <f ca="true">+IF(OFFSET('Water Data'!$I$27,0,10*ROW('Water Data'!I119))="","",OFFSET('Water Data'!$I$27,0,10*ROW('Water Data'!I119)))</f>
        <v/>
      </c>
      <c r="CI125" s="270" t="str">
        <f ca="true">+IF(OFFSET('Water Data'!$I$28,0,10*ROW('Water Data'!I119))="","",OFFSET('Water Data'!$I$28,0,10*ROW('Water Data'!I119)))</f>
        <v/>
      </c>
      <c r="CJ125" s="270" t="str">
        <f ca="true">+IF(OFFSET('Water Data'!$I$29,0,10*ROW('Water Data'!I119))="","",OFFSET('Water Data'!$I$29,0,10*ROW('Water Data'!I119)))</f>
        <v/>
      </c>
      <c r="CK125" s="270" t="str">
        <f ca="true">+IF(OFFSET('Sanitation Data'!$D$28,0,10*ROW('Sanitation Data'!D119))="","",OFFSET('Sanitation Data'!$D$28,0,10*ROW('Sanitation Data'!D119)))</f>
        <v/>
      </c>
      <c r="CL125" s="270" t="str">
        <f ca="true">+IF(OFFSET('Sanitation Data'!$D$29,0,10*ROW('Sanitation Data'!D119))="","",OFFSET('Sanitation Data'!$D$29,0,10*ROW('Sanitation Data'!D119)))</f>
        <v/>
      </c>
      <c r="CM125" s="270" t="str">
        <f ca="true">+IF(OFFSET('Sanitation Data'!$D$30,0,10*ROW('Sanitation Data'!D119))="","",OFFSET('Sanitation Data'!$D$30,0,10*ROW('Sanitation Data'!D119)))</f>
        <v/>
      </c>
      <c r="CN125" s="270" t="str">
        <f ca="true">+IF(OFFSET('Sanitation Data'!$D$31,0,10*ROW('Sanitation Data'!D119))="","",OFFSET('Sanitation Data'!$D$31,0,10*ROW('Sanitation Data'!D119)))</f>
        <v/>
      </c>
      <c r="CO125" s="270" t="str">
        <f ca="true">+IF(OFFSET('Sanitation Data'!$D$32,0,10*ROW('Sanitation Data'!D119))="","",OFFSET('Sanitation Data'!$D$32,0,10*ROW('Sanitation Data'!D119)))</f>
        <v/>
      </c>
      <c r="CP125" s="270" t="str">
        <f ca="true">+IF(OFFSET('Sanitation Data'!$E$28,0,10*ROW('Sanitation Data'!E119))="","",OFFSET('Sanitation Data'!$E$28,0,10*ROW('Sanitation Data'!E119)))</f>
        <v/>
      </c>
      <c r="CQ125" s="270" t="str">
        <f ca="true">+IF(OFFSET('Sanitation Data'!$E$29,0,10*ROW('Sanitation Data'!E119))="","",OFFSET('Sanitation Data'!$E$29,0,10*ROW('Sanitation Data'!E119)))</f>
        <v/>
      </c>
      <c r="CR125" s="270" t="str">
        <f ca="true">+IF(OFFSET('Sanitation Data'!$E$30,0,10*ROW('Sanitation Data'!E119))="","",OFFSET('Sanitation Data'!$E$30,0,10*ROW('Sanitation Data'!E119)))</f>
        <v/>
      </c>
      <c r="CS125" s="270" t="str">
        <f ca="true">+IF(OFFSET('Sanitation Data'!$E$31,0,10*ROW('Sanitation Data'!E119))="","",OFFSET('Sanitation Data'!$E$31,0,10*ROW('Sanitation Data'!E119)))</f>
        <v/>
      </c>
      <c r="CT125" s="270" t="str">
        <f ca="true">+IF(OFFSET('Sanitation Data'!$E$32,0,10*ROW('Sanitation Data'!E119))="","",OFFSET('Sanitation Data'!$E$32,0,10*ROW('Sanitation Data'!E119)))</f>
        <v/>
      </c>
      <c r="CU125" s="270" t="str">
        <f ca="true">+IF(OFFSET('Sanitation Data'!$F$28,0,10*ROW('Sanitation Data'!F119))="","",OFFSET('Sanitation Data'!$F$28,0,10*ROW('Sanitation Data'!F119)))</f>
        <v/>
      </c>
      <c r="CV125" s="270" t="str">
        <f ca="true">+IF(OFFSET('Sanitation Data'!$F$29,0,10*ROW('Sanitation Data'!F119))="","",OFFSET('Sanitation Data'!$F$29,0,10*ROW('Sanitation Data'!F119)))</f>
        <v/>
      </c>
      <c r="CW125" s="270" t="str">
        <f ca="true">+IF(OFFSET('Sanitation Data'!$F$30,0,10*ROW('Sanitation Data'!F119))="","",OFFSET('Sanitation Data'!$F$30,0,10*ROW('Sanitation Data'!F119)))</f>
        <v/>
      </c>
      <c r="CX125" s="270" t="str">
        <f ca="true">+IF(OFFSET('Sanitation Data'!$F$31,0,10*ROW('Sanitation Data'!F119))="","",OFFSET('Sanitation Data'!$F$31,0,10*ROW('Sanitation Data'!F119)))</f>
        <v/>
      </c>
      <c r="CY125" s="270" t="str">
        <f ca="true">+IF(OFFSET('Sanitation Data'!$F$32,0,10*ROW('Sanitation Data'!F119))="","",OFFSET('Sanitation Data'!$F$32,0,10*ROW('Sanitation Data'!F119)))</f>
        <v/>
      </c>
      <c r="CZ125" s="270" t="str">
        <f ca="true">+IF(OFFSET('Sanitation Data'!$G$28,0,10*ROW('Sanitation Data'!G119))="","",OFFSET('Sanitation Data'!$G$28,0,10*ROW('Sanitation Data'!G119)))</f>
        <v/>
      </c>
      <c r="DA125" s="270" t="str">
        <f ca="true">+IF(OFFSET('Sanitation Data'!$G$29,0,10*ROW('Sanitation Data'!G119))="","",OFFSET('Sanitation Data'!$G$29,0,10*ROW('Sanitation Data'!G119)))</f>
        <v/>
      </c>
      <c r="DB125" s="270" t="str">
        <f ca="true">+IF(OFFSET('Sanitation Data'!$G$30,0,10*ROW('Sanitation Data'!G119))="","",OFFSET('Sanitation Data'!$G$30,0,10*ROW('Sanitation Data'!G119)))</f>
        <v/>
      </c>
      <c r="DC125" s="270" t="str">
        <f ca="true">+IF(OFFSET('Sanitation Data'!$G$31,0,10*ROW('Sanitation Data'!G119))="","",OFFSET('Sanitation Data'!$G$31,0,10*ROW('Sanitation Data'!G119)))</f>
        <v/>
      </c>
      <c r="DD125" s="270" t="str">
        <f ca="true">+IF(OFFSET('Sanitation Data'!$G$32,0,10*ROW('Sanitation Data'!G119))="","",OFFSET('Sanitation Data'!$G$32,0,10*ROW('Sanitation Data'!G119)))</f>
        <v/>
      </c>
      <c r="DE125" s="270" t="str">
        <f ca="true">+IF(OFFSET('Sanitation Data'!$H$28,0,10*ROW('Sanitation Data'!H119))="","",OFFSET('Sanitation Data'!$H$28,0,10*ROW('Sanitation Data'!H119)))</f>
        <v/>
      </c>
      <c r="DF125" s="270" t="str">
        <f ca="true">+IF(OFFSET('Sanitation Data'!$H$29,0,10*ROW('Sanitation Data'!H119))="","",OFFSET('Sanitation Data'!$H$29,0,10*ROW('Sanitation Data'!H119)))</f>
        <v/>
      </c>
      <c r="DG125" s="270" t="str">
        <f ca="true">+IF(OFFSET('Sanitation Data'!$H$30,0,10*ROW('Sanitation Data'!H119))="","",OFFSET('Sanitation Data'!$H$30,0,10*ROW('Sanitation Data'!H119)))</f>
        <v/>
      </c>
      <c r="DH125" s="270" t="str">
        <f ca="true">+IF(OFFSET('Sanitation Data'!$H$31,0,10*ROW('Sanitation Data'!H119))="","",OFFSET('Sanitation Data'!$H$31,0,10*ROW('Sanitation Data'!H119)))</f>
        <v/>
      </c>
      <c r="DI125" s="270" t="str">
        <f ca="true">+IF(OFFSET('Sanitation Data'!$H$32,0,10*ROW('Sanitation Data'!H119))="","",OFFSET('Sanitation Data'!$H$32,0,10*ROW('Sanitation Data'!H119)))</f>
        <v/>
      </c>
      <c r="DJ125" s="270" t="str">
        <f ca="true">+IF(OFFSET('Sanitation Data'!$I$28,0,10*ROW('Sanitation Data'!I119))="","",OFFSET('Sanitation Data'!$I$28,0,10*ROW('Sanitation Data'!I119)))</f>
        <v/>
      </c>
      <c r="DK125" s="270" t="str">
        <f ca="true">+IF(OFFSET('Sanitation Data'!$I$29,0,10*ROW('Sanitation Data'!I119))="","",OFFSET('Sanitation Data'!$I$29,0,10*ROW('Sanitation Data'!I119)))</f>
        <v/>
      </c>
      <c r="DL125" s="270" t="str">
        <f ca="true">+IF(OFFSET('Sanitation Data'!$I$30,0,10*ROW('Sanitation Data'!I119))="","",OFFSET('Sanitation Data'!$I$30,0,10*ROW('Sanitation Data'!I119)))</f>
        <v/>
      </c>
      <c r="DM125" s="270" t="str">
        <f ca="true">+IF(OFFSET('Sanitation Data'!$I$31,0,10*ROW('Sanitation Data'!I119))="","",OFFSET('Sanitation Data'!$I$31,0,10*ROW('Sanitation Data'!I119)))</f>
        <v/>
      </c>
      <c r="DN125" s="270" t="str">
        <f ca="true">+IF(OFFSET('Sanitation Data'!$I$32,0,10*ROW('Sanitation Data'!I119))="","",OFFSET('Sanitation Data'!$I$32,0,10*ROW('Sanitation Data'!I119)))</f>
        <v/>
      </c>
      <c r="DO125" s="270" t="str">
        <f ca="true">+IF(OFFSET('Hygiene Data'!$D$11,0,10*ROW('Hygiene Data'!D119))="","",OFFSET('Hygiene Data'!$D$11,0,10*ROW('Hygiene Data'!D119)))</f>
        <v/>
      </c>
      <c r="DP125" s="270" t="str">
        <f ca="true">+IF(OFFSET('Hygiene Data'!$D$12,0,10*ROW('Hygiene Data'!D119))="","",OFFSET('Hygiene Data'!$D$12,0,10*ROW('Hygiene Data'!D119)))</f>
        <v/>
      </c>
      <c r="DQ125" s="270" t="str">
        <f ca="true">+IF(OFFSET('Hygiene Data'!$D$13,0,10*ROW('Hygiene Data'!D119))="","",OFFSET('Hygiene Data'!$D$13,0,10*ROW('Hygiene Data'!D119)))</f>
        <v/>
      </c>
      <c r="DR125" s="270" t="str">
        <f ca="true">+IF(OFFSET('Hygiene Data'!$E$11,0,10*ROW('Hygiene Data'!E119))="","",OFFSET('Hygiene Data'!$E$11,0,10*ROW('Hygiene Data'!E119)))</f>
        <v/>
      </c>
      <c r="DS125" s="270" t="str">
        <f ca="true">+IF(OFFSET('Hygiene Data'!$E$12,0,10*ROW('Hygiene Data'!E119))="","",OFFSET('Hygiene Data'!$E$12,0,10*ROW('Hygiene Data'!E119)))</f>
        <v/>
      </c>
      <c r="DT125" s="270" t="str">
        <f ca="true">+IF(OFFSET('Hygiene Data'!$E$13,0,10*ROW('Hygiene Data'!E119))="","",OFFSET('Hygiene Data'!$E$13,0,10*ROW('Hygiene Data'!E119)))</f>
        <v/>
      </c>
      <c r="DU125" s="270" t="str">
        <f ca="true">+IF(OFFSET('Hygiene Data'!$F$11,0,10*ROW('Hygiene Data'!F119))="","",OFFSET('Hygiene Data'!$F$11,0,10*ROW('Hygiene Data'!F119)))</f>
        <v/>
      </c>
      <c r="DV125" s="270" t="str">
        <f ca="true">+IF(OFFSET('Hygiene Data'!$F$12,0,10*ROW('Hygiene Data'!F119))="","",OFFSET('Hygiene Data'!$F$12,0,10*ROW('Hygiene Data'!F119)))</f>
        <v/>
      </c>
      <c r="DW125" s="270" t="str">
        <f ca="true">+IF(OFFSET('Hygiene Data'!$F$13,0,10*ROW('Hygiene Data'!F119))="","",OFFSET('Hygiene Data'!$F$13,0,10*ROW('Hygiene Data'!F119)))</f>
        <v/>
      </c>
      <c r="DX125" s="270" t="str">
        <f ca="true">+IF(OFFSET('Hygiene Data'!$G$11,0,10*ROW('Hygiene Data'!G119))="","",OFFSET('Hygiene Data'!$G$11,0,10*ROW('Hygiene Data'!G119)))</f>
        <v/>
      </c>
      <c r="DY125" s="270" t="str">
        <f ca="true">+IF(OFFSET('Hygiene Data'!$G$12,0,10*ROW('Hygiene Data'!G119))="","",OFFSET('Hygiene Data'!$G$12,0,10*ROW('Hygiene Data'!G119)))</f>
        <v/>
      </c>
      <c r="DZ125" s="270" t="str">
        <f ca="true">+IF(OFFSET('Hygiene Data'!$G$13,0,10*ROW('Hygiene Data'!G119))="","",OFFSET('Hygiene Data'!$G$13,0,10*ROW('Hygiene Data'!G119)))</f>
        <v/>
      </c>
      <c r="EA125" s="270" t="str">
        <f ca="true">+IF(OFFSET('Hygiene Data'!$H$11,0,10*ROW('Hygiene Data'!H119))="","",OFFSET('Hygiene Data'!$H$11,0,10*ROW('Hygiene Data'!H119)))</f>
        <v/>
      </c>
      <c r="EB125" s="270" t="str">
        <f ca="true">+IF(OFFSET('Hygiene Data'!$H$12,0,10*ROW('Hygiene Data'!H119))="","",OFFSET('Hygiene Data'!$H$12,0,10*ROW('Hygiene Data'!H119)))</f>
        <v/>
      </c>
      <c r="EC125" s="270" t="str">
        <f ca="true">+IF(OFFSET('Hygiene Data'!$H$13,0,10*ROW('Hygiene Data'!H119))="","",OFFSET('Hygiene Data'!$H$13,0,10*ROW('Hygiene Data'!H119)))</f>
        <v/>
      </c>
      <c r="ED125" s="270" t="str">
        <f ca="true">+IF(OFFSET('Hygiene Data'!$I$11,0,10*ROW('Hygiene Data'!I119))="","",OFFSET('Hygiene Data'!$I$11,0,10*ROW('Hygiene Data'!I119)))</f>
        <v/>
      </c>
      <c r="EE125" s="270" t="str">
        <f ca="true">+IF(OFFSET('Hygiene Data'!$I$12,0,10*ROW('Hygiene Data'!I119))="","",OFFSET('Hygiene Data'!$I$12,0,10*ROW('Hygiene Data'!I119)))</f>
        <v/>
      </c>
      <c r="EF125" s="270"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6"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0"/>
      <c r="BS126" s="270" t="str">
        <f ca="true">+IF(OFFSET('Water Data'!$D$27,0,10*ROW('Water Data'!D120))="","",OFFSET('Water Data'!$D$27,0,10*ROW('Water Data'!D120)))</f>
        <v/>
      </c>
      <c r="BT126" s="270" t="str">
        <f ca="true">+IF(OFFSET('Water Data'!$D$28,0,10*ROW('Water Data'!D120))="","",OFFSET('Water Data'!$D$28,0,10*ROW('Water Data'!D120)))</f>
        <v/>
      </c>
      <c r="BU126" s="270" t="str">
        <f ca="true">+IF(OFFSET('Water Data'!$D$29,0,10*ROW('Water Data'!D120))="","",OFFSET('Water Data'!$D$29,0,10*ROW('Water Data'!D120)))</f>
        <v/>
      </c>
      <c r="BV126" s="270" t="str">
        <f ca="true">+IF(OFFSET('Water Data'!$E$27,0,10*ROW('Water Data'!E120))="","",OFFSET('Water Data'!$E$27,0,10*ROW('Water Data'!E120)))</f>
        <v/>
      </c>
      <c r="BW126" s="270" t="str">
        <f ca="true">+IF(OFFSET('Water Data'!$E$28,0,10*ROW('Water Data'!E120))="","",OFFSET('Water Data'!$E$28,0,10*ROW('Water Data'!E120)))</f>
        <v/>
      </c>
      <c r="BX126" s="270" t="str">
        <f ca="true">+IF(OFFSET('Water Data'!$E$29,0,10*ROW('Water Data'!E120))="","",OFFSET('Water Data'!$E$29,0,10*ROW('Water Data'!E120)))</f>
        <v/>
      </c>
      <c r="BY126" s="270" t="str">
        <f ca="true">+IF(OFFSET('Water Data'!$F$27,0,10*ROW('Water Data'!F120))="","",OFFSET('Water Data'!$F$27,0,10*ROW('Water Data'!F120)))</f>
        <v/>
      </c>
      <c r="BZ126" s="270" t="str">
        <f ca="true">+IF(OFFSET('Water Data'!$F$28,0,10*ROW('Water Data'!F120))="","",OFFSET('Water Data'!$F$28,0,10*ROW('Water Data'!F120)))</f>
        <v/>
      </c>
      <c r="CA126" s="270" t="str">
        <f ca="true">+IF(OFFSET('Water Data'!$F$29,0,10*ROW('Water Data'!F120))="","",OFFSET('Water Data'!$F$29,0,10*ROW('Water Data'!F120)))</f>
        <v/>
      </c>
      <c r="CB126" s="270" t="str">
        <f ca="true">+IF(OFFSET('Water Data'!$G$27,0,10*ROW('Water Data'!G120))="","",OFFSET('Water Data'!$G$27,0,10*ROW('Water Data'!G120)))</f>
        <v/>
      </c>
      <c r="CC126" s="270" t="str">
        <f ca="true">+IF(OFFSET('Water Data'!$G$28,0,10*ROW('Water Data'!G120))="","",OFFSET('Water Data'!$G$28,0,10*ROW('Water Data'!G120)))</f>
        <v/>
      </c>
      <c r="CD126" s="270" t="str">
        <f ca="true">+IF(OFFSET('Water Data'!$G$29,0,10*ROW('Water Data'!G120))="","",OFFSET('Water Data'!$G$29,0,10*ROW('Water Data'!G120)))</f>
        <v/>
      </c>
      <c r="CE126" s="270" t="str">
        <f ca="true">+IF(OFFSET('Water Data'!$H$27,0,10*ROW('Water Data'!H120))="","",OFFSET('Water Data'!$H$27,0,10*ROW('Water Data'!H120)))</f>
        <v/>
      </c>
      <c r="CF126" s="270" t="str">
        <f ca="true">+IF(OFFSET('Water Data'!$H$28,0,10*ROW('Water Data'!H120))="","",OFFSET('Water Data'!$H$28,0,10*ROW('Water Data'!H120)))</f>
        <v/>
      </c>
      <c r="CG126" s="270" t="str">
        <f ca="true">+IF(OFFSET('Water Data'!$H$29,0,10*ROW('Water Data'!H120))="","",OFFSET('Water Data'!$H$29,0,10*ROW('Water Data'!H120)))</f>
        <v/>
      </c>
      <c r="CH126" s="270" t="str">
        <f ca="true">+IF(OFFSET('Water Data'!$I$27,0,10*ROW('Water Data'!I120))="","",OFFSET('Water Data'!$I$27,0,10*ROW('Water Data'!I120)))</f>
        <v/>
      </c>
      <c r="CI126" s="270" t="str">
        <f ca="true">+IF(OFFSET('Water Data'!$I$28,0,10*ROW('Water Data'!I120))="","",OFFSET('Water Data'!$I$28,0,10*ROW('Water Data'!I120)))</f>
        <v/>
      </c>
      <c r="CJ126" s="270" t="str">
        <f ca="true">+IF(OFFSET('Water Data'!$I$29,0,10*ROW('Water Data'!I120))="","",OFFSET('Water Data'!$I$29,0,10*ROW('Water Data'!I120)))</f>
        <v/>
      </c>
      <c r="CK126" s="270" t="str">
        <f ca="true">+IF(OFFSET('Sanitation Data'!$D$28,0,10*ROW('Sanitation Data'!D120))="","",OFFSET('Sanitation Data'!$D$28,0,10*ROW('Sanitation Data'!D120)))</f>
        <v/>
      </c>
      <c r="CL126" s="270" t="str">
        <f ca="true">+IF(OFFSET('Sanitation Data'!$D$29,0,10*ROW('Sanitation Data'!D120))="","",OFFSET('Sanitation Data'!$D$29,0,10*ROW('Sanitation Data'!D120)))</f>
        <v/>
      </c>
      <c r="CM126" s="270" t="str">
        <f ca="true">+IF(OFFSET('Sanitation Data'!$D$30,0,10*ROW('Sanitation Data'!D120))="","",OFFSET('Sanitation Data'!$D$30,0,10*ROW('Sanitation Data'!D120)))</f>
        <v/>
      </c>
      <c r="CN126" s="270" t="str">
        <f ca="true">+IF(OFFSET('Sanitation Data'!$D$31,0,10*ROW('Sanitation Data'!D120))="","",OFFSET('Sanitation Data'!$D$31,0,10*ROW('Sanitation Data'!D120)))</f>
        <v/>
      </c>
      <c r="CO126" s="270" t="str">
        <f ca="true">+IF(OFFSET('Sanitation Data'!$D$32,0,10*ROW('Sanitation Data'!D120))="","",OFFSET('Sanitation Data'!$D$32,0,10*ROW('Sanitation Data'!D120)))</f>
        <v/>
      </c>
      <c r="CP126" s="270" t="str">
        <f ca="true">+IF(OFFSET('Sanitation Data'!$E$28,0,10*ROW('Sanitation Data'!E120))="","",OFFSET('Sanitation Data'!$E$28,0,10*ROW('Sanitation Data'!E120)))</f>
        <v/>
      </c>
      <c r="CQ126" s="270" t="str">
        <f ca="true">+IF(OFFSET('Sanitation Data'!$E$29,0,10*ROW('Sanitation Data'!E120))="","",OFFSET('Sanitation Data'!$E$29,0,10*ROW('Sanitation Data'!E120)))</f>
        <v/>
      </c>
      <c r="CR126" s="270" t="str">
        <f ca="true">+IF(OFFSET('Sanitation Data'!$E$30,0,10*ROW('Sanitation Data'!E120))="","",OFFSET('Sanitation Data'!$E$30,0,10*ROW('Sanitation Data'!E120)))</f>
        <v/>
      </c>
      <c r="CS126" s="270" t="str">
        <f ca="true">+IF(OFFSET('Sanitation Data'!$E$31,0,10*ROW('Sanitation Data'!E120))="","",OFFSET('Sanitation Data'!$E$31,0,10*ROW('Sanitation Data'!E120)))</f>
        <v/>
      </c>
      <c r="CT126" s="270" t="str">
        <f ca="true">+IF(OFFSET('Sanitation Data'!$E$32,0,10*ROW('Sanitation Data'!E120))="","",OFFSET('Sanitation Data'!$E$32,0,10*ROW('Sanitation Data'!E120)))</f>
        <v/>
      </c>
      <c r="CU126" s="270" t="str">
        <f ca="true">+IF(OFFSET('Sanitation Data'!$F$28,0,10*ROW('Sanitation Data'!F120))="","",OFFSET('Sanitation Data'!$F$28,0,10*ROW('Sanitation Data'!F120)))</f>
        <v/>
      </c>
      <c r="CV126" s="270" t="str">
        <f ca="true">+IF(OFFSET('Sanitation Data'!$F$29,0,10*ROW('Sanitation Data'!F120))="","",OFFSET('Sanitation Data'!$F$29,0,10*ROW('Sanitation Data'!F120)))</f>
        <v/>
      </c>
      <c r="CW126" s="270" t="str">
        <f ca="true">+IF(OFFSET('Sanitation Data'!$F$30,0,10*ROW('Sanitation Data'!F120))="","",OFFSET('Sanitation Data'!$F$30,0,10*ROW('Sanitation Data'!F120)))</f>
        <v/>
      </c>
      <c r="CX126" s="270" t="str">
        <f ca="true">+IF(OFFSET('Sanitation Data'!$F$31,0,10*ROW('Sanitation Data'!F120))="","",OFFSET('Sanitation Data'!$F$31,0,10*ROW('Sanitation Data'!F120)))</f>
        <v/>
      </c>
      <c r="CY126" s="270" t="str">
        <f ca="true">+IF(OFFSET('Sanitation Data'!$F$32,0,10*ROW('Sanitation Data'!F120))="","",OFFSET('Sanitation Data'!$F$32,0,10*ROW('Sanitation Data'!F120)))</f>
        <v/>
      </c>
      <c r="CZ126" s="270" t="str">
        <f ca="true">+IF(OFFSET('Sanitation Data'!$G$28,0,10*ROW('Sanitation Data'!G120))="","",OFFSET('Sanitation Data'!$G$28,0,10*ROW('Sanitation Data'!G120)))</f>
        <v/>
      </c>
      <c r="DA126" s="270" t="str">
        <f ca="true">+IF(OFFSET('Sanitation Data'!$G$29,0,10*ROW('Sanitation Data'!G120))="","",OFFSET('Sanitation Data'!$G$29,0,10*ROW('Sanitation Data'!G120)))</f>
        <v/>
      </c>
      <c r="DB126" s="270" t="str">
        <f ca="true">+IF(OFFSET('Sanitation Data'!$G$30,0,10*ROW('Sanitation Data'!G120))="","",OFFSET('Sanitation Data'!$G$30,0,10*ROW('Sanitation Data'!G120)))</f>
        <v/>
      </c>
      <c r="DC126" s="270" t="str">
        <f ca="true">+IF(OFFSET('Sanitation Data'!$G$31,0,10*ROW('Sanitation Data'!G120))="","",OFFSET('Sanitation Data'!$G$31,0,10*ROW('Sanitation Data'!G120)))</f>
        <v/>
      </c>
      <c r="DD126" s="270" t="str">
        <f ca="true">+IF(OFFSET('Sanitation Data'!$G$32,0,10*ROW('Sanitation Data'!G120))="","",OFFSET('Sanitation Data'!$G$32,0,10*ROW('Sanitation Data'!G120)))</f>
        <v/>
      </c>
      <c r="DE126" s="270" t="str">
        <f ca="true">+IF(OFFSET('Sanitation Data'!$H$28,0,10*ROW('Sanitation Data'!H120))="","",OFFSET('Sanitation Data'!$H$28,0,10*ROW('Sanitation Data'!H120)))</f>
        <v/>
      </c>
      <c r="DF126" s="270" t="str">
        <f ca="true">+IF(OFFSET('Sanitation Data'!$H$29,0,10*ROW('Sanitation Data'!H120))="","",OFFSET('Sanitation Data'!$H$29,0,10*ROW('Sanitation Data'!H120)))</f>
        <v/>
      </c>
      <c r="DG126" s="270" t="str">
        <f ca="true">+IF(OFFSET('Sanitation Data'!$H$30,0,10*ROW('Sanitation Data'!H120))="","",OFFSET('Sanitation Data'!$H$30,0,10*ROW('Sanitation Data'!H120)))</f>
        <v/>
      </c>
      <c r="DH126" s="270" t="str">
        <f ca="true">+IF(OFFSET('Sanitation Data'!$H$31,0,10*ROW('Sanitation Data'!H120))="","",OFFSET('Sanitation Data'!$H$31,0,10*ROW('Sanitation Data'!H120)))</f>
        <v/>
      </c>
      <c r="DI126" s="270" t="str">
        <f ca="true">+IF(OFFSET('Sanitation Data'!$H$32,0,10*ROW('Sanitation Data'!H120))="","",OFFSET('Sanitation Data'!$H$32,0,10*ROW('Sanitation Data'!H120)))</f>
        <v/>
      </c>
      <c r="DJ126" s="270" t="str">
        <f ca="true">+IF(OFFSET('Sanitation Data'!$I$28,0,10*ROW('Sanitation Data'!I120))="","",OFFSET('Sanitation Data'!$I$28,0,10*ROW('Sanitation Data'!I120)))</f>
        <v/>
      </c>
      <c r="DK126" s="270" t="str">
        <f ca="true">+IF(OFFSET('Sanitation Data'!$I$29,0,10*ROW('Sanitation Data'!I120))="","",OFFSET('Sanitation Data'!$I$29,0,10*ROW('Sanitation Data'!I120)))</f>
        <v/>
      </c>
      <c r="DL126" s="270" t="str">
        <f ca="true">+IF(OFFSET('Sanitation Data'!$I$30,0,10*ROW('Sanitation Data'!I120))="","",OFFSET('Sanitation Data'!$I$30,0,10*ROW('Sanitation Data'!I120)))</f>
        <v/>
      </c>
      <c r="DM126" s="270" t="str">
        <f ca="true">+IF(OFFSET('Sanitation Data'!$I$31,0,10*ROW('Sanitation Data'!I120))="","",OFFSET('Sanitation Data'!$I$31,0,10*ROW('Sanitation Data'!I120)))</f>
        <v/>
      </c>
      <c r="DN126" s="270" t="str">
        <f ca="true">+IF(OFFSET('Sanitation Data'!$I$32,0,10*ROW('Sanitation Data'!I120))="","",OFFSET('Sanitation Data'!$I$32,0,10*ROW('Sanitation Data'!I120)))</f>
        <v/>
      </c>
      <c r="DO126" s="270" t="str">
        <f ca="true">+IF(OFFSET('Hygiene Data'!$D$11,0,10*ROW('Hygiene Data'!D120))="","",OFFSET('Hygiene Data'!$D$11,0,10*ROW('Hygiene Data'!D120)))</f>
        <v/>
      </c>
      <c r="DP126" s="270" t="str">
        <f ca="true">+IF(OFFSET('Hygiene Data'!$D$12,0,10*ROW('Hygiene Data'!D120))="","",OFFSET('Hygiene Data'!$D$12,0,10*ROW('Hygiene Data'!D120)))</f>
        <v/>
      </c>
      <c r="DQ126" s="270" t="str">
        <f ca="true">+IF(OFFSET('Hygiene Data'!$D$13,0,10*ROW('Hygiene Data'!D120))="","",OFFSET('Hygiene Data'!$D$13,0,10*ROW('Hygiene Data'!D120)))</f>
        <v/>
      </c>
      <c r="DR126" s="270" t="str">
        <f ca="true">+IF(OFFSET('Hygiene Data'!$E$11,0,10*ROW('Hygiene Data'!E120))="","",OFFSET('Hygiene Data'!$E$11,0,10*ROW('Hygiene Data'!E120)))</f>
        <v/>
      </c>
      <c r="DS126" s="270" t="str">
        <f ca="true">+IF(OFFSET('Hygiene Data'!$E$12,0,10*ROW('Hygiene Data'!E120))="","",OFFSET('Hygiene Data'!$E$12,0,10*ROW('Hygiene Data'!E120)))</f>
        <v/>
      </c>
      <c r="DT126" s="270" t="str">
        <f ca="true">+IF(OFFSET('Hygiene Data'!$E$13,0,10*ROW('Hygiene Data'!E120))="","",OFFSET('Hygiene Data'!$E$13,0,10*ROW('Hygiene Data'!E120)))</f>
        <v/>
      </c>
      <c r="DU126" s="270" t="str">
        <f ca="true">+IF(OFFSET('Hygiene Data'!$F$11,0,10*ROW('Hygiene Data'!F120))="","",OFFSET('Hygiene Data'!$F$11,0,10*ROW('Hygiene Data'!F120)))</f>
        <v/>
      </c>
      <c r="DV126" s="270" t="str">
        <f ca="true">+IF(OFFSET('Hygiene Data'!$F$12,0,10*ROW('Hygiene Data'!F120))="","",OFFSET('Hygiene Data'!$F$12,0,10*ROW('Hygiene Data'!F120)))</f>
        <v/>
      </c>
      <c r="DW126" s="270" t="str">
        <f ca="true">+IF(OFFSET('Hygiene Data'!$F$13,0,10*ROW('Hygiene Data'!F120))="","",OFFSET('Hygiene Data'!$F$13,0,10*ROW('Hygiene Data'!F120)))</f>
        <v/>
      </c>
      <c r="DX126" s="270" t="str">
        <f ca="true">+IF(OFFSET('Hygiene Data'!$G$11,0,10*ROW('Hygiene Data'!G120))="","",OFFSET('Hygiene Data'!$G$11,0,10*ROW('Hygiene Data'!G120)))</f>
        <v/>
      </c>
      <c r="DY126" s="270" t="str">
        <f ca="true">+IF(OFFSET('Hygiene Data'!$G$12,0,10*ROW('Hygiene Data'!G120))="","",OFFSET('Hygiene Data'!$G$12,0,10*ROW('Hygiene Data'!G120)))</f>
        <v/>
      </c>
      <c r="DZ126" s="270" t="str">
        <f ca="true">+IF(OFFSET('Hygiene Data'!$G$13,0,10*ROW('Hygiene Data'!G120))="","",OFFSET('Hygiene Data'!$G$13,0,10*ROW('Hygiene Data'!G120)))</f>
        <v/>
      </c>
      <c r="EA126" s="270" t="str">
        <f ca="true">+IF(OFFSET('Hygiene Data'!$H$11,0,10*ROW('Hygiene Data'!H120))="","",OFFSET('Hygiene Data'!$H$11,0,10*ROW('Hygiene Data'!H120)))</f>
        <v/>
      </c>
      <c r="EB126" s="270" t="str">
        <f ca="true">+IF(OFFSET('Hygiene Data'!$H$12,0,10*ROW('Hygiene Data'!H120))="","",OFFSET('Hygiene Data'!$H$12,0,10*ROW('Hygiene Data'!H120)))</f>
        <v/>
      </c>
      <c r="EC126" s="270" t="str">
        <f ca="true">+IF(OFFSET('Hygiene Data'!$H$13,0,10*ROW('Hygiene Data'!H120))="","",OFFSET('Hygiene Data'!$H$13,0,10*ROW('Hygiene Data'!H120)))</f>
        <v/>
      </c>
      <c r="ED126" s="270" t="str">
        <f ca="true">+IF(OFFSET('Hygiene Data'!$I$11,0,10*ROW('Hygiene Data'!I120))="","",OFFSET('Hygiene Data'!$I$11,0,10*ROW('Hygiene Data'!I120)))</f>
        <v/>
      </c>
      <c r="EE126" s="270" t="str">
        <f ca="true">+IF(OFFSET('Hygiene Data'!$I$12,0,10*ROW('Hygiene Data'!I120))="","",OFFSET('Hygiene Data'!$I$12,0,10*ROW('Hygiene Data'!I120)))</f>
        <v/>
      </c>
      <c r="EF126" s="270"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6"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0"/>
      <c r="BS127" s="270" t="str">
        <f ca="true">+IF(OFFSET('Water Data'!$D$27,0,10*ROW('Water Data'!D121))="","",OFFSET('Water Data'!$D$27,0,10*ROW('Water Data'!D121)))</f>
        <v/>
      </c>
      <c r="BT127" s="270" t="str">
        <f ca="true">+IF(OFFSET('Water Data'!$D$28,0,10*ROW('Water Data'!D121))="","",OFFSET('Water Data'!$D$28,0,10*ROW('Water Data'!D121)))</f>
        <v/>
      </c>
      <c r="BU127" s="270" t="str">
        <f ca="true">+IF(OFFSET('Water Data'!$D$29,0,10*ROW('Water Data'!D121))="","",OFFSET('Water Data'!$D$29,0,10*ROW('Water Data'!D121)))</f>
        <v/>
      </c>
      <c r="BV127" s="270" t="str">
        <f ca="true">+IF(OFFSET('Water Data'!$E$27,0,10*ROW('Water Data'!E121))="","",OFFSET('Water Data'!$E$27,0,10*ROW('Water Data'!E121)))</f>
        <v/>
      </c>
      <c r="BW127" s="270" t="str">
        <f ca="true">+IF(OFFSET('Water Data'!$E$28,0,10*ROW('Water Data'!E121))="","",OFFSET('Water Data'!$E$28,0,10*ROW('Water Data'!E121)))</f>
        <v/>
      </c>
      <c r="BX127" s="270" t="str">
        <f ca="true">+IF(OFFSET('Water Data'!$E$29,0,10*ROW('Water Data'!E121))="","",OFFSET('Water Data'!$E$29,0,10*ROW('Water Data'!E121)))</f>
        <v/>
      </c>
      <c r="BY127" s="270" t="str">
        <f ca="true">+IF(OFFSET('Water Data'!$F$27,0,10*ROW('Water Data'!F121))="","",OFFSET('Water Data'!$F$27,0,10*ROW('Water Data'!F121)))</f>
        <v/>
      </c>
      <c r="BZ127" s="270" t="str">
        <f ca="true">+IF(OFFSET('Water Data'!$F$28,0,10*ROW('Water Data'!F121))="","",OFFSET('Water Data'!$F$28,0,10*ROW('Water Data'!F121)))</f>
        <v/>
      </c>
      <c r="CA127" s="270" t="str">
        <f ca="true">+IF(OFFSET('Water Data'!$F$29,0,10*ROW('Water Data'!F121))="","",OFFSET('Water Data'!$F$29,0,10*ROW('Water Data'!F121)))</f>
        <v/>
      </c>
      <c r="CB127" s="270" t="str">
        <f ca="true">+IF(OFFSET('Water Data'!$G$27,0,10*ROW('Water Data'!G121))="","",OFFSET('Water Data'!$G$27,0,10*ROW('Water Data'!G121)))</f>
        <v/>
      </c>
      <c r="CC127" s="270" t="str">
        <f ca="true">+IF(OFFSET('Water Data'!$G$28,0,10*ROW('Water Data'!G121))="","",OFFSET('Water Data'!$G$28,0,10*ROW('Water Data'!G121)))</f>
        <v/>
      </c>
      <c r="CD127" s="270" t="str">
        <f ca="true">+IF(OFFSET('Water Data'!$G$29,0,10*ROW('Water Data'!G121))="","",OFFSET('Water Data'!$G$29,0,10*ROW('Water Data'!G121)))</f>
        <v/>
      </c>
      <c r="CE127" s="270" t="str">
        <f ca="true">+IF(OFFSET('Water Data'!$H$27,0,10*ROW('Water Data'!H121))="","",OFFSET('Water Data'!$H$27,0,10*ROW('Water Data'!H121)))</f>
        <v/>
      </c>
      <c r="CF127" s="270" t="str">
        <f ca="true">+IF(OFFSET('Water Data'!$H$28,0,10*ROW('Water Data'!H121))="","",OFFSET('Water Data'!$H$28,0,10*ROW('Water Data'!H121)))</f>
        <v/>
      </c>
      <c r="CG127" s="270" t="str">
        <f ca="true">+IF(OFFSET('Water Data'!$H$29,0,10*ROW('Water Data'!H121))="","",OFFSET('Water Data'!$H$29,0,10*ROW('Water Data'!H121)))</f>
        <v/>
      </c>
      <c r="CH127" s="270" t="str">
        <f ca="true">+IF(OFFSET('Water Data'!$I$27,0,10*ROW('Water Data'!I121))="","",OFFSET('Water Data'!$I$27,0,10*ROW('Water Data'!I121)))</f>
        <v/>
      </c>
      <c r="CI127" s="270" t="str">
        <f ca="true">+IF(OFFSET('Water Data'!$I$28,0,10*ROW('Water Data'!I121))="","",OFFSET('Water Data'!$I$28,0,10*ROW('Water Data'!I121)))</f>
        <v/>
      </c>
      <c r="CJ127" s="270" t="str">
        <f ca="true">+IF(OFFSET('Water Data'!$I$29,0,10*ROW('Water Data'!I121))="","",OFFSET('Water Data'!$I$29,0,10*ROW('Water Data'!I121)))</f>
        <v/>
      </c>
      <c r="CK127" s="270" t="str">
        <f ca="true">+IF(OFFSET('Sanitation Data'!$D$28,0,10*ROW('Sanitation Data'!D121))="","",OFFSET('Sanitation Data'!$D$28,0,10*ROW('Sanitation Data'!D121)))</f>
        <v/>
      </c>
      <c r="CL127" s="270" t="str">
        <f ca="true">+IF(OFFSET('Sanitation Data'!$D$29,0,10*ROW('Sanitation Data'!D121))="","",OFFSET('Sanitation Data'!$D$29,0,10*ROW('Sanitation Data'!D121)))</f>
        <v/>
      </c>
      <c r="CM127" s="270" t="str">
        <f ca="true">+IF(OFFSET('Sanitation Data'!$D$30,0,10*ROW('Sanitation Data'!D121))="","",OFFSET('Sanitation Data'!$D$30,0,10*ROW('Sanitation Data'!D121)))</f>
        <v/>
      </c>
      <c r="CN127" s="270" t="str">
        <f ca="true">+IF(OFFSET('Sanitation Data'!$D$31,0,10*ROW('Sanitation Data'!D121))="","",OFFSET('Sanitation Data'!$D$31,0,10*ROW('Sanitation Data'!D121)))</f>
        <v/>
      </c>
      <c r="CO127" s="270" t="str">
        <f ca="true">+IF(OFFSET('Sanitation Data'!$D$32,0,10*ROW('Sanitation Data'!D121))="","",OFFSET('Sanitation Data'!$D$32,0,10*ROW('Sanitation Data'!D121)))</f>
        <v/>
      </c>
      <c r="CP127" s="270" t="str">
        <f ca="true">+IF(OFFSET('Sanitation Data'!$E$28,0,10*ROW('Sanitation Data'!E121))="","",OFFSET('Sanitation Data'!$E$28,0,10*ROW('Sanitation Data'!E121)))</f>
        <v/>
      </c>
      <c r="CQ127" s="270" t="str">
        <f ca="true">+IF(OFFSET('Sanitation Data'!$E$29,0,10*ROW('Sanitation Data'!E121))="","",OFFSET('Sanitation Data'!$E$29,0,10*ROW('Sanitation Data'!E121)))</f>
        <v/>
      </c>
      <c r="CR127" s="270" t="str">
        <f ca="true">+IF(OFFSET('Sanitation Data'!$E$30,0,10*ROW('Sanitation Data'!E121))="","",OFFSET('Sanitation Data'!$E$30,0,10*ROW('Sanitation Data'!E121)))</f>
        <v/>
      </c>
      <c r="CS127" s="270" t="str">
        <f ca="true">+IF(OFFSET('Sanitation Data'!$E$31,0,10*ROW('Sanitation Data'!E121))="","",OFFSET('Sanitation Data'!$E$31,0,10*ROW('Sanitation Data'!E121)))</f>
        <v/>
      </c>
      <c r="CT127" s="270" t="str">
        <f ca="true">+IF(OFFSET('Sanitation Data'!$E$32,0,10*ROW('Sanitation Data'!E121))="","",OFFSET('Sanitation Data'!$E$32,0,10*ROW('Sanitation Data'!E121)))</f>
        <v/>
      </c>
      <c r="CU127" s="270" t="str">
        <f ca="true">+IF(OFFSET('Sanitation Data'!$F$28,0,10*ROW('Sanitation Data'!F121))="","",OFFSET('Sanitation Data'!$F$28,0,10*ROW('Sanitation Data'!F121)))</f>
        <v/>
      </c>
      <c r="CV127" s="270" t="str">
        <f ca="true">+IF(OFFSET('Sanitation Data'!$F$29,0,10*ROW('Sanitation Data'!F121))="","",OFFSET('Sanitation Data'!$F$29,0,10*ROW('Sanitation Data'!F121)))</f>
        <v/>
      </c>
      <c r="CW127" s="270" t="str">
        <f ca="true">+IF(OFFSET('Sanitation Data'!$F$30,0,10*ROW('Sanitation Data'!F121))="","",OFFSET('Sanitation Data'!$F$30,0,10*ROW('Sanitation Data'!F121)))</f>
        <v/>
      </c>
      <c r="CX127" s="270" t="str">
        <f ca="true">+IF(OFFSET('Sanitation Data'!$F$31,0,10*ROW('Sanitation Data'!F121))="","",OFFSET('Sanitation Data'!$F$31,0,10*ROW('Sanitation Data'!F121)))</f>
        <v/>
      </c>
      <c r="CY127" s="270" t="str">
        <f ca="true">+IF(OFFSET('Sanitation Data'!$F$32,0,10*ROW('Sanitation Data'!F121))="","",OFFSET('Sanitation Data'!$F$32,0,10*ROW('Sanitation Data'!F121)))</f>
        <v/>
      </c>
      <c r="CZ127" s="270" t="str">
        <f ca="true">+IF(OFFSET('Sanitation Data'!$G$28,0,10*ROW('Sanitation Data'!G121))="","",OFFSET('Sanitation Data'!$G$28,0,10*ROW('Sanitation Data'!G121)))</f>
        <v/>
      </c>
      <c r="DA127" s="270" t="str">
        <f ca="true">+IF(OFFSET('Sanitation Data'!$G$29,0,10*ROW('Sanitation Data'!G121))="","",OFFSET('Sanitation Data'!$G$29,0,10*ROW('Sanitation Data'!G121)))</f>
        <v/>
      </c>
      <c r="DB127" s="270" t="str">
        <f ca="true">+IF(OFFSET('Sanitation Data'!$G$30,0,10*ROW('Sanitation Data'!G121))="","",OFFSET('Sanitation Data'!$G$30,0,10*ROW('Sanitation Data'!G121)))</f>
        <v/>
      </c>
      <c r="DC127" s="270" t="str">
        <f ca="true">+IF(OFFSET('Sanitation Data'!$G$31,0,10*ROW('Sanitation Data'!G121))="","",OFFSET('Sanitation Data'!$G$31,0,10*ROW('Sanitation Data'!G121)))</f>
        <v/>
      </c>
      <c r="DD127" s="270" t="str">
        <f ca="true">+IF(OFFSET('Sanitation Data'!$G$32,0,10*ROW('Sanitation Data'!G121))="","",OFFSET('Sanitation Data'!$G$32,0,10*ROW('Sanitation Data'!G121)))</f>
        <v/>
      </c>
      <c r="DE127" s="270" t="str">
        <f ca="true">+IF(OFFSET('Sanitation Data'!$H$28,0,10*ROW('Sanitation Data'!H121))="","",OFFSET('Sanitation Data'!$H$28,0,10*ROW('Sanitation Data'!H121)))</f>
        <v/>
      </c>
      <c r="DF127" s="270" t="str">
        <f ca="true">+IF(OFFSET('Sanitation Data'!$H$29,0,10*ROW('Sanitation Data'!H121))="","",OFFSET('Sanitation Data'!$H$29,0,10*ROW('Sanitation Data'!H121)))</f>
        <v/>
      </c>
      <c r="DG127" s="270" t="str">
        <f ca="true">+IF(OFFSET('Sanitation Data'!$H$30,0,10*ROW('Sanitation Data'!H121))="","",OFFSET('Sanitation Data'!$H$30,0,10*ROW('Sanitation Data'!H121)))</f>
        <v/>
      </c>
      <c r="DH127" s="270" t="str">
        <f ca="true">+IF(OFFSET('Sanitation Data'!$H$31,0,10*ROW('Sanitation Data'!H121))="","",OFFSET('Sanitation Data'!$H$31,0,10*ROW('Sanitation Data'!H121)))</f>
        <v/>
      </c>
      <c r="DI127" s="270" t="str">
        <f ca="true">+IF(OFFSET('Sanitation Data'!$H$32,0,10*ROW('Sanitation Data'!H121))="","",OFFSET('Sanitation Data'!$H$32,0,10*ROW('Sanitation Data'!H121)))</f>
        <v/>
      </c>
      <c r="DJ127" s="270" t="str">
        <f ca="true">+IF(OFFSET('Sanitation Data'!$I$28,0,10*ROW('Sanitation Data'!I121))="","",OFFSET('Sanitation Data'!$I$28,0,10*ROW('Sanitation Data'!I121)))</f>
        <v/>
      </c>
      <c r="DK127" s="270" t="str">
        <f ca="true">+IF(OFFSET('Sanitation Data'!$I$29,0,10*ROW('Sanitation Data'!I121))="","",OFFSET('Sanitation Data'!$I$29,0,10*ROW('Sanitation Data'!I121)))</f>
        <v/>
      </c>
      <c r="DL127" s="270" t="str">
        <f ca="true">+IF(OFFSET('Sanitation Data'!$I$30,0,10*ROW('Sanitation Data'!I121))="","",OFFSET('Sanitation Data'!$I$30,0,10*ROW('Sanitation Data'!I121)))</f>
        <v/>
      </c>
      <c r="DM127" s="270" t="str">
        <f ca="true">+IF(OFFSET('Sanitation Data'!$I$31,0,10*ROW('Sanitation Data'!I121))="","",OFFSET('Sanitation Data'!$I$31,0,10*ROW('Sanitation Data'!I121)))</f>
        <v/>
      </c>
      <c r="DN127" s="270" t="str">
        <f ca="true">+IF(OFFSET('Sanitation Data'!$I$32,0,10*ROW('Sanitation Data'!I121))="","",OFFSET('Sanitation Data'!$I$32,0,10*ROW('Sanitation Data'!I121)))</f>
        <v/>
      </c>
      <c r="DO127" s="270" t="str">
        <f ca="true">+IF(OFFSET('Hygiene Data'!$D$11,0,10*ROW('Hygiene Data'!D121))="","",OFFSET('Hygiene Data'!$D$11,0,10*ROW('Hygiene Data'!D121)))</f>
        <v/>
      </c>
      <c r="DP127" s="270" t="str">
        <f ca="true">+IF(OFFSET('Hygiene Data'!$D$12,0,10*ROW('Hygiene Data'!D121))="","",OFFSET('Hygiene Data'!$D$12,0,10*ROW('Hygiene Data'!D121)))</f>
        <v/>
      </c>
      <c r="DQ127" s="270" t="str">
        <f ca="true">+IF(OFFSET('Hygiene Data'!$D$13,0,10*ROW('Hygiene Data'!D121))="","",OFFSET('Hygiene Data'!$D$13,0,10*ROW('Hygiene Data'!D121)))</f>
        <v/>
      </c>
      <c r="DR127" s="270" t="str">
        <f ca="true">+IF(OFFSET('Hygiene Data'!$E$11,0,10*ROW('Hygiene Data'!E121))="","",OFFSET('Hygiene Data'!$E$11,0,10*ROW('Hygiene Data'!E121)))</f>
        <v/>
      </c>
      <c r="DS127" s="270" t="str">
        <f ca="true">+IF(OFFSET('Hygiene Data'!$E$12,0,10*ROW('Hygiene Data'!E121))="","",OFFSET('Hygiene Data'!$E$12,0,10*ROW('Hygiene Data'!E121)))</f>
        <v/>
      </c>
      <c r="DT127" s="270" t="str">
        <f ca="true">+IF(OFFSET('Hygiene Data'!$E$13,0,10*ROW('Hygiene Data'!E121))="","",OFFSET('Hygiene Data'!$E$13,0,10*ROW('Hygiene Data'!E121)))</f>
        <v/>
      </c>
      <c r="DU127" s="270" t="str">
        <f ca="true">+IF(OFFSET('Hygiene Data'!$F$11,0,10*ROW('Hygiene Data'!F121))="","",OFFSET('Hygiene Data'!$F$11,0,10*ROW('Hygiene Data'!F121)))</f>
        <v/>
      </c>
      <c r="DV127" s="270" t="str">
        <f ca="true">+IF(OFFSET('Hygiene Data'!$F$12,0,10*ROW('Hygiene Data'!F121))="","",OFFSET('Hygiene Data'!$F$12,0,10*ROW('Hygiene Data'!F121)))</f>
        <v/>
      </c>
      <c r="DW127" s="270" t="str">
        <f ca="true">+IF(OFFSET('Hygiene Data'!$F$13,0,10*ROW('Hygiene Data'!F121))="","",OFFSET('Hygiene Data'!$F$13,0,10*ROW('Hygiene Data'!F121)))</f>
        <v/>
      </c>
      <c r="DX127" s="270" t="str">
        <f ca="true">+IF(OFFSET('Hygiene Data'!$G$11,0,10*ROW('Hygiene Data'!G121))="","",OFFSET('Hygiene Data'!$G$11,0,10*ROW('Hygiene Data'!G121)))</f>
        <v/>
      </c>
      <c r="DY127" s="270" t="str">
        <f ca="true">+IF(OFFSET('Hygiene Data'!$G$12,0,10*ROW('Hygiene Data'!G121))="","",OFFSET('Hygiene Data'!$G$12,0,10*ROW('Hygiene Data'!G121)))</f>
        <v/>
      </c>
      <c r="DZ127" s="270" t="str">
        <f ca="true">+IF(OFFSET('Hygiene Data'!$G$13,0,10*ROW('Hygiene Data'!G121))="","",OFFSET('Hygiene Data'!$G$13,0,10*ROW('Hygiene Data'!G121)))</f>
        <v/>
      </c>
      <c r="EA127" s="270" t="str">
        <f ca="true">+IF(OFFSET('Hygiene Data'!$H$11,0,10*ROW('Hygiene Data'!H121))="","",OFFSET('Hygiene Data'!$H$11,0,10*ROW('Hygiene Data'!H121)))</f>
        <v/>
      </c>
      <c r="EB127" s="270" t="str">
        <f ca="true">+IF(OFFSET('Hygiene Data'!$H$12,0,10*ROW('Hygiene Data'!H121))="","",OFFSET('Hygiene Data'!$H$12,0,10*ROW('Hygiene Data'!H121)))</f>
        <v/>
      </c>
      <c r="EC127" s="270" t="str">
        <f ca="true">+IF(OFFSET('Hygiene Data'!$H$13,0,10*ROW('Hygiene Data'!H121))="","",OFFSET('Hygiene Data'!$H$13,0,10*ROW('Hygiene Data'!H121)))</f>
        <v/>
      </c>
      <c r="ED127" s="270" t="str">
        <f ca="true">+IF(OFFSET('Hygiene Data'!$I$11,0,10*ROW('Hygiene Data'!I121))="","",OFFSET('Hygiene Data'!$I$11,0,10*ROW('Hygiene Data'!I121)))</f>
        <v/>
      </c>
      <c r="EE127" s="270" t="str">
        <f ca="true">+IF(OFFSET('Hygiene Data'!$I$12,0,10*ROW('Hygiene Data'!I121))="","",OFFSET('Hygiene Data'!$I$12,0,10*ROW('Hygiene Data'!I121)))</f>
        <v/>
      </c>
      <c r="EF127" s="270"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6"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0"/>
      <c r="BS128" s="270" t="str">
        <f ca="true">+IF(OFFSET('Water Data'!$D$27,0,10*ROW('Water Data'!D122))="","",OFFSET('Water Data'!$D$27,0,10*ROW('Water Data'!D122)))</f>
        <v/>
      </c>
      <c r="BT128" s="270" t="str">
        <f ca="true">+IF(OFFSET('Water Data'!$D$28,0,10*ROW('Water Data'!D122))="","",OFFSET('Water Data'!$D$28,0,10*ROW('Water Data'!D122)))</f>
        <v/>
      </c>
      <c r="BU128" s="270" t="str">
        <f ca="true">+IF(OFFSET('Water Data'!$D$29,0,10*ROW('Water Data'!D122))="","",OFFSET('Water Data'!$D$29,0,10*ROW('Water Data'!D122)))</f>
        <v/>
      </c>
      <c r="BV128" s="270" t="str">
        <f ca="true">+IF(OFFSET('Water Data'!$E$27,0,10*ROW('Water Data'!E122))="","",OFFSET('Water Data'!$E$27,0,10*ROW('Water Data'!E122)))</f>
        <v/>
      </c>
      <c r="BW128" s="270" t="str">
        <f ca="true">+IF(OFFSET('Water Data'!$E$28,0,10*ROW('Water Data'!E122))="","",OFFSET('Water Data'!$E$28,0,10*ROW('Water Data'!E122)))</f>
        <v/>
      </c>
      <c r="BX128" s="270" t="str">
        <f ca="true">+IF(OFFSET('Water Data'!$E$29,0,10*ROW('Water Data'!E122))="","",OFFSET('Water Data'!$E$29,0,10*ROW('Water Data'!E122)))</f>
        <v/>
      </c>
      <c r="BY128" s="270" t="str">
        <f ca="true">+IF(OFFSET('Water Data'!$F$27,0,10*ROW('Water Data'!F122))="","",OFFSET('Water Data'!$F$27,0,10*ROW('Water Data'!F122)))</f>
        <v/>
      </c>
      <c r="BZ128" s="270" t="str">
        <f ca="true">+IF(OFFSET('Water Data'!$F$28,0,10*ROW('Water Data'!F122))="","",OFFSET('Water Data'!$F$28,0,10*ROW('Water Data'!F122)))</f>
        <v/>
      </c>
      <c r="CA128" s="270" t="str">
        <f ca="true">+IF(OFFSET('Water Data'!$F$29,0,10*ROW('Water Data'!F122))="","",OFFSET('Water Data'!$F$29,0,10*ROW('Water Data'!F122)))</f>
        <v/>
      </c>
      <c r="CB128" s="270" t="str">
        <f ca="true">+IF(OFFSET('Water Data'!$G$27,0,10*ROW('Water Data'!G122))="","",OFFSET('Water Data'!$G$27,0,10*ROW('Water Data'!G122)))</f>
        <v/>
      </c>
      <c r="CC128" s="270" t="str">
        <f ca="true">+IF(OFFSET('Water Data'!$G$28,0,10*ROW('Water Data'!G122))="","",OFFSET('Water Data'!$G$28,0,10*ROW('Water Data'!G122)))</f>
        <v/>
      </c>
      <c r="CD128" s="270" t="str">
        <f ca="true">+IF(OFFSET('Water Data'!$G$29,0,10*ROW('Water Data'!G122))="","",OFFSET('Water Data'!$G$29,0,10*ROW('Water Data'!G122)))</f>
        <v/>
      </c>
      <c r="CE128" s="270" t="str">
        <f ca="true">+IF(OFFSET('Water Data'!$H$27,0,10*ROW('Water Data'!H122))="","",OFFSET('Water Data'!$H$27,0,10*ROW('Water Data'!H122)))</f>
        <v/>
      </c>
      <c r="CF128" s="270" t="str">
        <f ca="true">+IF(OFFSET('Water Data'!$H$28,0,10*ROW('Water Data'!H122))="","",OFFSET('Water Data'!$H$28,0,10*ROW('Water Data'!H122)))</f>
        <v/>
      </c>
      <c r="CG128" s="270" t="str">
        <f ca="true">+IF(OFFSET('Water Data'!$H$29,0,10*ROW('Water Data'!H122))="","",OFFSET('Water Data'!$H$29,0,10*ROW('Water Data'!H122)))</f>
        <v/>
      </c>
      <c r="CH128" s="270" t="str">
        <f ca="true">+IF(OFFSET('Water Data'!$I$27,0,10*ROW('Water Data'!I122))="","",OFFSET('Water Data'!$I$27,0,10*ROW('Water Data'!I122)))</f>
        <v/>
      </c>
      <c r="CI128" s="270" t="str">
        <f ca="true">+IF(OFFSET('Water Data'!$I$28,0,10*ROW('Water Data'!I122))="","",OFFSET('Water Data'!$I$28,0,10*ROW('Water Data'!I122)))</f>
        <v/>
      </c>
      <c r="CJ128" s="270" t="str">
        <f ca="true">+IF(OFFSET('Water Data'!$I$29,0,10*ROW('Water Data'!I122))="","",OFFSET('Water Data'!$I$29,0,10*ROW('Water Data'!I122)))</f>
        <v/>
      </c>
      <c r="CK128" s="270" t="str">
        <f ca="true">+IF(OFFSET('Sanitation Data'!$D$28,0,10*ROW('Sanitation Data'!D122))="","",OFFSET('Sanitation Data'!$D$28,0,10*ROW('Sanitation Data'!D122)))</f>
        <v/>
      </c>
      <c r="CL128" s="270" t="str">
        <f ca="true">+IF(OFFSET('Sanitation Data'!$D$29,0,10*ROW('Sanitation Data'!D122))="","",OFFSET('Sanitation Data'!$D$29,0,10*ROW('Sanitation Data'!D122)))</f>
        <v/>
      </c>
      <c r="CM128" s="270" t="str">
        <f ca="true">+IF(OFFSET('Sanitation Data'!$D$30,0,10*ROW('Sanitation Data'!D122))="","",OFFSET('Sanitation Data'!$D$30,0,10*ROW('Sanitation Data'!D122)))</f>
        <v/>
      </c>
      <c r="CN128" s="270" t="str">
        <f ca="true">+IF(OFFSET('Sanitation Data'!$D$31,0,10*ROW('Sanitation Data'!D122))="","",OFFSET('Sanitation Data'!$D$31,0,10*ROW('Sanitation Data'!D122)))</f>
        <v/>
      </c>
      <c r="CO128" s="270" t="str">
        <f ca="true">+IF(OFFSET('Sanitation Data'!$D$32,0,10*ROW('Sanitation Data'!D122))="","",OFFSET('Sanitation Data'!$D$32,0,10*ROW('Sanitation Data'!D122)))</f>
        <v/>
      </c>
      <c r="CP128" s="270" t="str">
        <f ca="true">+IF(OFFSET('Sanitation Data'!$E$28,0,10*ROW('Sanitation Data'!E122))="","",OFFSET('Sanitation Data'!$E$28,0,10*ROW('Sanitation Data'!E122)))</f>
        <v/>
      </c>
      <c r="CQ128" s="270" t="str">
        <f ca="true">+IF(OFFSET('Sanitation Data'!$E$29,0,10*ROW('Sanitation Data'!E122))="","",OFFSET('Sanitation Data'!$E$29,0,10*ROW('Sanitation Data'!E122)))</f>
        <v/>
      </c>
      <c r="CR128" s="270" t="str">
        <f ca="true">+IF(OFFSET('Sanitation Data'!$E$30,0,10*ROW('Sanitation Data'!E122))="","",OFFSET('Sanitation Data'!$E$30,0,10*ROW('Sanitation Data'!E122)))</f>
        <v/>
      </c>
      <c r="CS128" s="270" t="str">
        <f ca="true">+IF(OFFSET('Sanitation Data'!$E$31,0,10*ROW('Sanitation Data'!E122))="","",OFFSET('Sanitation Data'!$E$31,0,10*ROW('Sanitation Data'!E122)))</f>
        <v/>
      </c>
      <c r="CT128" s="270" t="str">
        <f ca="true">+IF(OFFSET('Sanitation Data'!$E$32,0,10*ROW('Sanitation Data'!E122))="","",OFFSET('Sanitation Data'!$E$32,0,10*ROW('Sanitation Data'!E122)))</f>
        <v/>
      </c>
      <c r="CU128" s="270" t="str">
        <f ca="true">+IF(OFFSET('Sanitation Data'!$F$28,0,10*ROW('Sanitation Data'!F122))="","",OFFSET('Sanitation Data'!$F$28,0,10*ROW('Sanitation Data'!F122)))</f>
        <v/>
      </c>
      <c r="CV128" s="270" t="str">
        <f ca="true">+IF(OFFSET('Sanitation Data'!$F$29,0,10*ROW('Sanitation Data'!F122))="","",OFFSET('Sanitation Data'!$F$29,0,10*ROW('Sanitation Data'!F122)))</f>
        <v/>
      </c>
      <c r="CW128" s="270" t="str">
        <f ca="true">+IF(OFFSET('Sanitation Data'!$F$30,0,10*ROW('Sanitation Data'!F122))="","",OFFSET('Sanitation Data'!$F$30,0,10*ROW('Sanitation Data'!F122)))</f>
        <v/>
      </c>
      <c r="CX128" s="270" t="str">
        <f ca="true">+IF(OFFSET('Sanitation Data'!$F$31,0,10*ROW('Sanitation Data'!F122))="","",OFFSET('Sanitation Data'!$F$31,0,10*ROW('Sanitation Data'!F122)))</f>
        <v/>
      </c>
      <c r="CY128" s="270" t="str">
        <f ca="true">+IF(OFFSET('Sanitation Data'!$F$32,0,10*ROW('Sanitation Data'!F122))="","",OFFSET('Sanitation Data'!$F$32,0,10*ROW('Sanitation Data'!F122)))</f>
        <v/>
      </c>
      <c r="CZ128" s="270" t="str">
        <f ca="true">+IF(OFFSET('Sanitation Data'!$G$28,0,10*ROW('Sanitation Data'!G122))="","",OFFSET('Sanitation Data'!$G$28,0,10*ROW('Sanitation Data'!G122)))</f>
        <v/>
      </c>
      <c r="DA128" s="270" t="str">
        <f ca="true">+IF(OFFSET('Sanitation Data'!$G$29,0,10*ROW('Sanitation Data'!G122))="","",OFFSET('Sanitation Data'!$G$29,0,10*ROW('Sanitation Data'!G122)))</f>
        <v/>
      </c>
      <c r="DB128" s="270" t="str">
        <f ca="true">+IF(OFFSET('Sanitation Data'!$G$30,0,10*ROW('Sanitation Data'!G122))="","",OFFSET('Sanitation Data'!$G$30,0,10*ROW('Sanitation Data'!G122)))</f>
        <v/>
      </c>
      <c r="DC128" s="270" t="str">
        <f ca="true">+IF(OFFSET('Sanitation Data'!$G$31,0,10*ROW('Sanitation Data'!G122))="","",OFFSET('Sanitation Data'!$G$31,0,10*ROW('Sanitation Data'!G122)))</f>
        <v/>
      </c>
      <c r="DD128" s="270" t="str">
        <f ca="true">+IF(OFFSET('Sanitation Data'!$G$32,0,10*ROW('Sanitation Data'!G122))="","",OFFSET('Sanitation Data'!$G$32,0,10*ROW('Sanitation Data'!G122)))</f>
        <v/>
      </c>
      <c r="DE128" s="270" t="str">
        <f ca="true">+IF(OFFSET('Sanitation Data'!$H$28,0,10*ROW('Sanitation Data'!H122))="","",OFFSET('Sanitation Data'!$H$28,0,10*ROW('Sanitation Data'!H122)))</f>
        <v/>
      </c>
      <c r="DF128" s="270" t="str">
        <f ca="true">+IF(OFFSET('Sanitation Data'!$H$29,0,10*ROW('Sanitation Data'!H122))="","",OFFSET('Sanitation Data'!$H$29,0,10*ROW('Sanitation Data'!H122)))</f>
        <v/>
      </c>
      <c r="DG128" s="270" t="str">
        <f ca="true">+IF(OFFSET('Sanitation Data'!$H$30,0,10*ROW('Sanitation Data'!H122))="","",OFFSET('Sanitation Data'!$H$30,0,10*ROW('Sanitation Data'!H122)))</f>
        <v/>
      </c>
      <c r="DH128" s="270" t="str">
        <f ca="true">+IF(OFFSET('Sanitation Data'!$H$31,0,10*ROW('Sanitation Data'!H122))="","",OFFSET('Sanitation Data'!$H$31,0,10*ROW('Sanitation Data'!H122)))</f>
        <v/>
      </c>
      <c r="DI128" s="270" t="str">
        <f ca="true">+IF(OFFSET('Sanitation Data'!$H$32,0,10*ROW('Sanitation Data'!H122))="","",OFFSET('Sanitation Data'!$H$32,0,10*ROW('Sanitation Data'!H122)))</f>
        <v/>
      </c>
      <c r="DJ128" s="270" t="str">
        <f ca="true">+IF(OFFSET('Sanitation Data'!$I$28,0,10*ROW('Sanitation Data'!I122))="","",OFFSET('Sanitation Data'!$I$28,0,10*ROW('Sanitation Data'!I122)))</f>
        <v/>
      </c>
      <c r="DK128" s="270" t="str">
        <f ca="true">+IF(OFFSET('Sanitation Data'!$I$29,0,10*ROW('Sanitation Data'!I122))="","",OFFSET('Sanitation Data'!$I$29,0,10*ROW('Sanitation Data'!I122)))</f>
        <v/>
      </c>
      <c r="DL128" s="270" t="str">
        <f ca="true">+IF(OFFSET('Sanitation Data'!$I$30,0,10*ROW('Sanitation Data'!I122))="","",OFFSET('Sanitation Data'!$I$30,0,10*ROW('Sanitation Data'!I122)))</f>
        <v/>
      </c>
      <c r="DM128" s="270" t="str">
        <f ca="true">+IF(OFFSET('Sanitation Data'!$I$31,0,10*ROW('Sanitation Data'!I122))="","",OFFSET('Sanitation Data'!$I$31,0,10*ROW('Sanitation Data'!I122)))</f>
        <v/>
      </c>
      <c r="DN128" s="270" t="str">
        <f ca="true">+IF(OFFSET('Sanitation Data'!$I$32,0,10*ROW('Sanitation Data'!I122))="","",OFFSET('Sanitation Data'!$I$32,0,10*ROW('Sanitation Data'!I122)))</f>
        <v/>
      </c>
      <c r="DO128" s="270" t="str">
        <f ca="true">+IF(OFFSET('Hygiene Data'!$D$11,0,10*ROW('Hygiene Data'!D122))="","",OFFSET('Hygiene Data'!$D$11,0,10*ROW('Hygiene Data'!D122)))</f>
        <v/>
      </c>
      <c r="DP128" s="270" t="str">
        <f ca="true">+IF(OFFSET('Hygiene Data'!$D$12,0,10*ROW('Hygiene Data'!D122))="","",OFFSET('Hygiene Data'!$D$12,0,10*ROW('Hygiene Data'!D122)))</f>
        <v/>
      </c>
      <c r="DQ128" s="270" t="str">
        <f ca="true">+IF(OFFSET('Hygiene Data'!$D$13,0,10*ROW('Hygiene Data'!D122))="","",OFFSET('Hygiene Data'!$D$13,0,10*ROW('Hygiene Data'!D122)))</f>
        <v/>
      </c>
      <c r="DR128" s="270" t="str">
        <f ca="true">+IF(OFFSET('Hygiene Data'!$E$11,0,10*ROW('Hygiene Data'!E122))="","",OFFSET('Hygiene Data'!$E$11,0,10*ROW('Hygiene Data'!E122)))</f>
        <v/>
      </c>
      <c r="DS128" s="270" t="str">
        <f ca="true">+IF(OFFSET('Hygiene Data'!$E$12,0,10*ROW('Hygiene Data'!E122))="","",OFFSET('Hygiene Data'!$E$12,0,10*ROW('Hygiene Data'!E122)))</f>
        <v/>
      </c>
      <c r="DT128" s="270" t="str">
        <f ca="true">+IF(OFFSET('Hygiene Data'!$E$13,0,10*ROW('Hygiene Data'!E122))="","",OFFSET('Hygiene Data'!$E$13,0,10*ROW('Hygiene Data'!E122)))</f>
        <v/>
      </c>
      <c r="DU128" s="270" t="str">
        <f ca="true">+IF(OFFSET('Hygiene Data'!$F$11,0,10*ROW('Hygiene Data'!F122))="","",OFFSET('Hygiene Data'!$F$11,0,10*ROW('Hygiene Data'!F122)))</f>
        <v/>
      </c>
      <c r="DV128" s="270" t="str">
        <f ca="true">+IF(OFFSET('Hygiene Data'!$F$12,0,10*ROW('Hygiene Data'!F122))="","",OFFSET('Hygiene Data'!$F$12,0,10*ROW('Hygiene Data'!F122)))</f>
        <v/>
      </c>
      <c r="DW128" s="270" t="str">
        <f ca="true">+IF(OFFSET('Hygiene Data'!$F$13,0,10*ROW('Hygiene Data'!F122))="","",OFFSET('Hygiene Data'!$F$13,0,10*ROW('Hygiene Data'!F122)))</f>
        <v/>
      </c>
      <c r="DX128" s="270" t="str">
        <f ca="true">+IF(OFFSET('Hygiene Data'!$G$11,0,10*ROW('Hygiene Data'!G122))="","",OFFSET('Hygiene Data'!$G$11,0,10*ROW('Hygiene Data'!G122)))</f>
        <v/>
      </c>
      <c r="DY128" s="270" t="str">
        <f ca="true">+IF(OFFSET('Hygiene Data'!$G$12,0,10*ROW('Hygiene Data'!G122))="","",OFFSET('Hygiene Data'!$G$12,0,10*ROW('Hygiene Data'!G122)))</f>
        <v/>
      </c>
      <c r="DZ128" s="270" t="str">
        <f ca="true">+IF(OFFSET('Hygiene Data'!$G$13,0,10*ROW('Hygiene Data'!G122))="","",OFFSET('Hygiene Data'!$G$13,0,10*ROW('Hygiene Data'!G122)))</f>
        <v/>
      </c>
      <c r="EA128" s="270" t="str">
        <f ca="true">+IF(OFFSET('Hygiene Data'!$H$11,0,10*ROW('Hygiene Data'!H122))="","",OFFSET('Hygiene Data'!$H$11,0,10*ROW('Hygiene Data'!H122)))</f>
        <v/>
      </c>
      <c r="EB128" s="270" t="str">
        <f ca="true">+IF(OFFSET('Hygiene Data'!$H$12,0,10*ROW('Hygiene Data'!H122))="","",OFFSET('Hygiene Data'!$H$12,0,10*ROW('Hygiene Data'!H122)))</f>
        <v/>
      </c>
      <c r="EC128" s="270" t="str">
        <f ca="true">+IF(OFFSET('Hygiene Data'!$H$13,0,10*ROW('Hygiene Data'!H122))="","",OFFSET('Hygiene Data'!$H$13,0,10*ROW('Hygiene Data'!H122)))</f>
        <v/>
      </c>
      <c r="ED128" s="270" t="str">
        <f ca="true">+IF(OFFSET('Hygiene Data'!$I$11,0,10*ROW('Hygiene Data'!I122))="","",OFFSET('Hygiene Data'!$I$11,0,10*ROW('Hygiene Data'!I122)))</f>
        <v/>
      </c>
      <c r="EE128" s="270" t="str">
        <f ca="true">+IF(OFFSET('Hygiene Data'!$I$12,0,10*ROW('Hygiene Data'!I122))="","",OFFSET('Hygiene Data'!$I$12,0,10*ROW('Hygiene Data'!I122)))</f>
        <v/>
      </c>
      <c r="EF128" s="270"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6"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0"/>
      <c r="BS129" s="270" t="str">
        <f ca="true">+IF(OFFSET('Water Data'!$D$27,0,10*ROW('Water Data'!D123))="","",OFFSET('Water Data'!$D$27,0,10*ROW('Water Data'!D123)))</f>
        <v/>
      </c>
      <c r="BT129" s="270" t="str">
        <f ca="true">+IF(OFFSET('Water Data'!$D$28,0,10*ROW('Water Data'!D123))="","",OFFSET('Water Data'!$D$28,0,10*ROW('Water Data'!D123)))</f>
        <v/>
      </c>
      <c r="BU129" s="270" t="str">
        <f ca="true">+IF(OFFSET('Water Data'!$D$29,0,10*ROW('Water Data'!D123))="","",OFFSET('Water Data'!$D$29,0,10*ROW('Water Data'!D123)))</f>
        <v/>
      </c>
      <c r="BV129" s="270" t="str">
        <f ca="true">+IF(OFFSET('Water Data'!$E$27,0,10*ROW('Water Data'!E123))="","",OFFSET('Water Data'!$E$27,0,10*ROW('Water Data'!E123)))</f>
        <v/>
      </c>
      <c r="BW129" s="270" t="str">
        <f ca="true">+IF(OFFSET('Water Data'!$E$28,0,10*ROW('Water Data'!E123))="","",OFFSET('Water Data'!$E$28,0,10*ROW('Water Data'!E123)))</f>
        <v/>
      </c>
      <c r="BX129" s="270" t="str">
        <f ca="true">+IF(OFFSET('Water Data'!$E$29,0,10*ROW('Water Data'!E123))="","",OFFSET('Water Data'!$E$29,0,10*ROW('Water Data'!E123)))</f>
        <v/>
      </c>
      <c r="BY129" s="270" t="str">
        <f ca="true">+IF(OFFSET('Water Data'!$F$27,0,10*ROW('Water Data'!F123))="","",OFFSET('Water Data'!$F$27,0,10*ROW('Water Data'!F123)))</f>
        <v/>
      </c>
      <c r="BZ129" s="270" t="str">
        <f ca="true">+IF(OFFSET('Water Data'!$F$28,0,10*ROW('Water Data'!F123))="","",OFFSET('Water Data'!$F$28,0,10*ROW('Water Data'!F123)))</f>
        <v/>
      </c>
      <c r="CA129" s="270" t="str">
        <f ca="true">+IF(OFFSET('Water Data'!$F$29,0,10*ROW('Water Data'!F123))="","",OFFSET('Water Data'!$F$29,0,10*ROW('Water Data'!F123)))</f>
        <v/>
      </c>
      <c r="CB129" s="270" t="str">
        <f ca="true">+IF(OFFSET('Water Data'!$G$27,0,10*ROW('Water Data'!G123))="","",OFFSET('Water Data'!$G$27,0,10*ROW('Water Data'!G123)))</f>
        <v/>
      </c>
      <c r="CC129" s="270" t="str">
        <f ca="true">+IF(OFFSET('Water Data'!$G$28,0,10*ROW('Water Data'!G123))="","",OFFSET('Water Data'!$G$28,0,10*ROW('Water Data'!G123)))</f>
        <v/>
      </c>
      <c r="CD129" s="270" t="str">
        <f ca="true">+IF(OFFSET('Water Data'!$G$29,0,10*ROW('Water Data'!G123))="","",OFFSET('Water Data'!$G$29,0,10*ROW('Water Data'!G123)))</f>
        <v/>
      </c>
      <c r="CE129" s="270" t="str">
        <f ca="true">+IF(OFFSET('Water Data'!$H$27,0,10*ROW('Water Data'!H123))="","",OFFSET('Water Data'!$H$27,0,10*ROW('Water Data'!H123)))</f>
        <v/>
      </c>
      <c r="CF129" s="270" t="str">
        <f ca="true">+IF(OFFSET('Water Data'!$H$28,0,10*ROW('Water Data'!H123))="","",OFFSET('Water Data'!$H$28,0,10*ROW('Water Data'!H123)))</f>
        <v/>
      </c>
      <c r="CG129" s="270" t="str">
        <f ca="true">+IF(OFFSET('Water Data'!$H$29,0,10*ROW('Water Data'!H123))="","",OFFSET('Water Data'!$H$29,0,10*ROW('Water Data'!H123)))</f>
        <v/>
      </c>
      <c r="CH129" s="270" t="str">
        <f ca="true">+IF(OFFSET('Water Data'!$I$27,0,10*ROW('Water Data'!I123))="","",OFFSET('Water Data'!$I$27,0,10*ROW('Water Data'!I123)))</f>
        <v/>
      </c>
      <c r="CI129" s="270" t="str">
        <f ca="true">+IF(OFFSET('Water Data'!$I$28,0,10*ROW('Water Data'!I123))="","",OFFSET('Water Data'!$I$28,0,10*ROW('Water Data'!I123)))</f>
        <v/>
      </c>
      <c r="CJ129" s="270" t="str">
        <f ca="true">+IF(OFFSET('Water Data'!$I$29,0,10*ROW('Water Data'!I123))="","",OFFSET('Water Data'!$I$29,0,10*ROW('Water Data'!I123)))</f>
        <v/>
      </c>
      <c r="CK129" s="270" t="str">
        <f ca="true">+IF(OFFSET('Sanitation Data'!$D$28,0,10*ROW('Sanitation Data'!D123))="","",OFFSET('Sanitation Data'!$D$28,0,10*ROW('Sanitation Data'!D123)))</f>
        <v/>
      </c>
      <c r="CL129" s="270" t="str">
        <f ca="true">+IF(OFFSET('Sanitation Data'!$D$29,0,10*ROW('Sanitation Data'!D123))="","",OFFSET('Sanitation Data'!$D$29,0,10*ROW('Sanitation Data'!D123)))</f>
        <v/>
      </c>
      <c r="CM129" s="270" t="str">
        <f ca="true">+IF(OFFSET('Sanitation Data'!$D$30,0,10*ROW('Sanitation Data'!D123))="","",OFFSET('Sanitation Data'!$D$30,0,10*ROW('Sanitation Data'!D123)))</f>
        <v/>
      </c>
      <c r="CN129" s="270" t="str">
        <f ca="true">+IF(OFFSET('Sanitation Data'!$D$31,0,10*ROW('Sanitation Data'!D123))="","",OFFSET('Sanitation Data'!$D$31,0,10*ROW('Sanitation Data'!D123)))</f>
        <v/>
      </c>
      <c r="CO129" s="270" t="str">
        <f ca="true">+IF(OFFSET('Sanitation Data'!$D$32,0,10*ROW('Sanitation Data'!D123))="","",OFFSET('Sanitation Data'!$D$32,0,10*ROW('Sanitation Data'!D123)))</f>
        <v/>
      </c>
      <c r="CP129" s="270" t="str">
        <f ca="true">+IF(OFFSET('Sanitation Data'!$E$28,0,10*ROW('Sanitation Data'!E123))="","",OFFSET('Sanitation Data'!$E$28,0,10*ROW('Sanitation Data'!E123)))</f>
        <v/>
      </c>
      <c r="CQ129" s="270" t="str">
        <f ca="true">+IF(OFFSET('Sanitation Data'!$E$29,0,10*ROW('Sanitation Data'!E123))="","",OFFSET('Sanitation Data'!$E$29,0,10*ROW('Sanitation Data'!E123)))</f>
        <v/>
      </c>
      <c r="CR129" s="270" t="str">
        <f ca="true">+IF(OFFSET('Sanitation Data'!$E$30,0,10*ROW('Sanitation Data'!E123))="","",OFFSET('Sanitation Data'!$E$30,0,10*ROW('Sanitation Data'!E123)))</f>
        <v/>
      </c>
      <c r="CS129" s="270" t="str">
        <f ca="true">+IF(OFFSET('Sanitation Data'!$E$31,0,10*ROW('Sanitation Data'!E123))="","",OFFSET('Sanitation Data'!$E$31,0,10*ROW('Sanitation Data'!E123)))</f>
        <v/>
      </c>
      <c r="CT129" s="270" t="str">
        <f ca="true">+IF(OFFSET('Sanitation Data'!$E$32,0,10*ROW('Sanitation Data'!E123))="","",OFFSET('Sanitation Data'!$E$32,0,10*ROW('Sanitation Data'!E123)))</f>
        <v/>
      </c>
      <c r="CU129" s="270" t="str">
        <f ca="true">+IF(OFFSET('Sanitation Data'!$F$28,0,10*ROW('Sanitation Data'!F123))="","",OFFSET('Sanitation Data'!$F$28,0,10*ROW('Sanitation Data'!F123)))</f>
        <v/>
      </c>
      <c r="CV129" s="270" t="str">
        <f ca="true">+IF(OFFSET('Sanitation Data'!$F$29,0,10*ROW('Sanitation Data'!F123))="","",OFFSET('Sanitation Data'!$F$29,0,10*ROW('Sanitation Data'!F123)))</f>
        <v/>
      </c>
      <c r="CW129" s="270" t="str">
        <f ca="true">+IF(OFFSET('Sanitation Data'!$F$30,0,10*ROW('Sanitation Data'!F123))="","",OFFSET('Sanitation Data'!$F$30,0,10*ROW('Sanitation Data'!F123)))</f>
        <v/>
      </c>
      <c r="CX129" s="270" t="str">
        <f ca="true">+IF(OFFSET('Sanitation Data'!$F$31,0,10*ROW('Sanitation Data'!F123))="","",OFFSET('Sanitation Data'!$F$31,0,10*ROW('Sanitation Data'!F123)))</f>
        <v/>
      </c>
      <c r="CY129" s="270" t="str">
        <f ca="true">+IF(OFFSET('Sanitation Data'!$F$32,0,10*ROW('Sanitation Data'!F123))="","",OFFSET('Sanitation Data'!$F$32,0,10*ROW('Sanitation Data'!F123)))</f>
        <v/>
      </c>
      <c r="CZ129" s="270" t="str">
        <f ca="true">+IF(OFFSET('Sanitation Data'!$G$28,0,10*ROW('Sanitation Data'!G123))="","",OFFSET('Sanitation Data'!$G$28,0,10*ROW('Sanitation Data'!G123)))</f>
        <v/>
      </c>
      <c r="DA129" s="270" t="str">
        <f ca="true">+IF(OFFSET('Sanitation Data'!$G$29,0,10*ROW('Sanitation Data'!G123))="","",OFFSET('Sanitation Data'!$G$29,0,10*ROW('Sanitation Data'!G123)))</f>
        <v/>
      </c>
      <c r="DB129" s="270" t="str">
        <f ca="true">+IF(OFFSET('Sanitation Data'!$G$30,0,10*ROW('Sanitation Data'!G123))="","",OFFSET('Sanitation Data'!$G$30,0,10*ROW('Sanitation Data'!G123)))</f>
        <v/>
      </c>
      <c r="DC129" s="270" t="str">
        <f ca="true">+IF(OFFSET('Sanitation Data'!$G$31,0,10*ROW('Sanitation Data'!G123))="","",OFFSET('Sanitation Data'!$G$31,0,10*ROW('Sanitation Data'!G123)))</f>
        <v/>
      </c>
      <c r="DD129" s="270" t="str">
        <f ca="true">+IF(OFFSET('Sanitation Data'!$G$32,0,10*ROW('Sanitation Data'!G123))="","",OFFSET('Sanitation Data'!$G$32,0,10*ROW('Sanitation Data'!G123)))</f>
        <v/>
      </c>
      <c r="DE129" s="270" t="str">
        <f ca="true">+IF(OFFSET('Sanitation Data'!$H$28,0,10*ROW('Sanitation Data'!H123))="","",OFFSET('Sanitation Data'!$H$28,0,10*ROW('Sanitation Data'!H123)))</f>
        <v/>
      </c>
      <c r="DF129" s="270" t="str">
        <f ca="true">+IF(OFFSET('Sanitation Data'!$H$29,0,10*ROW('Sanitation Data'!H123))="","",OFFSET('Sanitation Data'!$H$29,0,10*ROW('Sanitation Data'!H123)))</f>
        <v/>
      </c>
      <c r="DG129" s="270" t="str">
        <f ca="true">+IF(OFFSET('Sanitation Data'!$H$30,0,10*ROW('Sanitation Data'!H123))="","",OFFSET('Sanitation Data'!$H$30,0,10*ROW('Sanitation Data'!H123)))</f>
        <v/>
      </c>
      <c r="DH129" s="270" t="str">
        <f ca="true">+IF(OFFSET('Sanitation Data'!$H$31,0,10*ROW('Sanitation Data'!H123))="","",OFFSET('Sanitation Data'!$H$31,0,10*ROW('Sanitation Data'!H123)))</f>
        <v/>
      </c>
      <c r="DI129" s="270" t="str">
        <f ca="true">+IF(OFFSET('Sanitation Data'!$H$32,0,10*ROW('Sanitation Data'!H123))="","",OFFSET('Sanitation Data'!$H$32,0,10*ROW('Sanitation Data'!H123)))</f>
        <v/>
      </c>
      <c r="DJ129" s="270" t="str">
        <f ca="true">+IF(OFFSET('Sanitation Data'!$I$28,0,10*ROW('Sanitation Data'!I123))="","",OFFSET('Sanitation Data'!$I$28,0,10*ROW('Sanitation Data'!I123)))</f>
        <v/>
      </c>
      <c r="DK129" s="270" t="str">
        <f ca="true">+IF(OFFSET('Sanitation Data'!$I$29,0,10*ROW('Sanitation Data'!I123))="","",OFFSET('Sanitation Data'!$I$29,0,10*ROW('Sanitation Data'!I123)))</f>
        <v/>
      </c>
      <c r="DL129" s="270" t="str">
        <f ca="true">+IF(OFFSET('Sanitation Data'!$I$30,0,10*ROW('Sanitation Data'!I123))="","",OFFSET('Sanitation Data'!$I$30,0,10*ROW('Sanitation Data'!I123)))</f>
        <v/>
      </c>
      <c r="DM129" s="270" t="str">
        <f ca="true">+IF(OFFSET('Sanitation Data'!$I$31,0,10*ROW('Sanitation Data'!I123))="","",OFFSET('Sanitation Data'!$I$31,0,10*ROW('Sanitation Data'!I123)))</f>
        <v/>
      </c>
      <c r="DN129" s="270" t="str">
        <f ca="true">+IF(OFFSET('Sanitation Data'!$I$32,0,10*ROW('Sanitation Data'!I123))="","",OFFSET('Sanitation Data'!$I$32,0,10*ROW('Sanitation Data'!I123)))</f>
        <v/>
      </c>
      <c r="DO129" s="270" t="str">
        <f ca="true">+IF(OFFSET('Hygiene Data'!$D$11,0,10*ROW('Hygiene Data'!D123))="","",OFFSET('Hygiene Data'!$D$11,0,10*ROW('Hygiene Data'!D123)))</f>
        <v/>
      </c>
      <c r="DP129" s="270" t="str">
        <f ca="true">+IF(OFFSET('Hygiene Data'!$D$12,0,10*ROW('Hygiene Data'!D123))="","",OFFSET('Hygiene Data'!$D$12,0,10*ROW('Hygiene Data'!D123)))</f>
        <v/>
      </c>
      <c r="DQ129" s="270" t="str">
        <f ca="true">+IF(OFFSET('Hygiene Data'!$D$13,0,10*ROW('Hygiene Data'!D123))="","",OFFSET('Hygiene Data'!$D$13,0,10*ROW('Hygiene Data'!D123)))</f>
        <v/>
      </c>
      <c r="DR129" s="270" t="str">
        <f ca="true">+IF(OFFSET('Hygiene Data'!$E$11,0,10*ROW('Hygiene Data'!E123))="","",OFFSET('Hygiene Data'!$E$11,0,10*ROW('Hygiene Data'!E123)))</f>
        <v/>
      </c>
      <c r="DS129" s="270" t="str">
        <f ca="true">+IF(OFFSET('Hygiene Data'!$E$12,0,10*ROW('Hygiene Data'!E123))="","",OFFSET('Hygiene Data'!$E$12,0,10*ROW('Hygiene Data'!E123)))</f>
        <v/>
      </c>
      <c r="DT129" s="270" t="str">
        <f ca="true">+IF(OFFSET('Hygiene Data'!$E$13,0,10*ROW('Hygiene Data'!E123))="","",OFFSET('Hygiene Data'!$E$13,0,10*ROW('Hygiene Data'!E123)))</f>
        <v/>
      </c>
      <c r="DU129" s="270" t="str">
        <f ca="true">+IF(OFFSET('Hygiene Data'!$F$11,0,10*ROW('Hygiene Data'!F123))="","",OFFSET('Hygiene Data'!$F$11,0,10*ROW('Hygiene Data'!F123)))</f>
        <v/>
      </c>
      <c r="DV129" s="270" t="str">
        <f ca="true">+IF(OFFSET('Hygiene Data'!$F$12,0,10*ROW('Hygiene Data'!F123))="","",OFFSET('Hygiene Data'!$F$12,0,10*ROW('Hygiene Data'!F123)))</f>
        <v/>
      </c>
      <c r="DW129" s="270" t="str">
        <f ca="true">+IF(OFFSET('Hygiene Data'!$F$13,0,10*ROW('Hygiene Data'!F123))="","",OFFSET('Hygiene Data'!$F$13,0,10*ROW('Hygiene Data'!F123)))</f>
        <v/>
      </c>
      <c r="DX129" s="270" t="str">
        <f ca="true">+IF(OFFSET('Hygiene Data'!$G$11,0,10*ROW('Hygiene Data'!G123))="","",OFFSET('Hygiene Data'!$G$11,0,10*ROW('Hygiene Data'!G123)))</f>
        <v/>
      </c>
      <c r="DY129" s="270" t="str">
        <f ca="true">+IF(OFFSET('Hygiene Data'!$G$12,0,10*ROW('Hygiene Data'!G123))="","",OFFSET('Hygiene Data'!$G$12,0,10*ROW('Hygiene Data'!G123)))</f>
        <v/>
      </c>
      <c r="DZ129" s="270" t="str">
        <f ca="true">+IF(OFFSET('Hygiene Data'!$G$13,0,10*ROW('Hygiene Data'!G123))="","",OFFSET('Hygiene Data'!$G$13,0,10*ROW('Hygiene Data'!G123)))</f>
        <v/>
      </c>
      <c r="EA129" s="270" t="str">
        <f ca="true">+IF(OFFSET('Hygiene Data'!$H$11,0,10*ROW('Hygiene Data'!H123))="","",OFFSET('Hygiene Data'!$H$11,0,10*ROW('Hygiene Data'!H123)))</f>
        <v/>
      </c>
      <c r="EB129" s="270" t="str">
        <f ca="true">+IF(OFFSET('Hygiene Data'!$H$12,0,10*ROW('Hygiene Data'!H123))="","",OFFSET('Hygiene Data'!$H$12,0,10*ROW('Hygiene Data'!H123)))</f>
        <v/>
      </c>
      <c r="EC129" s="270" t="str">
        <f ca="true">+IF(OFFSET('Hygiene Data'!$H$13,0,10*ROW('Hygiene Data'!H123))="","",OFFSET('Hygiene Data'!$H$13,0,10*ROW('Hygiene Data'!H123)))</f>
        <v/>
      </c>
      <c r="ED129" s="270" t="str">
        <f ca="true">+IF(OFFSET('Hygiene Data'!$I$11,0,10*ROW('Hygiene Data'!I123))="","",OFFSET('Hygiene Data'!$I$11,0,10*ROW('Hygiene Data'!I123)))</f>
        <v/>
      </c>
      <c r="EE129" s="270" t="str">
        <f ca="true">+IF(OFFSET('Hygiene Data'!$I$12,0,10*ROW('Hygiene Data'!I123))="","",OFFSET('Hygiene Data'!$I$12,0,10*ROW('Hygiene Data'!I123)))</f>
        <v/>
      </c>
      <c r="EF129" s="270"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6"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0"/>
      <c r="BS130" s="270" t="str">
        <f ca="true">+IF(OFFSET('Water Data'!$D$27,0,10*ROW('Water Data'!D124))="","",OFFSET('Water Data'!$D$27,0,10*ROW('Water Data'!D124)))</f>
        <v/>
      </c>
      <c r="BT130" s="270" t="str">
        <f ca="true">+IF(OFFSET('Water Data'!$D$28,0,10*ROW('Water Data'!D124))="","",OFFSET('Water Data'!$D$28,0,10*ROW('Water Data'!D124)))</f>
        <v/>
      </c>
      <c r="BU130" s="270" t="str">
        <f ca="true">+IF(OFFSET('Water Data'!$D$29,0,10*ROW('Water Data'!D124))="","",OFFSET('Water Data'!$D$29,0,10*ROW('Water Data'!D124)))</f>
        <v/>
      </c>
      <c r="BV130" s="270" t="str">
        <f ca="true">+IF(OFFSET('Water Data'!$E$27,0,10*ROW('Water Data'!E124))="","",OFFSET('Water Data'!$E$27,0,10*ROW('Water Data'!E124)))</f>
        <v/>
      </c>
      <c r="BW130" s="270" t="str">
        <f ca="true">+IF(OFFSET('Water Data'!$E$28,0,10*ROW('Water Data'!E124))="","",OFFSET('Water Data'!$E$28,0,10*ROW('Water Data'!E124)))</f>
        <v/>
      </c>
      <c r="BX130" s="270" t="str">
        <f ca="true">+IF(OFFSET('Water Data'!$E$29,0,10*ROW('Water Data'!E124))="","",OFFSET('Water Data'!$E$29,0,10*ROW('Water Data'!E124)))</f>
        <v/>
      </c>
      <c r="BY130" s="270" t="str">
        <f ca="true">+IF(OFFSET('Water Data'!$F$27,0,10*ROW('Water Data'!F124))="","",OFFSET('Water Data'!$F$27,0,10*ROW('Water Data'!F124)))</f>
        <v/>
      </c>
      <c r="BZ130" s="270" t="str">
        <f ca="true">+IF(OFFSET('Water Data'!$F$28,0,10*ROW('Water Data'!F124))="","",OFFSET('Water Data'!$F$28,0,10*ROW('Water Data'!F124)))</f>
        <v/>
      </c>
      <c r="CA130" s="270" t="str">
        <f ca="true">+IF(OFFSET('Water Data'!$F$29,0,10*ROW('Water Data'!F124))="","",OFFSET('Water Data'!$F$29,0,10*ROW('Water Data'!F124)))</f>
        <v/>
      </c>
      <c r="CB130" s="270" t="str">
        <f ca="true">+IF(OFFSET('Water Data'!$G$27,0,10*ROW('Water Data'!G124))="","",OFFSET('Water Data'!$G$27,0,10*ROW('Water Data'!G124)))</f>
        <v/>
      </c>
      <c r="CC130" s="270" t="str">
        <f ca="true">+IF(OFFSET('Water Data'!$G$28,0,10*ROW('Water Data'!G124))="","",OFFSET('Water Data'!$G$28,0,10*ROW('Water Data'!G124)))</f>
        <v/>
      </c>
      <c r="CD130" s="270" t="str">
        <f ca="true">+IF(OFFSET('Water Data'!$G$29,0,10*ROW('Water Data'!G124))="","",OFFSET('Water Data'!$G$29,0,10*ROW('Water Data'!G124)))</f>
        <v/>
      </c>
      <c r="CE130" s="270" t="str">
        <f ca="true">+IF(OFFSET('Water Data'!$H$27,0,10*ROW('Water Data'!H124))="","",OFFSET('Water Data'!$H$27,0,10*ROW('Water Data'!H124)))</f>
        <v/>
      </c>
      <c r="CF130" s="270" t="str">
        <f ca="true">+IF(OFFSET('Water Data'!$H$28,0,10*ROW('Water Data'!H124))="","",OFFSET('Water Data'!$H$28,0,10*ROW('Water Data'!H124)))</f>
        <v/>
      </c>
      <c r="CG130" s="270" t="str">
        <f ca="true">+IF(OFFSET('Water Data'!$H$29,0,10*ROW('Water Data'!H124))="","",OFFSET('Water Data'!$H$29,0,10*ROW('Water Data'!H124)))</f>
        <v/>
      </c>
      <c r="CH130" s="270" t="str">
        <f ca="true">+IF(OFFSET('Water Data'!$I$27,0,10*ROW('Water Data'!I124))="","",OFFSET('Water Data'!$I$27,0,10*ROW('Water Data'!I124)))</f>
        <v/>
      </c>
      <c r="CI130" s="270" t="str">
        <f ca="true">+IF(OFFSET('Water Data'!$I$28,0,10*ROW('Water Data'!I124))="","",OFFSET('Water Data'!$I$28,0,10*ROW('Water Data'!I124)))</f>
        <v/>
      </c>
      <c r="CJ130" s="270" t="str">
        <f ca="true">+IF(OFFSET('Water Data'!$I$29,0,10*ROW('Water Data'!I124))="","",OFFSET('Water Data'!$I$29,0,10*ROW('Water Data'!I124)))</f>
        <v/>
      </c>
      <c r="CK130" s="270" t="str">
        <f ca="true">+IF(OFFSET('Sanitation Data'!$D$28,0,10*ROW('Sanitation Data'!D124))="","",OFFSET('Sanitation Data'!$D$28,0,10*ROW('Sanitation Data'!D124)))</f>
        <v/>
      </c>
      <c r="CL130" s="270" t="str">
        <f ca="true">+IF(OFFSET('Sanitation Data'!$D$29,0,10*ROW('Sanitation Data'!D124))="","",OFFSET('Sanitation Data'!$D$29,0,10*ROW('Sanitation Data'!D124)))</f>
        <v/>
      </c>
      <c r="CM130" s="270" t="str">
        <f ca="true">+IF(OFFSET('Sanitation Data'!$D$30,0,10*ROW('Sanitation Data'!D124))="","",OFFSET('Sanitation Data'!$D$30,0,10*ROW('Sanitation Data'!D124)))</f>
        <v/>
      </c>
      <c r="CN130" s="270" t="str">
        <f ca="true">+IF(OFFSET('Sanitation Data'!$D$31,0,10*ROW('Sanitation Data'!D124))="","",OFFSET('Sanitation Data'!$D$31,0,10*ROW('Sanitation Data'!D124)))</f>
        <v/>
      </c>
      <c r="CO130" s="270" t="str">
        <f ca="true">+IF(OFFSET('Sanitation Data'!$D$32,0,10*ROW('Sanitation Data'!D124))="","",OFFSET('Sanitation Data'!$D$32,0,10*ROW('Sanitation Data'!D124)))</f>
        <v/>
      </c>
      <c r="CP130" s="270" t="str">
        <f ca="true">+IF(OFFSET('Sanitation Data'!$E$28,0,10*ROW('Sanitation Data'!E124))="","",OFFSET('Sanitation Data'!$E$28,0,10*ROW('Sanitation Data'!E124)))</f>
        <v/>
      </c>
      <c r="CQ130" s="270" t="str">
        <f ca="true">+IF(OFFSET('Sanitation Data'!$E$29,0,10*ROW('Sanitation Data'!E124))="","",OFFSET('Sanitation Data'!$E$29,0,10*ROW('Sanitation Data'!E124)))</f>
        <v/>
      </c>
      <c r="CR130" s="270" t="str">
        <f ca="true">+IF(OFFSET('Sanitation Data'!$E$30,0,10*ROW('Sanitation Data'!E124))="","",OFFSET('Sanitation Data'!$E$30,0,10*ROW('Sanitation Data'!E124)))</f>
        <v/>
      </c>
      <c r="CS130" s="270" t="str">
        <f ca="true">+IF(OFFSET('Sanitation Data'!$E$31,0,10*ROW('Sanitation Data'!E124))="","",OFFSET('Sanitation Data'!$E$31,0,10*ROW('Sanitation Data'!E124)))</f>
        <v/>
      </c>
      <c r="CT130" s="270" t="str">
        <f ca="true">+IF(OFFSET('Sanitation Data'!$E$32,0,10*ROW('Sanitation Data'!E124))="","",OFFSET('Sanitation Data'!$E$32,0,10*ROW('Sanitation Data'!E124)))</f>
        <v/>
      </c>
      <c r="CU130" s="270" t="str">
        <f ca="true">+IF(OFFSET('Sanitation Data'!$F$28,0,10*ROW('Sanitation Data'!F124))="","",OFFSET('Sanitation Data'!$F$28,0,10*ROW('Sanitation Data'!F124)))</f>
        <v/>
      </c>
      <c r="CV130" s="270" t="str">
        <f ca="true">+IF(OFFSET('Sanitation Data'!$F$29,0,10*ROW('Sanitation Data'!F124))="","",OFFSET('Sanitation Data'!$F$29,0,10*ROW('Sanitation Data'!F124)))</f>
        <v/>
      </c>
      <c r="CW130" s="270" t="str">
        <f ca="true">+IF(OFFSET('Sanitation Data'!$F$30,0,10*ROW('Sanitation Data'!F124))="","",OFFSET('Sanitation Data'!$F$30,0,10*ROW('Sanitation Data'!F124)))</f>
        <v/>
      </c>
      <c r="CX130" s="270" t="str">
        <f ca="true">+IF(OFFSET('Sanitation Data'!$F$31,0,10*ROW('Sanitation Data'!F124))="","",OFFSET('Sanitation Data'!$F$31,0,10*ROW('Sanitation Data'!F124)))</f>
        <v/>
      </c>
      <c r="CY130" s="270" t="str">
        <f ca="true">+IF(OFFSET('Sanitation Data'!$F$32,0,10*ROW('Sanitation Data'!F124))="","",OFFSET('Sanitation Data'!$F$32,0,10*ROW('Sanitation Data'!F124)))</f>
        <v/>
      </c>
      <c r="CZ130" s="270" t="str">
        <f ca="true">+IF(OFFSET('Sanitation Data'!$G$28,0,10*ROW('Sanitation Data'!G124))="","",OFFSET('Sanitation Data'!$G$28,0,10*ROW('Sanitation Data'!G124)))</f>
        <v/>
      </c>
      <c r="DA130" s="270" t="str">
        <f ca="true">+IF(OFFSET('Sanitation Data'!$G$29,0,10*ROW('Sanitation Data'!G124))="","",OFFSET('Sanitation Data'!$G$29,0,10*ROW('Sanitation Data'!G124)))</f>
        <v/>
      </c>
      <c r="DB130" s="270" t="str">
        <f ca="true">+IF(OFFSET('Sanitation Data'!$G$30,0,10*ROW('Sanitation Data'!G124))="","",OFFSET('Sanitation Data'!$G$30,0,10*ROW('Sanitation Data'!G124)))</f>
        <v/>
      </c>
      <c r="DC130" s="270" t="str">
        <f ca="true">+IF(OFFSET('Sanitation Data'!$G$31,0,10*ROW('Sanitation Data'!G124))="","",OFFSET('Sanitation Data'!$G$31,0,10*ROW('Sanitation Data'!G124)))</f>
        <v/>
      </c>
      <c r="DD130" s="270" t="str">
        <f ca="true">+IF(OFFSET('Sanitation Data'!$G$32,0,10*ROW('Sanitation Data'!G124))="","",OFFSET('Sanitation Data'!$G$32,0,10*ROW('Sanitation Data'!G124)))</f>
        <v/>
      </c>
      <c r="DE130" s="270" t="str">
        <f ca="true">+IF(OFFSET('Sanitation Data'!$H$28,0,10*ROW('Sanitation Data'!H124))="","",OFFSET('Sanitation Data'!$H$28,0,10*ROW('Sanitation Data'!H124)))</f>
        <v/>
      </c>
      <c r="DF130" s="270" t="str">
        <f ca="true">+IF(OFFSET('Sanitation Data'!$H$29,0,10*ROW('Sanitation Data'!H124))="","",OFFSET('Sanitation Data'!$H$29,0,10*ROW('Sanitation Data'!H124)))</f>
        <v/>
      </c>
      <c r="DG130" s="270" t="str">
        <f ca="true">+IF(OFFSET('Sanitation Data'!$H$30,0,10*ROW('Sanitation Data'!H124))="","",OFFSET('Sanitation Data'!$H$30,0,10*ROW('Sanitation Data'!H124)))</f>
        <v/>
      </c>
      <c r="DH130" s="270" t="str">
        <f ca="true">+IF(OFFSET('Sanitation Data'!$H$31,0,10*ROW('Sanitation Data'!H124))="","",OFFSET('Sanitation Data'!$H$31,0,10*ROW('Sanitation Data'!H124)))</f>
        <v/>
      </c>
      <c r="DI130" s="270" t="str">
        <f ca="true">+IF(OFFSET('Sanitation Data'!$H$32,0,10*ROW('Sanitation Data'!H124))="","",OFFSET('Sanitation Data'!$H$32,0,10*ROW('Sanitation Data'!H124)))</f>
        <v/>
      </c>
      <c r="DJ130" s="270" t="str">
        <f ca="true">+IF(OFFSET('Sanitation Data'!$I$28,0,10*ROW('Sanitation Data'!I124))="","",OFFSET('Sanitation Data'!$I$28,0,10*ROW('Sanitation Data'!I124)))</f>
        <v/>
      </c>
      <c r="DK130" s="270" t="str">
        <f ca="true">+IF(OFFSET('Sanitation Data'!$I$29,0,10*ROW('Sanitation Data'!I124))="","",OFFSET('Sanitation Data'!$I$29,0,10*ROW('Sanitation Data'!I124)))</f>
        <v/>
      </c>
      <c r="DL130" s="270" t="str">
        <f ca="true">+IF(OFFSET('Sanitation Data'!$I$30,0,10*ROW('Sanitation Data'!I124))="","",OFFSET('Sanitation Data'!$I$30,0,10*ROW('Sanitation Data'!I124)))</f>
        <v/>
      </c>
      <c r="DM130" s="270" t="str">
        <f ca="true">+IF(OFFSET('Sanitation Data'!$I$31,0,10*ROW('Sanitation Data'!I124))="","",OFFSET('Sanitation Data'!$I$31,0,10*ROW('Sanitation Data'!I124)))</f>
        <v/>
      </c>
      <c r="DN130" s="270" t="str">
        <f ca="true">+IF(OFFSET('Sanitation Data'!$I$32,0,10*ROW('Sanitation Data'!I124))="","",OFFSET('Sanitation Data'!$I$32,0,10*ROW('Sanitation Data'!I124)))</f>
        <v/>
      </c>
      <c r="DO130" s="270" t="str">
        <f ca="true">+IF(OFFSET('Hygiene Data'!$D$11,0,10*ROW('Hygiene Data'!D124))="","",OFFSET('Hygiene Data'!$D$11,0,10*ROW('Hygiene Data'!D124)))</f>
        <v/>
      </c>
      <c r="DP130" s="270" t="str">
        <f ca="true">+IF(OFFSET('Hygiene Data'!$D$12,0,10*ROW('Hygiene Data'!D124))="","",OFFSET('Hygiene Data'!$D$12,0,10*ROW('Hygiene Data'!D124)))</f>
        <v/>
      </c>
      <c r="DQ130" s="270" t="str">
        <f ca="true">+IF(OFFSET('Hygiene Data'!$D$13,0,10*ROW('Hygiene Data'!D124))="","",OFFSET('Hygiene Data'!$D$13,0,10*ROW('Hygiene Data'!D124)))</f>
        <v/>
      </c>
      <c r="DR130" s="270" t="str">
        <f ca="true">+IF(OFFSET('Hygiene Data'!$E$11,0,10*ROW('Hygiene Data'!E124))="","",OFFSET('Hygiene Data'!$E$11,0,10*ROW('Hygiene Data'!E124)))</f>
        <v/>
      </c>
      <c r="DS130" s="270" t="str">
        <f ca="true">+IF(OFFSET('Hygiene Data'!$E$12,0,10*ROW('Hygiene Data'!E124))="","",OFFSET('Hygiene Data'!$E$12,0,10*ROW('Hygiene Data'!E124)))</f>
        <v/>
      </c>
      <c r="DT130" s="270" t="str">
        <f ca="true">+IF(OFFSET('Hygiene Data'!$E$13,0,10*ROW('Hygiene Data'!E124))="","",OFFSET('Hygiene Data'!$E$13,0,10*ROW('Hygiene Data'!E124)))</f>
        <v/>
      </c>
      <c r="DU130" s="270" t="str">
        <f ca="true">+IF(OFFSET('Hygiene Data'!$F$11,0,10*ROW('Hygiene Data'!F124))="","",OFFSET('Hygiene Data'!$F$11,0,10*ROW('Hygiene Data'!F124)))</f>
        <v/>
      </c>
      <c r="DV130" s="270" t="str">
        <f ca="true">+IF(OFFSET('Hygiene Data'!$F$12,0,10*ROW('Hygiene Data'!F124))="","",OFFSET('Hygiene Data'!$F$12,0,10*ROW('Hygiene Data'!F124)))</f>
        <v/>
      </c>
      <c r="DW130" s="270" t="str">
        <f ca="true">+IF(OFFSET('Hygiene Data'!$F$13,0,10*ROW('Hygiene Data'!F124))="","",OFFSET('Hygiene Data'!$F$13,0,10*ROW('Hygiene Data'!F124)))</f>
        <v/>
      </c>
      <c r="DX130" s="270" t="str">
        <f ca="true">+IF(OFFSET('Hygiene Data'!$G$11,0,10*ROW('Hygiene Data'!G124))="","",OFFSET('Hygiene Data'!$G$11,0,10*ROW('Hygiene Data'!G124)))</f>
        <v/>
      </c>
      <c r="DY130" s="270" t="str">
        <f ca="true">+IF(OFFSET('Hygiene Data'!$G$12,0,10*ROW('Hygiene Data'!G124))="","",OFFSET('Hygiene Data'!$G$12,0,10*ROW('Hygiene Data'!G124)))</f>
        <v/>
      </c>
      <c r="DZ130" s="270" t="str">
        <f ca="true">+IF(OFFSET('Hygiene Data'!$G$13,0,10*ROW('Hygiene Data'!G124))="","",OFFSET('Hygiene Data'!$G$13,0,10*ROW('Hygiene Data'!G124)))</f>
        <v/>
      </c>
      <c r="EA130" s="270" t="str">
        <f ca="true">+IF(OFFSET('Hygiene Data'!$H$11,0,10*ROW('Hygiene Data'!H124))="","",OFFSET('Hygiene Data'!$H$11,0,10*ROW('Hygiene Data'!H124)))</f>
        <v/>
      </c>
      <c r="EB130" s="270" t="str">
        <f ca="true">+IF(OFFSET('Hygiene Data'!$H$12,0,10*ROW('Hygiene Data'!H124))="","",OFFSET('Hygiene Data'!$H$12,0,10*ROW('Hygiene Data'!H124)))</f>
        <v/>
      </c>
      <c r="EC130" s="270" t="str">
        <f ca="true">+IF(OFFSET('Hygiene Data'!$H$13,0,10*ROW('Hygiene Data'!H124))="","",OFFSET('Hygiene Data'!$H$13,0,10*ROW('Hygiene Data'!H124)))</f>
        <v/>
      </c>
      <c r="ED130" s="270" t="str">
        <f ca="true">+IF(OFFSET('Hygiene Data'!$I$11,0,10*ROW('Hygiene Data'!I124))="","",OFFSET('Hygiene Data'!$I$11,0,10*ROW('Hygiene Data'!I124)))</f>
        <v/>
      </c>
      <c r="EE130" s="270" t="str">
        <f ca="true">+IF(OFFSET('Hygiene Data'!$I$12,0,10*ROW('Hygiene Data'!I124))="","",OFFSET('Hygiene Data'!$I$12,0,10*ROW('Hygiene Data'!I124)))</f>
        <v/>
      </c>
      <c r="EF130" s="270"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6"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0"/>
      <c r="BS131" s="270" t="str">
        <f ca="true">+IF(OFFSET('Water Data'!$D$27,0,10*ROW('Water Data'!D125))="","",OFFSET('Water Data'!$D$27,0,10*ROW('Water Data'!D125)))</f>
        <v/>
      </c>
      <c r="BT131" s="270" t="str">
        <f ca="true">+IF(OFFSET('Water Data'!$D$28,0,10*ROW('Water Data'!D125))="","",OFFSET('Water Data'!$D$28,0,10*ROW('Water Data'!D125)))</f>
        <v/>
      </c>
      <c r="BU131" s="270" t="str">
        <f ca="true">+IF(OFFSET('Water Data'!$D$29,0,10*ROW('Water Data'!D125))="","",OFFSET('Water Data'!$D$29,0,10*ROW('Water Data'!D125)))</f>
        <v/>
      </c>
      <c r="BV131" s="270" t="str">
        <f ca="true">+IF(OFFSET('Water Data'!$E$27,0,10*ROW('Water Data'!E125))="","",OFFSET('Water Data'!$E$27,0,10*ROW('Water Data'!E125)))</f>
        <v/>
      </c>
      <c r="BW131" s="270" t="str">
        <f ca="true">+IF(OFFSET('Water Data'!$E$28,0,10*ROW('Water Data'!E125))="","",OFFSET('Water Data'!$E$28,0,10*ROW('Water Data'!E125)))</f>
        <v/>
      </c>
      <c r="BX131" s="270" t="str">
        <f ca="true">+IF(OFFSET('Water Data'!$E$29,0,10*ROW('Water Data'!E125))="","",OFFSET('Water Data'!$E$29,0,10*ROW('Water Data'!E125)))</f>
        <v/>
      </c>
      <c r="BY131" s="270" t="str">
        <f ca="true">+IF(OFFSET('Water Data'!$F$27,0,10*ROW('Water Data'!F125))="","",OFFSET('Water Data'!$F$27,0,10*ROW('Water Data'!F125)))</f>
        <v/>
      </c>
      <c r="BZ131" s="270" t="str">
        <f ca="true">+IF(OFFSET('Water Data'!$F$28,0,10*ROW('Water Data'!F125))="","",OFFSET('Water Data'!$F$28,0,10*ROW('Water Data'!F125)))</f>
        <v/>
      </c>
      <c r="CA131" s="270" t="str">
        <f ca="true">+IF(OFFSET('Water Data'!$F$29,0,10*ROW('Water Data'!F125))="","",OFFSET('Water Data'!$F$29,0,10*ROW('Water Data'!F125)))</f>
        <v/>
      </c>
      <c r="CB131" s="270" t="str">
        <f ca="true">+IF(OFFSET('Water Data'!$G$27,0,10*ROW('Water Data'!G125))="","",OFFSET('Water Data'!$G$27,0,10*ROW('Water Data'!G125)))</f>
        <v/>
      </c>
      <c r="CC131" s="270" t="str">
        <f ca="true">+IF(OFFSET('Water Data'!$G$28,0,10*ROW('Water Data'!G125))="","",OFFSET('Water Data'!$G$28,0,10*ROW('Water Data'!G125)))</f>
        <v/>
      </c>
      <c r="CD131" s="270" t="str">
        <f ca="true">+IF(OFFSET('Water Data'!$G$29,0,10*ROW('Water Data'!G125))="","",OFFSET('Water Data'!$G$29,0,10*ROW('Water Data'!G125)))</f>
        <v/>
      </c>
      <c r="CE131" s="270" t="str">
        <f ca="true">+IF(OFFSET('Water Data'!$H$27,0,10*ROW('Water Data'!H125))="","",OFFSET('Water Data'!$H$27,0,10*ROW('Water Data'!H125)))</f>
        <v/>
      </c>
      <c r="CF131" s="270" t="str">
        <f ca="true">+IF(OFFSET('Water Data'!$H$28,0,10*ROW('Water Data'!H125))="","",OFFSET('Water Data'!$H$28,0,10*ROW('Water Data'!H125)))</f>
        <v/>
      </c>
      <c r="CG131" s="270" t="str">
        <f ca="true">+IF(OFFSET('Water Data'!$H$29,0,10*ROW('Water Data'!H125))="","",OFFSET('Water Data'!$H$29,0,10*ROW('Water Data'!H125)))</f>
        <v/>
      </c>
      <c r="CH131" s="270" t="str">
        <f ca="true">+IF(OFFSET('Water Data'!$I$27,0,10*ROW('Water Data'!I125))="","",OFFSET('Water Data'!$I$27,0,10*ROW('Water Data'!I125)))</f>
        <v/>
      </c>
      <c r="CI131" s="270" t="str">
        <f ca="true">+IF(OFFSET('Water Data'!$I$28,0,10*ROW('Water Data'!I125))="","",OFFSET('Water Data'!$I$28,0,10*ROW('Water Data'!I125)))</f>
        <v/>
      </c>
      <c r="CJ131" s="270" t="str">
        <f ca="true">+IF(OFFSET('Water Data'!$I$29,0,10*ROW('Water Data'!I125))="","",OFFSET('Water Data'!$I$29,0,10*ROW('Water Data'!I125)))</f>
        <v/>
      </c>
      <c r="CK131" s="270" t="str">
        <f ca="true">+IF(OFFSET('Sanitation Data'!$D$28,0,10*ROW('Sanitation Data'!D125))="","",OFFSET('Sanitation Data'!$D$28,0,10*ROW('Sanitation Data'!D125)))</f>
        <v/>
      </c>
      <c r="CL131" s="270" t="str">
        <f ca="true">+IF(OFFSET('Sanitation Data'!$D$29,0,10*ROW('Sanitation Data'!D125))="","",OFFSET('Sanitation Data'!$D$29,0,10*ROW('Sanitation Data'!D125)))</f>
        <v/>
      </c>
      <c r="CM131" s="270" t="str">
        <f ca="true">+IF(OFFSET('Sanitation Data'!$D$30,0,10*ROW('Sanitation Data'!D125))="","",OFFSET('Sanitation Data'!$D$30,0,10*ROW('Sanitation Data'!D125)))</f>
        <v/>
      </c>
      <c r="CN131" s="270" t="str">
        <f ca="true">+IF(OFFSET('Sanitation Data'!$D$31,0,10*ROW('Sanitation Data'!D125))="","",OFFSET('Sanitation Data'!$D$31,0,10*ROW('Sanitation Data'!D125)))</f>
        <v/>
      </c>
      <c r="CO131" s="270" t="str">
        <f ca="true">+IF(OFFSET('Sanitation Data'!$D$32,0,10*ROW('Sanitation Data'!D125))="","",OFFSET('Sanitation Data'!$D$32,0,10*ROW('Sanitation Data'!D125)))</f>
        <v/>
      </c>
      <c r="CP131" s="270" t="str">
        <f ca="true">+IF(OFFSET('Sanitation Data'!$E$28,0,10*ROW('Sanitation Data'!E125))="","",OFFSET('Sanitation Data'!$E$28,0,10*ROW('Sanitation Data'!E125)))</f>
        <v/>
      </c>
      <c r="CQ131" s="270" t="str">
        <f ca="true">+IF(OFFSET('Sanitation Data'!$E$29,0,10*ROW('Sanitation Data'!E125))="","",OFFSET('Sanitation Data'!$E$29,0,10*ROW('Sanitation Data'!E125)))</f>
        <v/>
      </c>
      <c r="CR131" s="270" t="str">
        <f ca="true">+IF(OFFSET('Sanitation Data'!$E$30,0,10*ROW('Sanitation Data'!E125))="","",OFFSET('Sanitation Data'!$E$30,0,10*ROW('Sanitation Data'!E125)))</f>
        <v/>
      </c>
      <c r="CS131" s="270" t="str">
        <f ca="true">+IF(OFFSET('Sanitation Data'!$E$31,0,10*ROW('Sanitation Data'!E125))="","",OFFSET('Sanitation Data'!$E$31,0,10*ROW('Sanitation Data'!E125)))</f>
        <v/>
      </c>
      <c r="CT131" s="270" t="str">
        <f ca="true">+IF(OFFSET('Sanitation Data'!$E$32,0,10*ROW('Sanitation Data'!E125))="","",OFFSET('Sanitation Data'!$E$32,0,10*ROW('Sanitation Data'!E125)))</f>
        <v/>
      </c>
      <c r="CU131" s="270" t="str">
        <f ca="true">+IF(OFFSET('Sanitation Data'!$F$28,0,10*ROW('Sanitation Data'!F125))="","",OFFSET('Sanitation Data'!$F$28,0,10*ROW('Sanitation Data'!F125)))</f>
        <v/>
      </c>
      <c r="CV131" s="270" t="str">
        <f ca="true">+IF(OFFSET('Sanitation Data'!$F$29,0,10*ROW('Sanitation Data'!F125))="","",OFFSET('Sanitation Data'!$F$29,0,10*ROW('Sanitation Data'!F125)))</f>
        <v/>
      </c>
      <c r="CW131" s="270" t="str">
        <f ca="true">+IF(OFFSET('Sanitation Data'!$F$30,0,10*ROW('Sanitation Data'!F125))="","",OFFSET('Sanitation Data'!$F$30,0,10*ROW('Sanitation Data'!F125)))</f>
        <v/>
      </c>
      <c r="CX131" s="270" t="str">
        <f ca="true">+IF(OFFSET('Sanitation Data'!$F$31,0,10*ROW('Sanitation Data'!F125))="","",OFFSET('Sanitation Data'!$F$31,0,10*ROW('Sanitation Data'!F125)))</f>
        <v/>
      </c>
      <c r="CY131" s="270" t="str">
        <f ca="true">+IF(OFFSET('Sanitation Data'!$F$32,0,10*ROW('Sanitation Data'!F125))="","",OFFSET('Sanitation Data'!$F$32,0,10*ROW('Sanitation Data'!F125)))</f>
        <v/>
      </c>
      <c r="CZ131" s="270" t="str">
        <f ca="true">+IF(OFFSET('Sanitation Data'!$G$28,0,10*ROW('Sanitation Data'!G125))="","",OFFSET('Sanitation Data'!$G$28,0,10*ROW('Sanitation Data'!G125)))</f>
        <v/>
      </c>
      <c r="DA131" s="270" t="str">
        <f ca="true">+IF(OFFSET('Sanitation Data'!$G$29,0,10*ROW('Sanitation Data'!G125))="","",OFFSET('Sanitation Data'!$G$29,0,10*ROW('Sanitation Data'!G125)))</f>
        <v/>
      </c>
      <c r="DB131" s="270" t="str">
        <f ca="true">+IF(OFFSET('Sanitation Data'!$G$30,0,10*ROW('Sanitation Data'!G125))="","",OFFSET('Sanitation Data'!$G$30,0,10*ROW('Sanitation Data'!G125)))</f>
        <v/>
      </c>
      <c r="DC131" s="270" t="str">
        <f ca="true">+IF(OFFSET('Sanitation Data'!$G$31,0,10*ROW('Sanitation Data'!G125))="","",OFFSET('Sanitation Data'!$G$31,0,10*ROW('Sanitation Data'!G125)))</f>
        <v/>
      </c>
      <c r="DD131" s="270" t="str">
        <f ca="true">+IF(OFFSET('Sanitation Data'!$G$32,0,10*ROW('Sanitation Data'!G125))="","",OFFSET('Sanitation Data'!$G$32,0,10*ROW('Sanitation Data'!G125)))</f>
        <v/>
      </c>
      <c r="DE131" s="270" t="str">
        <f ca="true">+IF(OFFSET('Sanitation Data'!$H$28,0,10*ROW('Sanitation Data'!H125))="","",OFFSET('Sanitation Data'!$H$28,0,10*ROW('Sanitation Data'!H125)))</f>
        <v/>
      </c>
      <c r="DF131" s="270" t="str">
        <f ca="true">+IF(OFFSET('Sanitation Data'!$H$29,0,10*ROW('Sanitation Data'!H125))="","",OFFSET('Sanitation Data'!$H$29,0,10*ROW('Sanitation Data'!H125)))</f>
        <v/>
      </c>
      <c r="DG131" s="270" t="str">
        <f ca="true">+IF(OFFSET('Sanitation Data'!$H$30,0,10*ROW('Sanitation Data'!H125))="","",OFFSET('Sanitation Data'!$H$30,0,10*ROW('Sanitation Data'!H125)))</f>
        <v/>
      </c>
      <c r="DH131" s="270" t="str">
        <f ca="true">+IF(OFFSET('Sanitation Data'!$H$31,0,10*ROW('Sanitation Data'!H125))="","",OFFSET('Sanitation Data'!$H$31,0,10*ROW('Sanitation Data'!H125)))</f>
        <v/>
      </c>
      <c r="DI131" s="270" t="str">
        <f ca="true">+IF(OFFSET('Sanitation Data'!$H$32,0,10*ROW('Sanitation Data'!H125))="","",OFFSET('Sanitation Data'!$H$32,0,10*ROW('Sanitation Data'!H125)))</f>
        <v/>
      </c>
      <c r="DJ131" s="270" t="str">
        <f ca="true">+IF(OFFSET('Sanitation Data'!$I$28,0,10*ROW('Sanitation Data'!I125))="","",OFFSET('Sanitation Data'!$I$28,0,10*ROW('Sanitation Data'!I125)))</f>
        <v/>
      </c>
      <c r="DK131" s="270" t="str">
        <f ca="true">+IF(OFFSET('Sanitation Data'!$I$29,0,10*ROW('Sanitation Data'!I125))="","",OFFSET('Sanitation Data'!$I$29,0,10*ROW('Sanitation Data'!I125)))</f>
        <v/>
      </c>
      <c r="DL131" s="270" t="str">
        <f ca="true">+IF(OFFSET('Sanitation Data'!$I$30,0,10*ROW('Sanitation Data'!I125))="","",OFFSET('Sanitation Data'!$I$30,0,10*ROW('Sanitation Data'!I125)))</f>
        <v/>
      </c>
      <c r="DM131" s="270" t="str">
        <f ca="true">+IF(OFFSET('Sanitation Data'!$I$31,0,10*ROW('Sanitation Data'!I125))="","",OFFSET('Sanitation Data'!$I$31,0,10*ROW('Sanitation Data'!I125)))</f>
        <v/>
      </c>
      <c r="DN131" s="270" t="str">
        <f ca="true">+IF(OFFSET('Sanitation Data'!$I$32,0,10*ROW('Sanitation Data'!I125))="","",OFFSET('Sanitation Data'!$I$32,0,10*ROW('Sanitation Data'!I125)))</f>
        <v/>
      </c>
      <c r="DO131" s="270" t="str">
        <f ca="true">+IF(OFFSET('Hygiene Data'!$D$11,0,10*ROW('Hygiene Data'!D125))="","",OFFSET('Hygiene Data'!$D$11,0,10*ROW('Hygiene Data'!D125)))</f>
        <v/>
      </c>
      <c r="DP131" s="270" t="str">
        <f ca="true">+IF(OFFSET('Hygiene Data'!$D$12,0,10*ROW('Hygiene Data'!D125))="","",OFFSET('Hygiene Data'!$D$12,0,10*ROW('Hygiene Data'!D125)))</f>
        <v/>
      </c>
      <c r="DQ131" s="270" t="str">
        <f ca="true">+IF(OFFSET('Hygiene Data'!$D$13,0,10*ROW('Hygiene Data'!D125))="","",OFFSET('Hygiene Data'!$D$13,0,10*ROW('Hygiene Data'!D125)))</f>
        <v/>
      </c>
      <c r="DR131" s="270" t="str">
        <f ca="true">+IF(OFFSET('Hygiene Data'!$E$11,0,10*ROW('Hygiene Data'!E125))="","",OFFSET('Hygiene Data'!$E$11,0,10*ROW('Hygiene Data'!E125)))</f>
        <v/>
      </c>
      <c r="DS131" s="270" t="str">
        <f ca="true">+IF(OFFSET('Hygiene Data'!$E$12,0,10*ROW('Hygiene Data'!E125))="","",OFFSET('Hygiene Data'!$E$12,0,10*ROW('Hygiene Data'!E125)))</f>
        <v/>
      </c>
      <c r="DT131" s="270" t="str">
        <f ca="true">+IF(OFFSET('Hygiene Data'!$E$13,0,10*ROW('Hygiene Data'!E125))="","",OFFSET('Hygiene Data'!$E$13,0,10*ROW('Hygiene Data'!E125)))</f>
        <v/>
      </c>
      <c r="DU131" s="270" t="str">
        <f ca="true">+IF(OFFSET('Hygiene Data'!$F$11,0,10*ROW('Hygiene Data'!F125))="","",OFFSET('Hygiene Data'!$F$11,0,10*ROW('Hygiene Data'!F125)))</f>
        <v/>
      </c>
      <c r="DV131" s="270" t="str">
        <f ca="true">+IF(OFFSET('Hygiene Data'!$F$12,0,10*ROW('Hygiene Data'!F125))="","",OFFSET('Hygiene Data'!$F$12,0,10*ROW('Hygiene Data'!F125)))</f>
        <v/>
      </c>
      <c r="DW131" s="270" t="str">
        <f ca="true">+IF(OFFSET('Hygiene Data'!$F$13,0,10*ROW('Hygiene Data'!F125))="","",OFFSET('Hygiene Data'!$F$13,0,10*ROW('Hygiene Data'!F125)))</f>
        <v/>
      </c>
      <c r="DX131" s="270" t="str">
        <f ca="true">+IF(OFFSET('Hygiene Data'!$G$11,0,10*ROW('Hygiene Data'!G125))="","",OFFSET('Hygiene Data'!$G$11,0,10*ROW('Hygiene Data'!G125)))</f>
        <v/>
      </c>
      <c r="DY131" s="270" t="str">
        <f ca="true">+IF(OFFSET('Hygiene Data'!$G$12,0,10*ROW('Hygiene Data'!G125))="","",OFFSET('Hygiene Data'!$G$12,0,10*ROW('Hygiene Data'!G125)))</f>
        <v/>
      </c>
      <c r="DZ131" s="270" t="str">
        <f ca="true">+IF(OFFSET('Hygiene Data'!$G$13,0,10*ROW('Hygiene Data'!G125))="","",OFFSET('Hygiene Data'!$G$13,0,10*ROW('Hygiene Data'!G125)))</f>
        <v/>
      </c>
      <c r="EA131" s="270" t="str">
        <f ca="true">+IF(OFFSET('Hygiene Data'!$H$11,0,10*ROW('Hygiene Data'!H125))="","",OFFSET('Hygiene Data'!$H$11,0,10*ROW('Hygiene Data'!H125)))</f>
        <v/>
      </c>
      <c r="EB131" s="270" t="str">
        <f ca="true">+IF(OFFSET('Hygiene Data'!$H$12,0,10*ROW('Hygiene Data'!H125))="","",OFFSET('Hygiene Data'!$H$12,0,10*ROW('Hygiene Data'!H125)))</f>
        <v/>
      </c>
      <c r="EC131" s="270" t="str">
        <f ca="true">+IF(OFFSET('Hygiene Data'!$H$13,0,10*ROW('Hygiene Data'!H125))="","",OFFSET('Hygiene Data'!$H$13,0,10*ROW('Hygiene Data'!H125)))</f>
        <v/>
      </c>
      <c r="ED131" s="270" t="str">
        <f ca="true">+IF(OFFSET('Hygiene Data'!$I$11,0,10*ROW('Hygiene Data'!I125))="","",OFFSET('Hygiene Data'!$I$11,0,10*ROW('Hygiene Data'!I125)))</f>
        <v/>
      </c>
      <c r="EE131" s="270" t="str">
        <f ca="true">+IF(OFFSET('Hygiene Data'!$I$12,0,10*ROW('Hygiene Data'!I125))="","",OFFSET('Hygiene Data'!$I$12,0,10*ROW('Hygiene Data'!I125)))</f>
        <v/>
      </c>
      <c r="EF131" s="270"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6"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0"/>
      <c r="BS132" s="270" t="str">
        <f ca="true">+IF(OFFSET('Water Data'!$D$27,0,10*ROW('Water Data'!D126))="","",OFFSET('Water Data'!$D$27,0,10*ROW('Water Data'!D126)))</f>
        <v/>
      </c>
      <c r="BT132" s="270" t="str">
        <f ca="true">+IF(OFFSET('Water Data'!$D$28,0,10*ROW('Water Data'!D126))="","",OFFSET('Water Data'!$D$28,0,10*ROW('Water Data'!D126)))</f>
        <v/>
      </c>
      <c r="BU132" s="270" t="str">
        <f ca="true">+IF(OFFSET('Water Data'!$D$29,0,10*ROW('Water Data'!D126))="","",OFFSET('Water Data'!$D$29,0,10*ROW('Water Data'!D126)))</f>
        <v/>
      </c>
      <c r="BV132" s="270" t="str">
        <f ca="true">+IF(OFFSET('Water Data'!$E$27,0,10*ROW('Water Data'!E126))="","",OFFSET('Water Data'!$E$27,0,10*ROW('Water Data'!E126)))</f>
        <v/>
      </c>
      <c r="BW132" s="270" t="str">
        <f ca="true">+IF(OFFSET('Water Data'!$E$28,0,10*ROW('Water Data'!E126))="","",OFFSET('Water Data'!$E$28,0,10*ROW('Water Data'!E126)))</f>
        <v/>
      </c>
      <c r="BX132" s="270" t="str">
        <f ca="true">+IF(OFFSET('Water Data'!$E$29,0,10*ROW('Water Data'!E126))="","",OFFSET('Water Data'!$E$29,0,10*ROW('Water Data'!E126)))</f>
        <v/>
      </c>
      <c r="BY132" s="270" t="str">
        <f ca="true">+IF(OFFSET('Water Data'!$F$27,0,10*ROW('Water Data'!F126))="","",OFFSET('Water Data'!$F$27,0,10*ROW('Water Data'!F126)))</f>
        <v/>
      </c>
      <c r="BZ132" s="270" t="str">
        <f ca="true">+IF(OFFSET('Water Data'!$F$28,0,10*ROW('Water Data'!F126))="","",OFFSET('Water Data'!$F$28,0,10*ROW('Water Data'!F126)))</f>
        <v/>
      </c>
      <c r="CA132" s="270" t="str">
        <f ca="true">+IF(OFFSET('Water Data'!$F$29,0,10*ROW('Water Data'!F126))="","",OFFSET('Water Data'!$F$29,0,10*ROW('Water Data'!F126)))</f>
        <v/>
      </c>
      <c r="CB132" s="270" t="str">
        <f ca="true">+IF(OFFSET('Water Data'!$G$27,0,10*ROW('Water Data'!G126))="","",OFFSET('Water Data'!$G$27,0,10*ROW('Water Data'!G126)))</f>
        <v/>
      </c>
      <c r="CC132" s="270" t="str">
        <f ca="true">+IF(OFFSET('Water Data'!$G$28,0,10*ROW('Water Data'!G126))="","",OFFSET('Water Data'!$G$28,0,10*ROW('Water Data'!G126)))</f>
        <v/>
      </c>
      <c r="CD132" s="270" t="str">
        <f ca="true">+IF(OFFSET('Water Data'!$G$29,0,10*ROW('Water Data'!G126))="","",OFFSET('Water Data'!$G$29,0,10*ROW('Water Data'!G126)))</f>
        <v/>
      </c>
      <c r="CE132" s="270" t="str">
        <f ca="true">+IF(OFFSET('Water Data'!$H$27,0,10*ROW('Water Data'!H126))="","",OFFSET('Water Data'!$H$27,0,10*ROW('Water Data'!H126)))</f>
        <v/>
      </c>
      <c r="CF132" s="270" t="str">
        <f ca="true">+IF(OFFSET('Water Data'!$H$28,0,10*ROW('Water Data'!H126))="","",OFFSET('Water Data'!$H$28,0,10*ROW('Water Data'!H126)))</f>
        <v/>
      </c>
      <c r="CG132" s="270" t="str">
        <f ca="true">+IF(OFFSET('Water Data'!$H$29,0,10*ROW('Water Data'!H126))="","",OFFSET('Water Data'!$H$29,0,10*ROW('Water Data'!H126)))</f>
        <v/>
      </c>
      <c r="CH132" s="270" t="str">
        <f ca="true">+IF(OFFSET('Water Data'!$I$27,0,10*ROW('Water Data'!I126))="","",OFFSET('Water Data'!$I$27,0,10*ROW('Water Data'!I126)))</f>
        <v/>
      </c>
      <c r="CI132" s="270" t="str">
        <f ca="true">+IF(OFFSET('Water Data'!$I$28,0,10*ROW('Water Data'!I126))="","",OFFSET('Water Data'!$I$28,0,10*ROW('Water Data'!I126)))</f>
        <v/>
      </c>
      <c r="CJ132" s="270" t="str">
        <f ca="true">+IF(OFFSET('Water Data'!$I$29,0,10*ROW('Water Data'!I126))="","",OFFSET('Water Data'!$I$29,0,10*ROW('Water Data'!I126)))</f>
        <v/>
      </c>
      <c r="CK132" s="270" t="str">
        <f ca="true">+IF(OFFSET('Sanitation Data'!$D$28,0,10*ROW('Sanitation Data'!D126))="","",OFFSET('Sanitation Data'!$D$28,0,10*ROW('Sanitation Data'!D126)))</f>
        <v/>
      </c>
      <c r="CL132" s="270" t="str">
        <f ca="true">+IF(OFFSET('Sanitation Data'!$D$29,0,10*ROW('Sanitation Data'!D126))="","",OFFSET('Sanitation Data'!$D$29,0,10*ROW('Sanitation Data'!D126)))</f>
        <v/>
      </c>
      <c r="CM132" s="270" t="str">
        <f ca="true">+IF(OFFSET('Sanitation Data'!$D$30,0,10*ROW('Sanitation Data'!D126))="","",OFFSET('Sanitation Data'!$D$30,0,10*ROW('Sanitation Data'!D126)))</f>
        <v/>
      </c>
      <c r="CN132" s="270" t="str">
        <f ca="true">+IF(OFFSET('Sanitation Data'!$D$31,0,10*ROW('Sanitation Data'!D126))="","",OFFSET('Sanitation Data'!$D$31,0,10*ROW('Sanitation Data'!D126)))</f>
        <v/>
      </c>
      <c r="CO132" s="270" t="str">
        <f ca="true">+IF(OFFSET('Sanitation Data'!$D$32,0,10*ROW('Sanitation Data'!D126))="","",OFFSET('Sanitation Data'!$D$32,0,10*ROW('Sanitation Data'!D126)))</f>
        <v/>
      </c>
      <c r="CP132" s="270" t="str">
        <f ca="true">+IF(OFFSET('Sanitation Data'!$E$28,0,10*ROW('Sanitation Data'!E126))="","",OFFSET('Sanitation Data'!$E$28,0,10*ROW('Sanitation Data'!E126)))</f>
        <v/>
      </c>
      <c r="CQ132" s="270" t="str">
        <f ca="true">+IF(OFFSET('Sanitation Data'!$E$29,0,10*ROW('Sanitation Data'!E126))="","",OFFSET('Sanitation Data'!$E$29,0,10*ROW('Sanitation Data'!E126)))</f>
        <v/>
      </c>
      <c r="CR132" s="270" t="str">
        <f ca="true">+IF(OFFSET('Sanitation Data'!$E$30,0,10*ROW('Sanitation Data'!E126))="","",OFFSET('Sanitation Data'!$E$30,0,10*ROW('Sanitation Data'!E126)))</f>
        <v/>
      </c>
      <c r="CS132" s="270" t="str">
        <f ca="true">+IF(OFFSET('Sanitation Data'!$E$31,0,10*ROW('Sanitation Data'!E126))="","",OFFSET('Sanitation Data'!$E$31,0,10*ROW('Sanitation Data'!E126)))</f>
        <v/>
      </c>
      <c r="CT132" s="270" t="str">
        <f ca="true">+IF(OFFSET('Sanitation Data'!$E$32,0,10*ROW('Sanitation Data'!E126))="","",OFFSET('Sanitation Data'!$E$32,0,10*ROW('Sanitation Data'!E126)))</f>
        <v/>
      </c>
      <c r="CU132" s="270" t="str">
        <f ca="true">+IF(OFFSET('Sanitation Data'!$F$28,0,10*ROW('Sanitation Data'!F126))="","",OFFSET('Sanitation Data'!$F$28,0,10*ROW('Sanitation Data'!F126)))</f>
        <v/>
      </c>
      <c r="CV132" s="270" t="str">
        <f ca="true">+IF(OFFSET('Sanitation Data'!$F$29,0,10*ROW('Sanitation Data'!F126))="","",OFFSET('Sanitation Data'!$F$29,0,10*ROW('Sanitation Data'!F126)))</f>
        <v/>
      </c>
      <c r="CW132" s="270" t="str">
        <f ca="true">+IF(OFFSET('Sanitation Data'!$F$30,0,10*ROW('Sanitation Data'!F126))="","",OFFSET('Sanitation Data'!$F$30,0,10*ROW('Sanitation Data'!F126)))</f>
        <v/>
      </c>
      <c r="CX132" s="270" t="str">
        <f ca="true">+IF(OFFSET('Sanitation Data'!$F$31,0,10*ROW('Sanitation Data'!F126))="","",OFFSET('Sanitation Data'!$F$31,0,10*ROW('Sanitation Data'!F126)))</f>
        <v/>
      </c>
      <c r="CY132" s="270" t="str">
        <f ca="true">+IF(OFFSET('Sanitation Data'!$F$32,0,10*ROW('Sanitation Data'!F126))="","",OFFSET('Sanitation Data'!$F$32,0,10*ROW('Sanitation Data'!F126)))</f>
        <v/>
      </c>
      <c r="CZ132" s="270" t="str">
        <f ca="true">+IF(OFFSET('Sanitation Data'!$G$28,0,10*ROW('Sanitation Data'!G126))="","",OFFSET('Sanitation Data'!$G$28,0,10*ROW('Sanitation Data'!G126)))</f>
        <v/>
      </c>
      <c r="DA132" s="270" t="str">
        <f ca="true">+IF(OFFSET('Sanitation Data'!$G$29,0,10*ROW('Sanitation Data'!G126))="","",OFFSET('Sanitation Data'!$G$29,0,10*ROW('Sanitation Data'!G126)))</f>
        <v/>
      </c>
      <c r="DB132" s="270" t="str">
        <f ca="true">+IF(OFFSET('Sanitation Data'!$G$30,0,10*ROW('Sanitation Data'!G126))="","",OFFSET('Sanitation Data'!$G$30,0,10*ROW('Sanitation Data'!G126)))</f>
        <v/>
      </c>
      <c r="DC132" s="270" t="str">
        <f ca="true">+IF(OFFSET('Sanitation Data'!$G$31,0,10*ROW('Sanitation Data'!G126))="","",OFFSET('Sanitation Data'!$G$31,0,10*ROW('Sanitation Data'!G126)))</f>
        <v/>
      </c>
      <c r="DD132" s="270" t="str">
        <f ca="true">+IF(OFFSET('Sanitation Data'!$G$32,0,10*ROW('Sanitation Data'!G126))="","",OFFSET('Sanitation Data'!$G$32,0,10*ROW('Sanitation Data'!G126)))</f>
        <v/>
      </c>
      <c r="DE132" s="270" t="str">
        <f ca="true">+IF(OFFSET('Sanitation Data'!$H$28,0,10*ROW('Sanitation Data'!H126))="","",OFFSET('Sanitation Data'!$H$28,0,10*ROW('Sanitation Data'!H126)))</f>
        <v/>
      </c>
      <c r="DF132" s="270" t="str">
        <f ca="true">+IF(OFFSET('Sanitation Data'!$H$29,0,10*ROW('Sanitation Data'!H126))="","",OFFSET('Sanitation Data'!$H$29,0,10*ROW('Sanitation Data'!H126)))</f>
        <v/>
      </c>
      <c r="DG132" s="270" t="str">
        <f ca="true">+IF(OFFSET('Sanitation Data'!$H$30,0,10*ROW('Sanitation Data'!H126))="","",OFFSET('Sanitation Data'!$H$30,0,10*ROW('Sanitation Data'!H126)))</f>
        <v/>
      </c>
      <c r="DH132" s="270" t="str">
        <f ca="true">+IF(OFFSET('Sanitation Data'!$H$31,0,10*ROW('Sanitation Data'!H126))="","",OFFSET('Sanitation Data'!$H$31,0,10*ROW('Sanitation Data'!H126)))</f>
        <v/>
      </c>
      <c r="DI132" s="270" t="str">
        <f ca="true">+IF(OFFSET('Sanitation Data'!$H$32,0,10*ROW('Sanitation Data'!H126))="","",OFFSET('Sanitation Data'!$H$32,0,10*ROW('Sanitation Data'!H126)))</f>
        <v/>
      </c>
      <c r="DJ132" s="270" t="str">
        <f ca="true">+IF(OFFSET('Sanitation Data'!$I$28,0,10*ROW('Sanitation Data'!I126))="","",OFFSET('Sanitation Data'!$I$28,0,10*ROW('Sanitation Data'!I126)))</f>
        <v/>
      </c>
      <c r="DK132" s="270" t="str">
        <f ca="true">+IF(OFFSET('Sanitation Data'!$I$29,0,10*ROW('Sanitation Data'!I126))="","",OFFSET('Sanitation Data'!$I$29,0,10*ROW('Sanitation Data'!I126)))</f>
        <v/>
      </c>
      <c r="DL132" s="270" t="str">
        <f ca="true">+IF(OFFSET('Sanitation Data'!$I$30,0,10*ROW('Sanitation Data'!I126))="","",OFFSET('Sanitation Data'!$I$30,0,10*ROW('Sanitation Data'!I126)))</f>
        <v/>
      </c>
      <c r="DM132" s="270" t="str">
        <f ca="true">+IF(OFFSET('Sanitation Data'!$I$31,0,10*ROW('Sanitation Data'!I126))="","",OFFSET('Sanitation Data'!$I$31,0,10*ROW('Sanitation Data'!I126)))</f>
        <v/>
      </c>
      <c r="DN132" s="270" t="str">
        <f ca="true">+IF(OFFSET('Sanitation Data'!$I$32,0,10*ROW('Sanitation Data'!I126))="","",OFFSET('Sanitation Data'!$I$32,0,10*ROW('Sanitation Data'!I126)))</f>
        <v/>
      </c>
      <c r="DO132" s="270" t="str">
        <f ca="true">+IF(OFFSET('Hygiene Data'!$D$11,0,10*ROW('Hygiene Data'!D126))="","",OFFSET('Hygiene Data'!$D$11,0,10*ROW('Hygiene Data'!D126)))</f>
        <v/>
      </c>
      <c r="DP132" s="270" t="str">
        <f ca="true">+IF(OFFSET('Hygiene Data'!$D$12,0,10*ROW('Hygiene Data'!D126))="","",OFFSET('Hygiene Data'!$D$12,0,10*ROW('Hygiene Data'!D126)))</f>
        <v/>
      </c>
      <c r="DQ132" s="270" t="str">
        <f ca="true">+IF(OFFSET('Hygiene Data'!$D$13,0,10*ROW('Hygiene Data'!D126))="","",OFFSET('Hygiene Data'!$D$13,0,10*ROW('Hygiene Data'!D126)))</f>
        <v/>
      </c>
      <c r="DR132" s="270" t="str">
        <f ca="true">+IF(OFFSET('Hygiene Data'!$E$11,0,10*ROW('Hygiene Data'!E126))="","",OFFSET('Hygiene Data'!$E$11,0,10*ROW('Hygiene Data'!E126)))</f>
        <v/>
      </c>
      <c r="DS132" s="270" t="str">
        <f ca="true">+IF(OFFSET('Hygiene Data'!$E$12,0,10*ROW('Hygiene Data'!E126))="","",OFFSET('Hygiene Data'!$E$12,0,10*ROW('Hygiene Data'!E126)))</f>
        <v/>
      </c>
      <c r="DT132" s="270" t="str">
        <f ca="true">+IF(OFFSET('Hygiene Data'!$E$13,0,10*ROW('Hygiene Data'!E126))="","",OFFSET('Hygiene Data'!$E$13,0,10*ROW('Hygiene Data'!E126)))</f>
        <v/>
      </c>
      <c r="DU132" s="270" t="str">
        <f ca="true">+IF(OFFSET('Hygiene Data'!$F$11,0,10*ROW('Hygiene Data'!F126))="","",OFFSET('Hygiene Data'!$F$11,0,10*ROW('Hygiene Data'!F126)))</f>
        <v/>
      </c>
      <c r="DV132" s="270" t="str">
        <f ca="true">+IF(OFFSET('Hygiene Data'!$F$12,0,10*ROW('Hygiene Data'!F126))="","",OFFSET('Hygiene Data'!$F$12,0,10*ROW('Hygiene Data'!F126)))</f>
        <v/>
      </c>
      <c r="DW132" s="270" t="str">
        <f ca="true">+IF(OFFSET('Hygiene Data'!$F$13,0,10*ROW('Hygiene Data'!F126))="","",OFFSET('Hygiene Data'!$F$13,0,10*ROW('Hygiene Data'!F126)))</f>
        <v/>
      </c>
      <c r="DX132" s="270" t="str">
        <f ca="true">+IF(OFFSET('Hygiene Data'!$G$11,0,10*ROW('Hygiene Data'!G126))="","",OFFSET('Hygiene Data'!$G$11,0,10*ROW('Hygiene Data'!G126)))</f>
        <v/>
      </c>
      <c r="DY132" s="270" t="str">
        <f ca="true">+IF(OFFSET('Hygiene Data'!$G$12,0,10*ROW('Hygiene Data'!G126))="","",OFFSET('Hygiene Data'!$G$12,0,10*ROW('Hygiene Data'!G126)))</f>
        <v/>
      </c>
      <c r="DZ132" s="270" t="str">
        <f ca="true">+IF(OFFSET('Hygiene Data'!$G$13,0,10*ROW('Hygiene Data'!G126))="","",OFFSET('Hygiene Data'!$G$13,0,10*ROW('Hygiene Data'!G126)))</f>
        <v/>
      </c>
      <c r="EA132" s="270" t="str">
        <f ca="true">+IF(OFFSET('Hygiene Data'!$H$11,0,10*ROW('Hygiene Data'!H126))="","",OFFSET('Hygiene Data'!$H$11,0,10*ROW('Hygiene Data'!H126)))</f>
        <v/>
      </c>
      <c r="EB132" s="270" t="str">
        <f ca="true">+IF(OFFSET('Hygiene Data'!$H$12,0,10*ROW('Hygiene Data'!H126))="","",OFFSET('Hygiene Data'!$H$12,0,10*ROW('Hygiene Data'!H126)))</f>
        <v/>
      </c>
      <c r="EC132" s="270" t="str">
        <f ca="true">+IF(OFFSET('Hygiene Data'!$H$13,0,10*ROW('Hygiene Data'!H126))="","",OFFSET('Hygiene Data'!$H$13,0,10*ROW('Hygiene Data'!H126)))</f>
        <v/>
      </c>
      <c r="ED132" s="270" t="str">
        <f ca="true">+IF(OFFSET('Hygiene Data'!$I$11,0,10*ROW('Hygiene Data'!I126))="","",OFFSET('Hygiene Data'!$I$11,0,10*ROW('Hygiene Data'!I126)))</f>
        <v/>
      </c>
      <c r="EE132" s="270" t="str">
        <f ca="true">+IF(OFFSET('Hygiene Data'!$I$12,0,10*ROW('Hygiene Data'!I126))="","",OFFSET('Hygiene Data'!$I$12,0,10*ROW('Hygiene Data'!I126)))</f>
        <v/>
      </c>
      <c r="EF132" s="270"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6"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0"/>
      <c r="BS133" s="270" t="str">
        <f ca="true">+IF(OFFSET('Water Data'!$D$27,0,10*ROW('Water Data'!D127))="","",OFFSET('Water Data'!$D$27,0,10*ROW('Water Data'!D127)))</f>
        <v/>
      </c>
      <c r="BT133" s="270" t="str">
        <f ca="true">+IF(OFFSET('Water Data'!$D$28,0,10*ROW('Water Data'!D127))="","",OFFSET('Water Data'!$D$28,0,10*ROW('Water Data'!D127)))</f>
        <v/>
      </c>
      <c r="BU133" s="270" t="str">
        <f ca="true">+IF(OFFSET('Water Data'!$D$29,0,10*ROW('Water Data'!D127))="","",OFFSET('Water Data'!$D$29,0,10*ROW('Water Data'!D127)))</f>
        <v/>
      </c>
      <c r="BV133" s="270" t="str">
        <f ca="true">+IF(OFFSET('Water Data'!$E$27,0,10*ROW('Water Data'!E127))="","",OFFSET('Water Data'!$E$27,0,10*ROW('Water Data'!E127)))</f>
        <v/>
      </c>
      <c r="BW133" s="270" t="str">
        <f ca="true">+IF(OFFSET('Water Data'!$E$28,0,10*ROW('Water Data'!E127))="","",OFFSET('Water Data'!$E$28,0,10*ROW('Water Data'!E127)))</f>
        <v/>
      </c>
      <c r="BX133" s="270" t="str">
        <f ca="true">+IF(OFFSET('Water Data'!$E$29,0,10*ROW('Water Data'!E127))="","",OFFSET('Water Data'!$E$29,0,10*ROW('Water Data'!E127)))</f>
        <v/>
      </c>
      <c r="BY133" s="270" t="str">
        <f ca="true">+IF(OFFSET('Water Data'!$F$27,0,10*ROW('Water Data'!F127))="","",OFFSET('Water Data'!$F$27,0,10*ROW('Water Data'!F127)))</f>
        <v/>
      </c>
      <c r="BZ133" s="270" t="str">
        <f ca="true">+IF(OFFSET('Water Data'!$F$28,0,10*ROW('Water Data'!F127))="","",OFFSET('Water Data'!$F$28,0,10*ROW('Water Data'!F127)))</f>
        <v/>
      </c>
      <c r="CA133" s="270" t="str">
        <f ca="true">+IF(OFFSET('Water Data'!$F$29,0,10*ROW('Water Data'!F127))="","",OFFSET('Water Data'!$F$29,0,10*ROW('Water Data'!F127)))</f>
        <v/>
      </c>
      <c r="CB133" s="270" t="str">
        <f ca="true">+IF(OFFSET('Water Data'!$G$27,0,10*ROW('Water Data'!G127))="","",OFFSET('Water Data'!$G$27,0,10*ROW('Water Data'!G127)))</f>
        <v/>
      </c>
      <c r="CC133" s="270" t="str">
        <f ca="true">+IF(OFFSET('Water Data'!$G$28,0,10*ROW('Water Data'!G127))="","",OFFSET('Water Data'!$G$28,0,10*ROW('Water Data'!G127)))</f>
        <v/>
      </c>
      <c r="CD133" s="270" t="str">
        <f ca="true">+IF(OFFSET('Water Data'!$G$29,0,10*ROW('Water Data'!G127))="","",OFFSET('Water Data'!$G$29,0,10*ROW('Water Data'!G127)))</f>
        <v/>
      </c>
      <c r="CE133" s="270" t="str">
        <f ca="true">+IF(OFFSET('Water Data'!$H$27,0,10*ROW('Water Data'!H127))="","",OFFSET('Water Data'!$H$27,0,10*ROW('Water Data'!H127)))</f>
        <v/>
      </c>
      <c r="CF133" s="270" t="str">
        <f ca="true">+IF(OFFSET('Water Data'!$H$28,0,10*ROW('Water Data'!H127))="","",OFFSET('Water Data'!$H$28,0,10*ROW('Water Data'!H127)))</f>
        <v/>
      </c>
      <c r="CG133" s="270" t="str">
        <f ca="true">+IF(OFFSET('Water Data'!$H$29,0,10*ROW('Water Data'!H127))="","",OFFSET('Water Data'!$H$29,0,10*ROW('Water Data'!H127)))</f>
        <v/>
      </c>
      <c r="CH133" s="270" t="str">
        <f ca="true">+IF(OFFSET('Water Data'!$I$27,0,10*ROW('Water Data'!I127))="","",OFFSET('Water Data'!$I$27,0,10*ROW('Water Data'!I127)))</f>
        <v/>
      </c>
      <c r="CI133" s="270" t="str">
        <f ca="true">+IF(OFFSET('Water Data'!$I$28,0,10*ROW('Water Data'!I127))="","",OFFSET('Water Data'!$I$28,0,10*ROW('Water Data'!I127)))</f>
        <v/>
      </c>
      <c r="CJ133" s="270" t="str">
        <f ca="true">+IF(OFFSET('Water Data'!$I$29,0,10*ROW('Water Data'!I127))="","",OFFSET('Water Data'!$I$29,0,10*ROW('Water Data'!I127)))</f>
        <v/>
      </c>
      <c r="CK133" s="270" t="str">
        <f ca="true">+IF(OFFSET('Sanitation Data'!$D$28,0,10*ROW('Sanitation Data'!D127))="","",OFFSET('Sanitation Data'!$D$28,0,10*ROW('Sanitation Data'!D127)))</f>
        <v/>
      </c>
      <c r="CL133" s="270" t="str">
        <f ca="true">+IF(OFFSET('Sanitation Data'!$D$29,0,10*ROW('Sanitation Data'!D127))="","",OFFSET('Sanitation Data'!$D$29,0,10*ROW('Sanitation Data'!D127)))</f>
        <v/>
      </c>
      <c r="CM133" s="270" t="str">
        <f ca="true">+IF(OFFSET('Sanitation Data'!$D$30,0,10*ROW('Sanitation Data'!D127))="","",OFFSET('Sanitation Data'!$D$30,0,10*ROW('Sanitation Data'!D127)))</f>
        <v/>
      </c>
      <c r="CN133" s="270" t="str">
        <f ca="true">+IF(OFFSET('Sanitation Data'!$D$31,0,10*ROW('Sanitation Data'!D127))="","",OFFSET('Sanitation Data'!$D$31,0,10*ROW('Sanitation Data'!D127)))</f>
        <v/>
      </c>
      <c r="CO133" s="270" t="str">
        <f ca="true">+IF(OFFSET('Sanitation Data'!$D$32,0,10*ROW('Sanitation Data'!D127))="","",OFFSET('Sanitation Data'!$D$32,0,10*ROW('Sanitation Data'!D127)))</f>
        <v/>
      </c>
      <c r="CP133" s="270" t="str">
        <f ca="true">+IF(OFFSET('Sanitation Data'!$E$28,0,10*ROW('Sanitation Data'!E127))="","",OFFSET('Sanitation Data'!$E$28,0,10*ROW('Sanitation Data'!E127)))</f>
        <v/>
      </c>
      <c r="CQ133" s="270" t="str">
        <f ca="true">+IF(OFFSET('Sanitation Data'!$E$29,0,10*ROW('Sanitation Data'!E127))="","",OFFSET('Sanitation Data'!$E$29,0,10*ROW('Sanitation Data'!E127)))</f>
        <v/>
      </c>
      <c r="CR133" s="270" t="str">
        <f ca="true">+IF(OFFSET('Sanitation Data'!$E$30,0,10*ROW('Sanitation Data'!E127))="","",OFFSET('Sanitation Data'!$E$30,0,10*ROW('Sanitation Data'!E127)))</f>
        <v/>
      </c>
      <c r="CS133" s="270" t="str">
        <f ca="true">+IF(OFFSET('Sanitation Data'!$E$31,0,10*ROW('Sanitation Data'!E127))="","",OFFSET('Sanitation Data'!$E$31,0,10*ROW('Sanitation Data'!E127)))</f>
        <v/>
      </c>
      <c r="CT133" s="270" t="str">
        <f ca="true">+IF(OFFSET('Sanitation Data'!$E$32,0,10*ROW('Sanitation Data'!E127))="","",OFFSET('Sanitation Data'!$E$32,0,10*ROW('Sanitation Data'!E127)))</f>
        <v/>
      </c>
      <c r="CU133" s="270" t="str">
        <f ca="true">+IF(OFFSET('Sanitation Data'!$F$28,0,10*ROW('Sanitation Data'!F127))="","",OFFSET('Sanitation Data'!$F$28,0,10*ROW('Sanitation Data'!F127)))</f>
        <v/>
      </c>
      <c r="CV133" s="270" t="str">
        <f ca="true">+IF(OFFSET('Sanitation Data'!$F$29,0,10*ROW('Sanitation Data'!F127))="","",OFFSET('Sanitation Data'!$F$29,0,10*ROW('Sanitation Data'!F127)))</f>
        <v/>
      </c>
      <c r="CW133" s="270" t="str">
        <f ca="true">+IF(OFFSET('Sanitation Data'!$F$30,0,10*ROW('Sanitation Data'!F127))="","",OFFSET('Sanitation Data'!$F$30,0,10*ROW('Sanitation Data'!F127)))</f>
        <v/>
      </c>
      <c r="CX133" s="270" t="str">
        <f ca="true">+IF(OFFSET('Sanitation Data'!$F$31,0,10*ROW('Sanitation Data'!F127))="","",OFFSET('Sanitation Data'!$F$31,0,10*ROW('Sanitation Data'!F127)))</f>
        <v/>
      </c>
      <c r="CY133" s="270" t="str">
        <f ca="true">+IF(OFFSET('Sanitation Data'!$F$32,0,10*ROW('Sanitation Data'!F127))="","",OFFSET('Sanitation Data'!$F$32,0,10*ROW('Sanitation Data'!F127)))</f>
        <v/>
      </c>
      <c r="CZ133" s="270" t="str">
        <f ca="true">+IF(OFFSET('Sanitation Data'!$G$28,0,10*ROW('Sanitation Data'!G127))="","",OFFSET('Sanitation Data'!$G$28,0,10*ROW('Sanitation Data'!G127)))</f>
        <v/>
      </c>
      <c r="DA133" s="270" t="str">
        <f ca="true">+IF(OFFSET('Sanitation Data'!$G$29,0,10*ROW('Sanitation Data'!G127))="","",OFFSET('Sanitation Data'!$G$29,0,10*ROW('Sanitation Data'!G127)))</f>
        <v/>
      </c>
      <c r="DB133" s="270" t="str">
        <f ca="true">+IF(OFFSET('Sanitation Data'!$G$30,0,10*ROW('Sanitation Data'!G127))="","",OFFSET('Sanitation Data'!$G$30,0,10*ROW('Sanitation Data'!G127)))</f>
        <v/>
      </c>
      <c r="DC133" s="270" t="str">
        <f ca="true">+IF(OFFSET('Sanitation Data'!$G$31,0,10*ROW('Sanitation Data'!G127))="","",OFFSET('Sanitation Data'!$G$31,0,10*ROW('Sanitation Data'!G127)))</f>
        <v/>
      </c>
      <c r="DD133" s="270" t="str">
        <f ca="true">+IF(OFFSET('Sanitation Data'!$G$32,0,10*ROW('Sanitation Data'!G127))="","",OFFSET('Sanitation Data'!$G$32,0,10*ROW('Sanitation Data'!G127)))</f>
        <v/>
      </c>
      <c r="DE133" s="270" t="str">
        <f ca="true">+IF(OFFSET('Sanitation Data'!$H$28,0,10*ROW('Sanitation Data'!H127))="","",OFFSET('Sanitation Data'!$H$28,0,10*ROW('Sanitation Data'!H127)))</f>
        <v/>
      </c>
      <c r="DF133" s="270" t="str">
        <f ca="true">+IF(OFFSET('Sanitation Data'!$H$29,0,10*ROW('Sanitation Data'!H127))="","",OFFSET('Sanitation Data'!$H$29,0,10*ROW('Sanitation Data'!H127)))</f>
        <v/>
      </c>
      <c r="DG133" s="270" t="str">
        <f ca="true">+IF(OFFSET('Sanitation Data'!$H$30,0,10*ROW('Sanitation Data'!H127))="","",OFFSET('Sanitation Data'!$H$30,0,10*ROW('Sanitation Data'!H127)))</f>
        <v/>
      </c>
      <c r="DH133" s="270" t="str">
        <f ca="true">+IF(OFFSET('Sanitation Data'!$H$31,0,10*ROW('Sanitation Data'!H127))="","",OFFSET('Sanitation Data'!$H$31,0,10*ROW('Sanitation Data'!H127)))</f>
        <v/>
      </c>
      <c r="DI133" s="270" t="str">
        <f ca="true">+IF(OFFSET('Sanitation Data'!$H$32,0,10*ROW('Sanitation Data'!H127))="","",OFFSET('Sanitation Data'!$H$32,0,10*ROW('Sanitation Data'!H127)))</f>
        <v/>
      </c>
      <c r="DJ133" s="270" t="str">
        <f ca="true">+IF(OFFSET('Sanitation Data'!$I$28,0,10*ROW('Sanitation Data'!I127))="","",OFFSET('Sanitation Data'!$I$28,0,10*ROW('Sanitation Data'!I127)))</f>
        <v/>
      </c>
      <c r="DK133" s="270" t="str">
        <f ca="true">+IF(OFFSET('Sanitation Data'!$I$29,0,10*ROW('Sanitation Data'!I127))="","",OFFSET('Sanitation Data'!$I$29,0,10*ROW('Sanitation Data'!I127)))</f>
        <v/>
      </c>
      <c r="DL133" s="270" t="str">
        <f ca="true">+IF(OFFSET('Sanitation Data'!$I$30,0,10*ROW('Sanitation Data'!I127))="","",OFFSET('Sanitation Data'!$I$30,0,10*ROW('Sanitation Data'!I127)))</f>
        <v/>
      </c>
      <c r="DM133" s="270" t="str">
        <f ca="true">+IF(OFFSET('Sanitation Data'!$I$31,0,10*ROW('Sanitation Data'!I127))="","",OFFSET('Sanitation Data'!$I$31,0,10*ROW('Sanitation Data'!I127)))</f>
        <v/>
      </c>
      <c r="DN133" s="270" t="str">
        <f ca="true">+IF(OFFSET('Sanitation Data'!$I$32,0,10*ROW('Sanitation Data'!I127))="","",OFFSET('Sanitation Data'!$I$32,0,10*ROW('Sanitation Data'!I127)))</f>
        <v/>
      </c>
      <c r="DO133" s="270" t="str">
        <f ca="true">+IF(OFFSET('Hygiene Data'!$D$11,0,10*ROW('Hygiene Data'!D127))="","",OFFSET('Hygiene Data'!$D$11,0,10*ROW('Hygiene Data'!D127)))</f>
        <v/>
      </c>
      <c r="DP133" s="270" t="str">
        <f ca="true">+IF(OFFSET('Hygiene Data'!$D$12,0,10*ROW('Hygiene Data'!D127))="","",OFFSET('Hygiene Data'!$D$12,0,10*ROW('Hygiene Data'!D127)))</f>
        <v/>
      </c>
      <c r="DQ133" s="270" t="str">
        <f ca="true">+IF(OFFSET('Hygiene Data'!$D$13,0,10*ROW('Hygiene Data'!D127))="","",OFFSET('Hygiene Data'!$D$13,0,10*ROW('Hygiene Data'!D127)))</f>
        <v/>
      </c>
      <c r="DR133" s="270" t="str">
        <f ca="true">+IF(OFFSET('Hygiene Data'!$E$11,0,10*ROW('Hygiene Data'!E127))="","",OFFSET('Hygiene Data'!$E$11,0,10*ROW('Hygiene Data'!E127)))</f>
        <v/>
      </c>
      <c r="DS133" s="270" t="str">
        <f ca="true">+IF(OFFSET('Hygiene Data'!$E$12,0,10*ROW('Hygiene Data'!E127))="","",OFFSET('Hygiene Data'!$E$12,0,10*ROW('Hygiene Data'!E127)))</f>
        <v/>
      </c>
      <c r="DT133" s="270" t="str">
        <f ca="true">+IF(OFFSET('Hygiene Data'!$E$13,0,10*ROW('Hygiene Data'!E127))="","",OFFSET('Hygiene Data'!$E$13,0,10*ROW('Hygiene Data'!E127)))</f>
        <v/>
      </c>
      <c r="DU133" s="270" t="str">
        <f ca="true">+IF(OFFSET('Hygiene Data'!$F$11,0,10*ROW('Hygiene Data'!F127))="","",OFFSET('Hygiene Data'!$F$11,0,10*ROW('Hygiene Data'!F127)))</f>
        <v/>
      </c>
      <c r="DV133" s="270" t="str">
        <f ca="true">+IF(OFFSET('Hygiene Data'!$F$12,0,10*ROW('Hygiene Data'!F127))="","",OFFSET('Hygiene Data'!$F$12,0,10*ROW('Hygiene Data'!F127)))</f>
        <v/>
      </c>
      <c r="DW133" s="270" t="str">
        <f ca="true">+IF(OFFSET('Hygiene Data'!$F$13,0,10*ROW('Hygiene Data'!F127))="","",OFFSET('Hygiene Data'!$F$13,0,10*ROW('Hygiene Data'!F127)))</f>
        <v/>
      </c>
      <c r="DX133" s="270" t="str">
        <f ca="true">+IF(OFFSET('Hygiene Data'!$G$11,0,10*ROW('Hygiene Data'!G127))="","",OFFSET('Hygiene Data'!$G$11,0,10*ROW('Hygiene Data'!G127)))</f>
        <v/>
      </c>
      <c r="DY133" s="270" t="str">
        <f ca="true">+IF(OFFSET('Hygiene Data'!$G$12,0,10*ROW('Hygiene Data'!G127))="","",OFFSET('Hygiene Data'!$G$12,0,10*ROW('Hygiene Data'!G127)))</f>
        <v/>
      </c>
      <c r="DZ133" s="270" t="str">
        <f ca="true">+IF(OFFSET('Hygiene Data'!$G$13,0,10*ROW('Hygiene Data'!G127))="","",OFFSET('Hygiene Data'!$G$13,0,10*ROW('Hygiene Data'!G127)))</f>
        <v/>
      </c>
      <c r="EA133" s="270" t="str">
        <f ca="true">+IF(OFFSET('Hygiene Data'!$H$11,0,10*ROW('Hygiene Data'!H127))="","",OFFSET('Hygiene Data'!$H$11,0,10*ROW('Hygiene Data'!H127)))</f>
        <v/>
      </c>
      <c r="EB133" s="270" t="str">
        <f ca="true">+IF(OFFSET('Hygiene Data'!$H$12,0,10*ROW('Hygiene Data'!H127))="","",OFFSET('Hygiene Data'!$H$12,0,10*ROW('Hygiene Data'!H127)))</f>
        <v/>
      </c>
      <c r="EC133" s="270" t="str">
        <f ca="true">+IF(OFFSET('Hygiene Data'!$H$13,0,10*ROW('Hygiene Data'!H127))="","",OFFSET('Hygiene Data'!$H$13,0,10*ROW('Hygiene Data'!H127)))</f>
        <v/>
      </c>
      <c r="ED133" s="270" t="str">
        <f ca="true">+IF(OFFSET('Hygiene Data'!$I$11,0,10*ROW('Hygiene Data'!I127))="","",OFFSET('Hygiene Data'!$I$11,0,10*ROW('Hygiene Data'!I127)))</f>
        <v/>
      </c>
      <c r="EE133" s="270" t="str">
        <f ca="true">+IF(OFFSET('Hygiene Data'!$I$12,0,10*ROW('Hygiene Data'!I127))="","",OFFSET('Hygiene Data'!$I$12,0,10*ROW('Hygiene Data'!I127)))</f>
        <v/>
      </c>
      <c r="EF133" s="270"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6"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0"/>
      <c r="BS134" s="270" t="str">
        <f ca="true">+IF(OFFSET('Water Data'!$D$27,0,10*ROW('Water Data'!D128))="","",OFFSET('Water Data'!$D$27,0,10*ROW('Water Data'!D128)))</f>
        <v/>
      </c>
      <c r="BT134" s="270" t="str">
        <f ca="true">+IF(OFFSET('Water Data'!$D$28,0,10*ROW('Water Data'!D128))="","",OFFSET('Water Data'!$D$28,0,10*ROW('Water Data'!D128)))</f>
        <v/>
      </c>
      <c r="BU134" s="270" t="str">
        <f ca="true">+IF(OFFSET('Water Data'!$D$29,0,10*ROW('Water Data'!D128))="","",OFFSET('Water Data'!$D$29,0,10*ROW('Water Data'!D128)))</f>
        <v/>
      </c>
      <c r="BV134" s="270" t="str">
        <f ca="true">+IF(OFFSET('Water Data'!$E$27,0,10*ROW('Water Data'!E128))="","",OFFSET('Water Data'!$E$27,0,10*ROW('Water Data'!E128)))</f>
        <v/>
      </c>
      <c r="BW134" s="270" t="str">
        <f ca="true">+IF(OFFSET('Water Data'!$E$28,0,10*ROW('Water Data'!E128))="","",OFFSET('Water Data'!$E$28,0,10*ROW('Water Data'!E128)))</f>
        <v/>
      </c>
      <c r="BX134" s="270" t="str">
        <f ca="true">+IF(OFFSET('Water Data'!$E$29,0,10*ROW('Water Data'!E128))="","",OFFSET('Water Data'!$E$29,0,10*ROW('Water Data'!E128)))</f>
        <v/>
      </c>
      <c r="BY134" s="270" t="str">
        <f ca="true">+IF(OFFSET('Water Data'!$F$27,0,10*ROW('Water Data'!F128))="","",OFFSET('Water Data'!$F$27,0,10*ROW('Water Data'!F128)))</f>
        <v/>
      </c>
      <c r="BZ134" s="270" t="str">
        <f ca="true">+IF(OFFSET('Water Data'!$F$28,0,10*ROW('Water Data'!F128))="","",OFFSET('Water Data'!$F$28,0,10*ROW('Water Data'!F128)))</f>
        <v/>
      </c>
      <c r="CA134" s="270" t="str">
        <f ca="true">+IF(OFFSET('Water Data'!$F$29,0,10*ROW('Water Data'!F128))="","",OFFSET('Water Data'!$F$29,0,10*ROW('Water Data'!F128)))</f>
        <v/>
      </c>
      <c r="CB134" s="270" t="str">
        <f ca="true">+IF(OFFSET('Water Data'!$G$27,0,10*ROW('Water Data'!G128))="","",OFFSET('Water Data'!$G$27,0,10*ROW('Water Data'!G128)))</f>
        <v/>
      </c>
      <c r="CC134" s="270" t="str">
        <f ca="true">+IF(OFFSET('Water Data'!$G$28,0,10*ROW('Water Data'!G128))="","",OFFSET('Water Data'!$G$28,0,10*ROW('Water Data'!G128)))</f>
        <v/>
      </c>
      <c r="CD134" s="270" t="str">
        <f ca="true">+IF(OFFSET('Water Data'!$G$29,0,10*ROW('Water Data'!G128))="","",OFFSET('Water Data'!$G$29,0,10*ROW('Water Data'!G128)))</f>
        <v/>
      </c>
      <c r="CE134" s="270" t="str">
        <f ca="true">+IF(OFFSET('Water Data'!$H$27,0,10*ROW('Water Data'!H128))="","",OFFSET('Water Data'!$H$27,0,10*ROW('Water Data'!H128)))</f>
        <v/>
      </c>
      <c r="CF134" s="270" t="str">
        <f ca="true">+IF(OFFSET('Water Data'!$H$28,0,10*ROW('Water Data'!H128))="","",OFFSET('Water Data'!$H$28,0,10*ROW('Water Data'!H128)))</f>
        <v/>
      </c>
      <c r="CG134" s="270" t="str">
        <f ca="true">+IF(OFFSET('Water Data'!$H$29,0,10*ROW('Water Data'!H128))="","",OFFSET('Water Data'!$H$29,0,10*ROW('Water Data'!H128)))</f>
        <v/>
      </c>
      <c r="CH134" s="270" t="str">
        <f ca="true">+IF(OFFSET('Water Data'!$I$27,0,10*ROW('Water Data'!I128))="","",OFFSET('Water Data'!$I$27,0,10*ROW('Water Data'!I128)))</f>
        <v/>
      </c>
      <c r="CI134" s="270" t="str">
        <f ca="true">+IF(OFFSET('Water Data'!$I$28,0,10*ROW('Water Data'!I128))="","",OFFSET('Water Data'!$I$28,0,10*ROW('Water Data'!I128)))</f>
        <v/>
      </c>
      <c r="CJ134" s="270" t="str">
        <f ca="true">+IF(OFFSET('Water Data'!$I$29,0,10*ROW('Water Data'!I128))="","",OFFSET('Water Data'!$I$29,0,10*ROW('Water Data'!I128)))</f>
        <v/>
      </c>
      <c r="CK134" s="270" t="str">
        <f ca="true">+IF(OFFSET('Sanitation Data'!$D$28,0,10*ROW('Sanitation Data'!D128))="","",OFFSET('Sanitation Data'!$D$28,0,10*ROW('Sanitation Data'!D128)))</f>
        <v/>
      </c>
      <c r="CL134" s="270" t="str">
        <f ca="true">+IF(OFFSET('Sanitation Data'!$D$29,0,10*ROW('Sanitation Data'!D128))="","",OFFSET('Sanitation Data'!$D$29,0,10*ROW('Sanitation Data'!D128)))</f>
        <v/>
      </c>
      <c r="CM134" s="270" t="str">
        <f ca="true">+IF(OFFSET('Sanitation Data'!$D$30,0,10*ROW('Sanitation Data'!D128))="","",OFFSET('Sanitation Data'!$D$30,0,10*ROW('Sanitation Data'!D128)))</f>
        <v/>
      </c>
      <c r="CN134" s="270" t="str">
        <f ca="true">+IF(OFFSET('Sanitation Data'!$D$31,0,10*ROW('Sanitation Data'!D128))="","",OFFSET('Sanitation Data'!$D$31,0,10*ROW('Sanitation Data'!D128)))</f>
        <v/>
      </c>
      <c r="CO134" s="270" t="str">
        <f ca="true">+IF(OFFSET('Sanitation Data'!$D$32,0,10*ROW('Sanitation Data'!D128))="","",OFFSET('Sanitation Data'!$D$32,0,10*ROW('Sanitation Data'!D128)))</f>
        <v/>
      </c>
      <c r="CP134" s="270" t="str">
        <f ca="true">+IF(OFFSET('Sanitation Data'!$E$28,0,10*ROW('Sanitation Data'!E128))="","",OFFSET('Sanitation Data'!$E$28,0,10*ROW('Sanitation Data'!E128)))</f>
        <v/>
      </c>
      <c r="CQ134" s="270" t="str">
        <f ca="true">+IF(OFFSET('Sanitation Data'!$E$29,0,10*ROW('Sanitation Data'!E128))="","",OFFSET('Sanitation Data'!$E$29,0,10*ROW('Sanitation Data'!E128)))</f>
        <v/>
      </c>
      <c r="CR134" s="270" t="str">
        <f ca="true">+IF(OFFSET('Sanitation Data'!$E$30,0,10*ROW('Sanitation Data'!E128))="","",OFFSET('Sanitation Data'!$E$30,0,10*ROW('Sanitation Data'!E128)))</f>
        <v/>
      </c>
      <c r="CS134" s="270" t="str">
        <f ca="true">+IF(OFFSET('Sanitation Data'!$E$31,0,10*ROW('Sanitation Data'!E128))="","",OFFSET('Sanitation Data'!$E$31,0,10*ROW('Sanitation Data'!E128)))</f>
        <v/>
      </c>
      <c r="CT134" s="270" t="str">
        <f ca="true">+IF(OFFSET('Sanitation Data'!$E$32,0,10*ROW('Sanitation Data'!E128))="","",OFFSET('Sanitation Data'!$E$32,0,10*ROW('Sanitation Data'!E128)))</f>
        <v/>
      </c>
      <c r="CU134" s="270" t="str">
        <f ca="true">+IF(OFFSET('Sanitation Data'!$F$28,0,10*ROW('Sanitation Data'!F128))="","",OFFSET('Sanitation Data'!$F$28,0,10*ROW('Sanitation Data'!F128)))</f>
        <v/>
      </c>
      <c r="CV134" s="270" t="str">
        <f ca="true">+IF(OFFSET('Sanitation Data'!$F$29,0,10*ROW('Sanitation Data'!F128))="","",OFFSET('Sanitation Data'!$F$29,0,10*ROW('Sanitation Data'!F128)))</f>
        <v/>
      </c>
      <c r="CW134" s="270" t="str">
        <f ca="true">+IF(OFFSET('Sanitation Data'!$F$30,0,10*ROW('Sanitation Data'!F128))="","",OFFSET('Sanitation Data'!$F$30,0,10*ROW('Sanitation Data'!F128)))</f>
        <v/>
      </c>
      <c r="CX134" s="270" t="str">
        <f ca="true">+IF(OFFSET('Sanitation Data'!$F$31,0,10*ROW('Sanitation Data'!F128))="","",OFFSET('Sanitation Data'!$F$31,0,10*ROW('Sanitation Data'!F128)))</f>
        <v/>
      </c>
      <c r="CY134" s="270" t="str">
        <f ca="true">+IF(OFFSET('Sanitation Data'!$F$32,0,10*ROW('Sanitation Data'!F128))="","",OFFSET('Sanitation Data'!$F$32,0,10*ROW('Sanitation Data'!F128)))</f>
        <v/>
      </c>
      <c r="CZ134" s="270" t="str">
        <f ca="true">+IF(OFFSET('Sanitation Data'!$G$28,0,10*ROW('Sanitation Data'!G128))="","",OFFSET('Sanitation Data'!$G$28,0,10*ROW('Sanitation Data'!G128)))</f>
        <v/>
      </c>
      <c r="DA134" s="270" t="str">
        <f ca="true">+IF(OFFSET('Sanitation Data'!$G$29,0,10*ROW('Sanitation Data'!G128))="","",OFFSET('Sanitation Data'!$G$29,0,10*ROW('Sanitation Data'!G128)))</f>
        <v/>
      </c>
      <c r="DB134" s="270" t="str">
        <f ca="true">+IF(OFFSET('Sanitation Data'!$G$30,0,10*ROW('Sanitation Data'!G128))="","",OFFSET('Sanitation Data'!$G$30,0,10*ROW('Sanitation Data'!G128)))</f>
        <v/>
      </c>
      <c r="DC134" s="270" t="str">
        <f ca="true">+IF(OFFSET('Sanitation Data'!$G$31,0,10*ROW('Sanitation Data'!G128))="","",OFFSET('Sanitation Data'!$G$31,0,10*ROW('Sanitation Data'!G128)))</f>
        <v/>
      </c>
      <c r="DD134" s="270" t="str">
        <f ca="true">+IF(OFFSET('Sanitation Data'!$G$32,0,10*ROW('Sanitation Data'!G128))="","",OFFSET('Sanitation Data'!$G$32,0,10*ROW('Sanitation Data'!G128)))</f>
        <v/>
      </c>
      <c r="DE134" s="270" t="str">
        <f ca="true">+IF(OFFSET('Sanitation Data'!$H$28,0,10*ROW('Sanitation Data'!H128))="","",OFFSET('Sanitation Data'!$H$28,0,10*ROW('Sanitation Data'!H128)))</f>
        <v/>
      </c>
      <c r="DF134" s="270" t="str">
        <f ca="true">+IF(OFFSET('Sanitation Data'!$H$29,0,10*ROW('Sanitation Data'!H128))="","",OFFSET('Sanitation Data'!$H$29,0,10*ROW('Sanitation Data'!H128)))</f>
        <v/>
      </c>
      <c r="DG134" s="270" t="str">
        <f ca="true">+IF(OFFSET('Sanitation Data'!$H$30,0,10*ROW('Sanitation Data'!H128))="","",OFFSET('Sanitation Data'!$H$30,0,10*ROW('Sanitation Data'!H128)))</f>
        <v/>
      </c>
      <c r="DH134" s="270" t="str">
        <f ca="true">+IF(OFFSET('Sanitation Data'!$H$31,0,10*ROW('Sanitation Data'!H128))="","",OFFSET('Sanitation Data'!$H$31,0,10*ROW('Sanitation Data'!H128)))</f>
        <v/>
      </c>
      <c r="DI134" s="270" t="str">
        <f ca="true">+IF(OFFSET('Sanitation Data'!$H$32,0,10*ROW('Sanitation Data'!H128))="","",OFFSET('Sanitation Data'!$H$32,0,10*ROW('Sanitation Data'!H128)))</f>
        <v/>
      </c>
      <c r="DJ134" s="270" t="str">
        <f ca="true">+IF(OFFSET('Sanitation Data'!$I$28,0,10*ROW('Sanitation Data'!I128))="","",OFFSET('Sanitation Data'!$I$28,0,10*ROW('Sanitation Data'!I128)))</f>
        <v/>
      </c>
      <c r="DK134" s="270" t="str">
        <f ca="true">+IF(OFFSET('Sanitation Data'!$I$29,0,10*ROW('Sanitation Data'!I128))="","",OFFSET('Sanitation Data'!$I$29,0,10*ROW('Sanitation Data'!I128)))</f>
        <v/>
      </c>
      <c r="DL134" s="270" t="str">
        <f ca="true">+IF(OFFSET('Sanitation Data'!$I$30,0,10*ROW('Sanitation Data'!I128))="","",OFFSET('Sanitation Data'!$I$30,0,10*ROW('Sanitation Data'!I128)))</f>
        <v/>
      </c>
      <c r="DM134" s="270" t="str">
        <f ca="true">+IF(OFFSET('Sanitation Data'!$I$31,0,10*ROW('Sanitation Data'!I128))="","",OFFSET('Sanitation Data'!$I$31,0,10*ROW('Sanitation Data'!I128)))</f>
        <v/>
      </c>
      <c r="DN134" s="270" t="str">
        <f ca="true">+IF(OFFSET('Sanitation Data'!$I$32,0,10*ROW('Sanitation Data'!I128))="","",OFFSET('Sanitation Data'!$I$32,0,10*ROW('Sanitation Data'!I128)))</f>
        <v/>
      </c>
      <c r="DO134" s="270" t="str">
        <f ca="true">+IF(OFFSET('Hygiene Data'!$D$11,0,10*ROW('Hygiene Data'!D128))="","",OFFSET('Hygiene Data'!$D$11,0,10*ROW('Hygiene Data'!D128)))</f>
        <v/>
      </c>
      <c r="DP134" s="270" t="str">
        <f ca="true">+IF(OFFSET('Hygiene Data'!$D$12,0,10*ROW('Hygiene Data'!D128))="","",OFFSET('Hygiene Data'!$D$12,0,10*ROW('Hygiene Data'!D128)))</f>
        <v/>
      </c>
      <c r="DQ134" s="270" t="str">
        <f ca="true">+IF(OFFSET('Hygiene Data'!$D$13,0,10*ROW('Hygiene Data'!D128))="","",OFFSET('Hygiene Data'!$D$13,0,10*ROW('Hygiene Data'!D128)))</f>
        <v/>
      </c>
      <c r="DR134" s="270" t="str">
        <f ca="true">+IF(OFFSET('Hygiene Data'!$E$11,0,10*ROW('Hygiene Data'!E128))="","",OFFSET('Hygiene Data'!$E$11,0,10*ROW('Hygiene Data'!E128)))</f>
        <v/>
      </c>
      <c r="DS134" s="270" t="str">
        <f ca="true">+IF(OFFSET('Hygiene Data'!$E$12,0,10*ROW('Hygiene Data'!E128))="","",OFFSET('Hygiene Data'!$E$12,0,10*ROW('Hygiene Data'!E128)))</f>
        <v/>
      </c>
      <c r="DT134" s="270" t="str">
        <f ca="true">+IF(OFFSET('Hygiene Data'!$E$13,0,10*ROW('Hygiene Data'!E128))="","",OFFSET('Hygiene Data'!$E$13,0,10*ROW('Hygiene Data'!E128)))</f>
        <v/>
      </c>
      <c r="DU134" s="270" t="str">
        <f ca="true">+IF(OFFSET('Hygiene Data'!$F$11,0,10*ROW('Hygiene Data'!F128))="","",OFFSET('Hygiene Data'!$F$11,0,10*ROW('Hygiene Data'!F128)))</f>
        <v/>
      </c>
      <c r="DV134" s="270" t="str">
        <f ca="true">+IF(OFFSET('Hygiene Data'!$F$12,0,10*ROW('Hygiene Data'!F128))="","",OFFSET('Hygiene Data'!$F$12,0,10*ROW('Hygiene Data'!F128)))</f>
        <v/>
      </c>
      <c r="DW134" s="270" t="str">
        <f ca="true">+IF(OFFSET('Hygiene Data'!$F$13,0,10*ROW('Hygiene Data'!F128))="","",OFFSET('Hygiene Data'!$F$13,0,10*ROW('Hygiene Data'!F128)))</f>
        <v/>
      </c>
      <c r="DX134" s="270" t="str">
        <f ca="true">+IF(OFFSET('Hygiene Data'!$G$11,0,10*ROW('Hygiene Data'!G128))="","",OFFSET('Hygiene Data'!$G$11,0,10*ROW('Hygiene Data'!G128)))</f>
        <v/>
      </c>
      <c r="DY134" s="270" t="str">
        <f ca="true">+IF(OFFSET('Hygiene Data'!$G$12,0,10*ROW('Hygiene Data'!G128))="","",OFFSET('Hygiene Data'!$G$12,0,10*ROW('Hygiene Data'!G128)))</f>
        <v/>
      </c>
      <c r="DZ134" s="270" t="str">
        <f ca="true">+IF(OFFSET('Hygiene Data'!$G$13,0,10*ROW('Hygiene Data'!G128))="","",OFFSET('Hygiene Data'!$G$13,0,10*ROW('Hygiene Data'!G128)))</f>
        <v/>
      </c>
      <c r="EA134" s="270" t="str">
        <f ca="true">+IF(OFFSET('Hygiene Data'!$H$11,0,10*ROW('Hygiene Data'!H128))="","",OFFSET('Hygiene Data'!$H$11,0,10*ROW('Hygiene Data'!H128)))</f>
        <v/>
      </c>
      <c r="EB134" s="270" t="str">
        <f ca="true">+IF(OFFSET('Hygiene Data'!$H$12,0,10*ROW('Hygiene Data'!H128))="","",OFFSET('Hygiene Data'!$H$12,0,10*ROW('Hygiene Data'!H128)))</f>
        <v/>
      </c>
      <c r="EC134" s="270" t="str">
        <f ca="true">+IF(OFFSET('Hygiene Data'!$H$13,0,10*ROW('Hygiene Data'!H128))="","",OFFSET('Hygiene Data'!$H$13,0,10*ROW('Hygiene Data'!H128)))</f>
        <v/>
      </c>
      <c r="ED134" s="270" t="str">
        <f ca="true">+IF(OFFSET('Hygiene Data'!$I$11,0,10*ROW('Hygiene Data'!I128))="","",OFFSET('Hygiene Data'!$I$11,0,10*ROW('Hygiene Data'!I128)))</f>
        <v/>
      </c>
      <c r="EE134" s="270" t="str">
        <f ca="true">+IF(OFFSET('Hygiene Data'!$I$12,0,10*ROW('Hygiene Data'!I128))="","",OFFSET('Hygiene Data'!$I$12,0,10*ROW('Hygiene Data'!I128)))</f>
        <v/>
      </c>
      <c r="EF134" s="270"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6"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0"/>
      <c r="BS135" s="270" t="str">
        <f ca="true">+IF(OFFSET('Water Data'!$D$27,0,10*ROW('Water Data'!D129))="","",OFFSET('Water Data'!$D$27,0,10*ROW('Water Data'!D129)))</f>
        <v/>
      </c>
      <c r="BT135" s="270" t="str">
        <f ca="true">+IF(OFFSET('Water Data'!$D$28,0,10*ROW('Water Data'!D129))="","",OFFSET('Water Data'!$D$28,0,10*ROW('Water Data'!D129)))</f>
        <v/>
      </c>
      <c r="BU135" s="270" t="str">
        <f ca="true">+IF(OFFSET('Water Data'!$D$29,0,10*ROW('Water Data'!D129))="","",OFFSET('Water Data'!$D$29,0,10*ROW('Water Data'!D129)))</f>
        <v/>
      </c>
      <c r="BV135" s="270" t="str">
        <f ca="true">+IF(OFFSET('Water Data'!$E$27,0,10*ROW('Water Data'!E129))="","",OFFSET('Water Data'!$E$27,0,10*ROW('Water Data'!E129)))</f>
        <v/>
      </c>
      <c r="BW135" s="270" t="str">
        <f ca="true">+IF(OFFSET('Water Data'!$E$28,0,10*ROW('Water Data'!E129))="","",OFFSET('Water Data'!$E$28,0,10*ROW('Water Data'!E129)))</f>
        <v/>
      </c>
      <c r="BX135" s="270" t="str">
        <f ca="true">+IF(OFFSET('Water Data'!$E$29,0,10*ROW('Water Data'!E129))="","",OFFSET('Water Data'!$E$29,0,10*ROW('Water Data'!E129)))</f>
        <v/>
      </c>
      <c r="BY135" s="270" t="str">
        <f ca="true">+IF(OFFSET('Water Data'!$F$27,0,10*ROW('Water Data'!F129))="","",OFFSET('Water Data'!$F$27,0,10*ROW('Water Data'!F129)))</f>
        <v/>
      </c>
      <c r="BZ135" s="270" t="str">
        <f ca="true">+IF(OFFSET('Water Data'!$F$28,0,10*ROW('Water Data'!F129))="","",OFFSET('Water Data'!$F$28,0,10*ROW('Water Data'!F129)))</f>
        <v/>
      </c>
      <c r="CA135" s="270" t="str">
        <f ca="true">+IF(OFFSET('Water Data'!$F$29,0,10*ROW('Water Data'!F129))="","",OFFSET('Water Data'!$F$29,0,10*ROW('Water Data'!F129)))</f>
        <v/>
      </c>
      <c r="CB135" s="270" t="str">
        <f ca="true">+IF(OFFSET('Water Data'!$G$27,0,10*ROW('Water Data'!G129))="","",OFFSET('Water Data'!$G$27,0,10*ROW('Water Data'!G129)))</f>
        <v/>
      </c>
      <c r="CC135" s="270" t="str">
        <f ca="true">+IF(OFFSET('Water Data'!$G$28,0,10*ROW('Water Data'!G129))="","",OFFSET('Water Data'!$G$28,0,10*ROW('Water Data'!G129)))</f>
        <v/>
      </c>
      <c r="CD135" s="270" t="str">
        <f ca="true">+IF(OFFSET('Water Data'!$G$29,0,10*ROW('Water Data'!G129))="","",OFFSET('Water Data'!$G$29,0,10*ROW('Water Data'!G129)))</f>
        <v/>
      </c>
      <c r="CE135" s="270" t="str">
        <f ca="true">+IF(OFFSET('Water Data'!$H$27,0,10*ROW('Water Data'!H129))="","",OFFSET('Water Data'!$H$27,0,10*ROW('Water Data'!H129)))</f>
        <v/>
      </c>
      <c r="CF135" s="270" t="str">
        <f ca="true">+IF(OFFSET('Water Data'!$H$28,0,10*ROW('Water Data'!H129))="","",OFFSET('Water Data'!$H$28,0,10*ROW('Water Data'!H129)))</f>
        <v/>
      </c>
      <c r="CG135" s="270" t="str">
        <f ca="true">+IF(OFFSET('Water Data'!$H$29,0,10*ROW('Water Data'!H129))="","",OFFSET('Water Data'!$H$29,0,10*ROW('Water Data'!H129)))</f>
        <v/>
      </c>
      <c r="CH135" s="270" t="str">
        <f ca="true">+IF(OFFSET('Water Data'!$I$27,0,10*ROW('Water Data'!I129))="","",OFFSET('Water Data'!$I$27,0,10*ROW('Water Data'!I129)))</f>
        <v/>
      </c>
      <c r="CI135" s="270" t="str">
        <f ca="true">+IF(OFFSET('Water Data'!$I$28,0,10*ROW('Water Data'!I129))="","",OFFSET('Water Data'!$I$28,0,10*ROW('Water Data'!I129)))</f>
        <v/>
      </c>
      <c r="CJ135" s="270" t="str">
        <f ca="true">+IF(OFFSET('Water Data'!$I$29,0,10*ROW('Water Data'!I129))="","",OFFSET('Water Data'!$I$29,0,10*ROW('Water Data'!I129)))</f>
        <v/>
      </c>
      <c r="CK135" s="270" t="str">
        <f ca="true">+IF(OFFSET('Sanitation Data'!$D$28,0,10*ROW('Sanitation Data'!D129))="","",OFFSET('Sanitation Data'!$D$28,0,10*ROW('Sanitation Data'!D129)))</f>
        <v/>
      </c>
      <c r="CL135" s="270" t="str">
        <f ca="true">+IF(OFFSET('Sanitation Data'!$D$29,0,10*ROW('Sanitation Data'!D129))="","",OFFSET('Sanitation Data'!$D$29,0,10*ROW('Sanitation Data'!D129)))</f>
        <v/>
      </c>
      <c r="CM135" s="270" t="str">
        <f ca="true">+IF(OFFSET('Sanitation Data'!$D$30,0,10*ROW('Sanitation Data'!D129))="","",OFFSET('Sanitation Data'!$D$30,0,10*ROW('Sanitation Data'!D129)))</f>
        <v/>
      </c>
      <c r="CN135" s="270" t="str">
        <f ca="true">+IF(OFFSET('Sanitation Data'!$D$31,0,10*ROW('Sanitation Data'!D129))="","",OFFSET('Sanitation Data'!$D$31,0,10*ROW('Sanitation Data'!D129)))</f>
        <v/>
      </c>
      <c r="CO135" s="270" t="str">
        <f ca="true">+IF(OFFSET('Sanitation Data'!$D$32,0,10*ROW('Sanitation Data'!D129))="","",OFFSET('Sanitation Data'!$D$32,0,10*ROW('Sanitation Data'!D129)))</f>
        <v/>
      </c>
      <c r="CP135" s="270" t="str">
        <f ca="true">+IF(OFFSET('Sanitation Data'!$E$28,0,10*ROW('Sanitation Data'!E129))="","",OFFSET('Sanitation Data'!$E$28,0,10*ROW('Sanitation Data'!E129)))</f>
        <v/>
      </c>
      <c r="CQ135" s="270" t="str">
        <f ca="true">+IF(OFFSET('Sanitation Data'!$E$29,0,10*ROW('Sanitation Data'!E129))="","",OFFSET('Sanitation Data'!$E$29,0,10*ROW('Sanitation Data'!E129)))</f>
        <v/>
      </c>
      <c r="CR135" s="270" t="str">
        <f ca="true">+IF(OFFSET('Sanitation Data'!$E$30,0,10*ROW('Sanitation Data'!E129))="","",OFFSET('Sanitation Data'!$E$30,0,10*ROW('Sanitation Data'!E129)))</f>
        <v/>
      </c>
      <c r="CS135" s="270" t="str">
        <f ca="true">+IF(OFFSET('Sanitation Data'!$E$31,0,10*ROW('Sanitation Data'!E129))="","",OFFSET('Sanitation Data'!$E$31,0,10*ROW('Sanitation Data'!E129)))</f>
        <v/>
      </c>
      <c r="CT135" s="270" t="str">
        <f ca="true">+IF(OFFSET('Sanitation Data'!$E$32,0,10*ROW('Sanitation Data'!E129))="","",OFFSET('Sanitation Data'!$E$32,0,10*ROW('Sanitation Data'!E129)))</f>
        <v/>
      </c>
      <c r="CU135" s="270" t="str">
        <f ca="true">+IF(OFFSET('Sanitation Data'!$F$28,0,10*ROW('Sanitation Data'!F129))="","",OFFSET('Sanitation Data'!$F$28,0,10*ROW('Sanitation Data'!F129)))</f>
        <v/>
      </c>
      <c r="CV135" s="270" t="str">
        <f ca="true">+IF(OFFSET('Sanitation Data'!$F$29,0,10*ROW('Sanitation Data'!F129))="","",OFFSET('Sanitation Data'!$F$29,0,10*ROW('Sanitation Data'!F129)))</f>
        <v/>
      </c>
      <c r="CW135" s="270" t="str">
        <f ca="true">+IF(OFFSET('Sanitation Data'!$F$30,0,10*ROW('Sanitation Data'!F129))="","",OFFSET('Sanitation Data'!$F$30,0,10*ROW('Sanitation Data'!F129)))</f>
        <v/>
      </c>
      <c r="CX135" s="270" t="str">
        <f ca="true">+IF(OFFSET('Sanitation Data'!$F$31,0,10*ROW('Sanitation Data'!F129))="","",OFFSET('Sanitation Data'!$F$31,0,10*ROW('Sanitation Data'!F129)))</f>
        <v/>
      </c>
      <c r="CY135" s="270" t="str">
        <f ca="true">+IF(OFFSET('Sanitation Data'!$F$32,0,10*ROW('Sanitation Data'!F129))="","",OFFSET('Sanitation Data'!$F$32,0,10*ROW('Sanitation Data'!F129)))</f>
        <v/>
      </c>
      <c r="CZ135" s="270" t="str">
        <f ca="true">+IF(OFFSET('Sanitation Data'!$G$28,0,10*ROW('Sanitation Data'!G129))="","",OFFSET('Sanitation Data'!$G$28,0,10*ROW('Sanitation Data'!G129)))</f>
        <v/>
      </c>
      <c r="DA135" s="270" t="str">
        <f ca="true">+IF(OFFSET('Sanitation Data'!$G$29,0,10*ROW('Sanitation Data'!G129))="","",OFFSET('Sanitation Data'!$G$29,0,10*ROW('Sanitation Data'!G129)))</f>
        <v/>
      </c>
      <c r="DB135" s="270" t="str">
        <f ca="true">+IF(OFFSET('Sanitation Data'!$G$30,0,10*ROW('Sanitation Data'!G129))="","",OFFSET('Sanitation Data'!$G$30,0,10*ROW('Sanitation Data'!G129)))</f>
        <v/>
      </c>
      <c r="DC135" s="270" t="str">
        <f ca="true">+IF(OFFSET('Sanitation Data'!$G$31,0,10*ROW('Sanitation Data'!G129))="","",OFFSET('Sanitation Data'!$G$31,0,10*ROW('Sanitation Data'!G129)))</f>
        <v/>
      </c>
      <c r="DD135" s="270" t="str">
        <f ca="true">+IF(OFFSET('Sanitation Data'!$G$32,0,10*ROW('Sanitation Data'!G129))="","",OFFSET('Sanitation Data'!$G$32,0,10*ROW('Sanitation Data'!G129)))</f>
        <v/>
      </c>
      <c r="DE135" s="270" t="str">
        <f ca="true">+IF(OFFSET('Sanitation Data'!$H$28,0,10*ROW('Sanitation Data'!H129))="","",OFFSET('Sanitation Data'!$H$28,0,10*ROW('Sanitation Data'!H129)))</f>
        <v/>
      </c>
      <c r="DF135" s="270" t="str">
        <f ca="true">+IF(OFFSET('Sanitation Data'!$H$29,0,10*ROW('Sanitation Data'!H129))="","",OFFSET('Sanitation Data'!$H$29,0,10*ROW('Sanitation Data'!H129)))</f>
        <v/>
      </c>
      <c r="DG135" s="270" t="str">
        <f ca="true">+IF(OFFSET('Sanitation Data'!$H$30,0,10*ROW('Sanitation Data'!H129))="","",OFFSET('Sanitation Data'!$H$30,0,10*ROW('Sanitation Data'!H129)))</f>
        <v/>
      </c>
      <c r="DH135" s="270" t="str">
        <f ca="true">+IF(OFFSET('Sanitation Data'!$H$31,0,10*ROW('Sanitation Data'!H129))="","",OFFSET('Sanitation Data'!$H$31,0,10*ROW('Sanitation Data'!H129)))</f>
        <v/>
      </c>
      <c r="DI135" s="270" t="str">
        <f ca="true">+IF(OFFSET('Sanitation Data'!$H$32,0,10*ROW('Sanitation Data'!H129))="","",OFFSET('Sanitation Data'!$H$32,0,10*ROW('Sanitation Data'!H129)))</f>
        <v/>
      </c>
      <c r="DJ135" s="270" t="str">
        <f ca="true">+IF(OFFSET('Sanitation Data'!$I$28,0,10*ROW('Sanitation Data'!I129))="","",OFFSET('Sanitation Data'!$I$28,0,10*ROW('Sanitation Data'!I129)))</f>
        <v/>
      </c>
      <c r="DK135" s="270" t="str">
        <f ca="true">+IF(OFFSET('Sanitation Data'!$I$29,0,10*ROW('Sanitation Data'!I129))="","",OFFSET('Sanitation Data'!$I$29,0,10*ROW('Sanitation Data'!I129)))</f>
        <v/>
      </c>
      <c r="DL135" s="270" t="str">
        <f ca="true">+IF(OFFSET('Sanitation Data'!$I$30,0,10*ROW('Sanitation Data'!I129))="","",OFFSET('Sanitation Data'!$I$30,0,10*ROW('Sanitation Data'!I129)))</f>
        <v/>
      </c>
      <c r="DM135" s="270" t="str">
        <f ca="true">+IF(OFFSET('Sanitation Data'!$I$31,0,10*ROW('Sanitation Data'!I129))="","",OFFSET('Sanitation Data'!$I$31,0,10*ROW('Sanitation Data'!I129)))</f>
        <v/>
      </c>
      <c r="DN135" s="270" t="str">
        <f ca="true">+IF(OFFSET('Sanitation Data'!$I$32,0,10*ROW('Sanitation Data'!I129))="","",OFFSET('Sanitation Data'!$I$32,0,10*ROW('Sanitation Data'!I129)))</f>
        <v/>
      </c>
      <c r="DO135" s="270" t="str">
        <f ca="true">+IF(OFFSET('Hygiene Data'!$D$11,0,10*ROW('Hygiene Data'!D129))="","",OFFSET('Hygiene Data'!$D$11,0,10*ROW('Hygiene Data'!D129)))</f>
        <v/>
      </c>
      <c r="DP135" s="270" t="str">
        <f ca="true">+IF(OFFSET('Hygiene Data'!$D$12,0,10*ROW('Hygiene Data'!D129))="","",OFFSET('Hygiene Data'!$D$12,0,10*ROW('Hygiene Data'!D129)))</f>
        <v/>
      </c>
      <c r="DQ135" s="270" t="str">
        <f ca="true">+IF(OFFSET('Hygiene Data'!$D$13,0,10*ROW('Hygiene Data'!D129))="","",OFFSET('Hygiene Data'!$D$13,0,10*ROW('Hygiene Data'!D129)))</f>
        <v/>
      </c>
      <c r="DR135" s="270" t="str">
        <f ca="true">+IF(OFFSET('Hygiene Data'!$E$11,0,10*ROW('Hygiene Data'!E129))="","",OFFSET('Hygiene Data'!$E$11,0,10*ROW('Hygiene Data'!E129)))</f>
        <v/>
      </c>
      <c r="DS135" s="270" t="str">
        <f ca="true">+IF(OFFSET('Hygiene Data'!$E$12,0,10*ROW('Hygiene Data'!E129))="","",OFFSET('Hygiene Data'!$E$12,0,10*ROW('Hygiene Data'!E129)))</f>
        <v/>
      </c>
      <c r="DT135" s="270" t="str">
        <f ca="true">+IF(OFFSET('Hygiene Data'!$E$13,0,10*ROW('Hygiene Data'!E129))="","",OFFSET('Hygiene Data'!$E$13,0,10*ROW('Hygiene Data'!E129)))</f>
        <v/>
      </c>
      <c r="DU135" s="270" t="str">
        <f ca="true">+IF(OFFSET('Hygiene Data'!$F$11,0,10*ROW('Hygiene Data'!F129))="","",OFFSET('Hygiene Data'!$F$11,0,10*ROW('Hygiene Data'!F129)))</f>
        <v/>
      </c>
      <c r="DV135" s="270" t="str">
        <f ca="true">+IF(OFFSET('Hygiene Data'!$F$12,0,10*ROW('Hygiene Data'!F129))="","",OFFSET('Hygiene Data'!$F$12,0,10*ROW('Hygiene Data'!F129)))</f>
        <v/>
      </c>
      <c r="DW135" s="270" t="str">
        <f ca="true">+IF(OFFSET('Hygiene Data'!$F$13,0,10*ROW('Hygiene Data'!F129))="","",OFFSET('Hygiene Data'!$F$13,0,10*ROW('Hygiene Data'!F129)))</f>
        <v/>
      </c>
      <c r="DX135" s="270" t="str">
        <f ca="true">+IF(OFFSET('Hygiene Data'!$G$11,0,10*ROW('Hygiene Data'!G129))="","",OFFSET('Hygiene Data'!$G$11,0,10*ROW('Hygiene Data'!G129)))</f>
        <v/>
      </c>
      <c r="DY135" s="270" t="str">
        <f ca="true">+IF(OFFSET('Hygiene Data'!$G$12,0,10*ROW('Hygiene Data'!G129))="","",OFFSET('Hygiene Data'!$G$12,0,10*ROW('Hygiene Data'!G129)))</f>
        <v/>
      </c>
      <c r="DZ135" s="270" t="str">
        <f ca="true">+IF(OFFSET('Hygiene Data'!$G$13,0,10*ROW('Hygiene Data'!G129))="","",OFFSET('Hygiene Data'!$G$13,0,10*ROW('Hygiene Data'!G129)))</f>
        <v/>
      </c>
      <c r="EA135" s="270" t="str">
        <f ca="true">+IF(OFFSET('Hygiene Data'!$H$11,0,10*ROW('Hygiene Data'!H129))="","",OFFSET('Hygiene Data'!$H$11,0,10*ROW('Hygiene Data'!H129)))</f>
        <v/>
      </c>
      <c r="EB135" s="270" t="str">
        <f ca="true">+IF(OFFSET('Hygiene Data'!$H$12,0,10*ROW('Hygiene Data'!H129))="","",OFFSET('Hygiene Data'!$H$12,0,10*ROW('Hygiene Data'!H129)))</f>
        <v/>
      </c>
      <c r="EC135" s="270" t="str">
        <f ca="true">+IF(OFFSET('Hygiene Data'!$H$13,0,10*ROW('Hygiene Data'!H129))="","",OFFSET('Hygiene Data'!$H$13,0,10*ROW('Hygiene Data'!H129)))</f>
        <v/>
      </c>
      <c r="ED135" s="270" t="str">
        <f ca="true">+IF(OFFSET('Hygiene Data'!$I$11,0,10*ROW('Hygiene Data'!I129))="","",OFFSET('Hygiene Data'!$I$11,0,10*ROW('Hygiene Data'!I129)))</f>
        <v/>
      </c>
      <c r="EE135" s="270" t="str">
        <f ca="true">+IF(OFFSET('Hygiene Data'!$I$12,0,10*ROW('Hygiene Data'!I129))="","",OFFSET('Hygiene Data'!$I$12,0,10*ROW('Hygiene Data'!I129)))</f>
        <v/>
      </c>
      <c r="EF135" s="270"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6"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0"/>
      <c r="BS136" s="270" t="str">
        <f ca="true">+IF(OFFSET('Water Data'!$D$27,0,10*ROW('Water Data'!D130))="","",OFFSET('Water Data'!$D$27,0,10*ROW('Water Data'!D130)))</f>
        <v/>
      </c>
      <c r="BT136" s="270" t="str">
        <f ca="true">+IF(OFFSET('Water Data'!$D$28,0,10*ROW('Water Data'!D130))="","",OFFSET('Water Data'!$D$28,0,10*ROW('Water Data'!D130)))</f>
        <v/>
      </c>
      <c r="BU136" s="270" t="str">
        <f ca="true">+IF(OFFSET('Water Data'!$D$29,0,10*ROW('Water Data'!D130))="","",OFFSET('Water Data'!$D$29,0,10*ROW('Water Data'!D130)))</f>
        <v/>
      </c>
      <c r="BV136" s="270" t="str">
        <f ca="true">+IF(OFFSET('Water Data'!$E$27,0,10*ROW('Water Data'!E130))="","",OFFSET('Water Data'!$E$27,0,10*ROW('Water Data'!E130)))</f>
        <v/>
      </c>
      <c r="BW136" s="270" t="str">
        <f ca="true">+IF(OFFSET('Water Data'!$E$28,0,10*ROW('Water Data'!E130))="","",OFFSET('Water Data'!$E$28,0,10*ROW('Water Data'!E130)))</f>
        <v/>
      </c>
      <c r="BX136" s="270" t="str">
        <f ca="true">+IF(OFFSET('Water Data'!$E$29,0,10*ROW('Water Data'!E130))="","",OFFSET('Water Data'!$E$29,0,10*ROW('Water Data'!E130)))</f>
        <v/>
      </c>
      <c r="BY136" s="270" t="str">
        <f ca="true">+IF(OFFSET('Water Data'!$F$27,0,10*ROW('Water Data'!F130))="","",OFFSET('Water Data'!$F$27,0,10*ROW('Water Data'!F130)))</f>
        <v/>
      </c>
      <c r="BZ136" s="270" t="str">
        <f ca="true">+IF(OFFSET('Water Data'!$F$28,0,10*ROW('Water Data'!F130))="","",OFFSET('Water Data'!$F$28,0,10*ROW('Water Data'!F130)))</f>
        <v/>
      </c>
      <c r="CA136" s="270" t="str">
        <f ca="true">+IF(OFFSET('Water Data'!$F$29,0,10*ROW('Water Data'!F130))="","",OFFSET('Water Data'!$F$29,0,10*ROW('Water Data'!F130)))</f>
        <v/>
      </c>
      <c r="CB136" s="270" t="str">
        <f ca="true">+IF(OFFSET('Water Data'!$G$27,0,10*ROW('Water Data'!G130))="","",OFFSET('Water Data'!$G$27,0,10*ROW('Water Data'!G130)))</f>
        <v/>
      </c>
      <c r="CC136" s="270" t="str">
        <f ca="true">+IF(OFFSET('Water Data'!$G$28,0,10*ROW('Water Data'!G130))="","",OFFSET('Water Data'!$G$28,0,10*ROW('Water Data'!G130)))</f>
        <v/>
      </c>
      <c r="CD136" s="270" t="str">
        <f ca="true">+IF(OFFSET('Water Data'!$G$29,0,10*ROW('Water Data'!G130))="","",OFFSET('Water Data'!$G$29,0,10*ROW('Water Data'!G130)))</f>
        <v/>
      </c>
      <c r="CE136" s="270" t="str">
        <f ca="true">+IF(OFFSET('Water Data'!$H$27,0,10*ROW('Water Data'!H130))="","",OFFSET('Water Data'!$H$27,0,10*ROW('Water Data'!H130)))</f>
        <v/>
      </c>
      <c r="CF136" s="270" t="str">
        <f ca="true">+IF(OFFSET('Water Data'!$H$28,0,10*ROW('Water Data'!H130))="","",OFFSET('Water Data'!$H$28,0,10*ROW('Water Data'!H130)))</f>
        <v/>
      </c>
      <c r="CG136" s="270" t="str">
        <f ca="true">+IF(OFFSET('Water Data'!$H$29,0,10*ROW('Water Data'!H130))="","",OFFSET('Water Data'!$H$29,0,10*ROW('Water Data'!H130)))</f>
        <v/>
      </c>
      <c r="CH136" s="270" t="str">
        <f ca="true">+IF(OFFSET('Water Data'!$I$27,0,10*ROW('Water Data'!I130))="","",OFFSET('Water Data'!$I$27,0,10*ROW('Water Data'!I130)))</f>
        <v/>
      </c>
      <c r="CI136" s="270" t="str">
        <f ca="true">+IF(OFFSET('Water Data'!$I$28,0,10*ROW('Water Data'!I130))="","",OFFSET('Water Data'!$I$28,0,10*ROW('Water Data'!I130)))</f>
        <v/>
      </c>
      <c r="CJ136" s="270" t="str">
        <f ca="true">+IF(OFFSET('Water Data'!$I$29,0,10*ROW('Water Data'!I130))="","",OFFSET('Water Data'!$I$29,0,10*ROW('Water Data'!I130)))</f>
        <v/>
      </c>
      <c r="CK136" s="270" t="str">
        <f ca="true">+IF(OFFSET('Sanitation Data'!$D$28,0,10*ROW('Sanitation Data'!D130))="","",OFFSET('Sanitation Data'!$D$28,0,10*ROW('Sanitation Data'!D130)))</f>
        <v/>
      </c>
      <c r="CL136" s="270" t="str">
        <f ca="true">+IF(OFFSET('Sanitation Data'!$D$29,0,10*ROW('Sanitation Data'!D130))="","",OFFSET('Sanitation Data'!$D$29,0,10*ROW('Sanitation Data'!D130)))</f>
        <v/>
      </c>
      <c r="CM136" s="270" t="str">
        <f ca="true">+IF(OFFSET('Sanitation Data'!$D$30,0,10*ROW('Sanitation Data'!D130))="","",OFFSET('Sanitation Data'!$D$30,0,10*ROW('Sanitation Data'!D130)))</f>
        <v/>
      </c>
      <c r="CN136" s="270" t="str">
        <f ca="true">+IF(OFFSET('Sanitation Data'!$D$31,0,10*ROW('Sanitation Data'!D130))="","",OFFSET('Sanitation Data'!$D$31,0,10*ROW('Sanitation Data'!D130)))</f>
        <v/>
      </c>
      <c r="CO136" s="270" t="str">
        <f ca="true">+IF(OFFSET('Sanitation Data'!$D$32,0,10*ROW('Sanitation Data'!D130))="","",OFFSET('Sanitation Data'!$D$32,0,10*ROW('Sanitation Data'!D130)))</f>
        <v/>
      </c>
      <c r="CP136" s="270" t="str">
        <f ca="true">+IF(OFFSET('Sanitation Data'!$E$28,0,10*ROW('Sanitation Data'!E130))="","",OFFSET('Sanitation Data'!$E$28,0,10*ROW('Sanitation Data'!E130)))</f>
        <v/>
      </c>
      <c r="CQ136" s="270" t="str">
        <f ca="true">+IF(OFFSET('Sanitation Data'!$E$29,0,10*ROW('Sanitation Data'!E130))="","",OFFSET('Sanitation Data'!$E$29,0,10*ROW('Sanitation Data'!E130)))</f>
        <v/>
      </c>
      <c r="CR136" s="270" t="str">
        <f ca="true">+IF(OFFSET('Sanitation Data'!$E$30,0,10*ROW('Sanitation Data'!E130))="","",OFFSET('Sanitation Data'!$E$30,0,10*ROW('Sanitation Data'!E130)))</f>
        <v/>
      </c>
      <c r="CS136" s="270" t="str">
        <f ca="true">+IF(OFFSET('Sanitation Data'!$E$31,0,10*ROW('Sanitation Data'!E130))="","",OFFSET('Sanitation Data'!$E$31,0,10*ROW('Sanitation Data'!E130)))</f>
        <v/>
      </c>
      <c r="CT136" s="270" t="str">
        <f ca="true">+IF(OFFSET('Sanitation Data'!$E$32,0,10*ROW('Sanitation Data'!E130))="","",OFFSET('Sanitation Data'!$E$32,0,10*ROW('Sanitation Data'!E130)))</f>
        <v/>
      </c>
      <c r="CU136" s="270" t="str">
        <f ca="true">+IF(OFFSET('Sanitation Data'!$F$28,0,10*ROW('Sanitation Data'!F130))="","",OFFSET('Sanitation Data'!$F$28,0,10*ROW('Sanitation Data'!F130)))</f>
        <v/>
      </c>
      <c r="CV136" s="270" t="str">
        <f ca="true">+IF(OFFSET('Sanitation Data'!$F$29,0,10*ROW('Sanitation Data'!F130))="","",OFFSET('Sanitation Data'!$F$29,0,10*ROW('Sanitation Data'!F130)))</f>
        <v/>
      </c>
      <c r="CW136" s="270" t="str">
        <f ca="true">+IF(OFFSET('Sanitation Data'!$F$30,0,10*ROW('Sanitation Data'!F130))="","",OFFSET('Sanitation Data'!$F$30,0,10*ROW('Sanitation Data'!F130)))</f>
        <v/>
      </c>
      <c r="CX136" s="270" t="str">
        <f ca="true">+IF(OFFSET('Sanitation Data'!$F$31,0,10*ROW('Sanitation Data'!F130))="","",OFFSET('Sanitation Data'!$F$31,0,10*ROW('Sanitation Data'!F130)))</f>
        <v/>
      </c>
      <c r="CY136" s="270" t="str">
        <f ca="true">+IF(OFFSET('Sanitation Data'!$F$32,0,10*ROW('Sanitation Data'!F130))="","",OFFSET('Sanitation Data'!$F$32,0,10*ROW('Sanitation Data'!F130)))</f>
        <v/>
      </c>
      <c r="CZ136" s="270" t="str">
        <f ca="true">+IF(OFFSET('Sanitation Data'!$G$28,0,10*ROW('Sanitation Data'!G130))="","",OFFSET('Sanitation Data'!$G$28,0,10*ROW('Sanitation Data'!G130)))</f>
        <v/>
      </c>
      <c r="DA136" s="270" t="str">
        <f ca="true">+IF(OFFSET('Sanitation Data'!$G$29,0,10*ROW('Sanitation Data'!G130))="","",OFFSET('Sanitation Data'!$G$29,0,10*ROW('Sanitation Data'!G130)))</f>
        <v/>
      </c>
      <c r="DB136" s="270" t="str">
        <f ca="true">+IF(OFFSET('Sanitation Data'!$G$30,0,10*ROW('Sanitation Data'!G130))="","",OFFSET('Sanitation Data'!$G$30,0,10*ROW('Sanitation Data'!G130)))</f>
        <v/>
      </c>
      <c r="DC136" s="270" t="str">
        <f ca="true">+IF(OFFSET('Sanitation Data'!$G$31,0,10*ROW('Sanitation Data'!G130))="","",OFFSET('Sanitation Data'!$G$31,0,10*ROW('Sanitation Data'!G130)))</f>
        <v/>
      </c>
      <c r="DD136" s="270" t="str">
        <f ca="true">+IF(OFFSET('Sanitation Data'!$G$32,0,10*ROW('Sanitation Data'!G130))="","",OFFSET('Sanitation Data'!$G$32,0,10*ROW('Sanitation Data'!G130)))</f>
        <v/>
      </c>
      <c r="DE136" s="270" t="str">
        <f ca="true">+IF(OFFSET('Sanitation Data'!$H$28,0,10*ROW('Sanitation Data'!H130))="","",OFFSET('Sanitation Data'!$H$28,0,10*ROW('Sanitation Data'!H130)))</f>
        <v/>
      </c>
      <c r="DF136" s="270" t="str">
        <f ca="true">+IF(OFFSET('Sanitation Data'!$H$29,0,10*ROW('Sanitation Data'!H130))="","",OFFSET('Sanitation Data'!$H$29,0,10*ROW('Sanitation Data'!H130)))</f>
        <v/>
      </c>
      <c r="DG136" s="270" t="str">
        <f ca="true">+IF(OFFSET('Sanitation Data'!$H$30,0,10*ROW('Sanitation Data'!H130))="","",OFFSET('Sanitation Data'!$H$30,0,10*ROW('Sanitation Data'!H130)))</f>
        <v/>
      </c>
      <c r="DH136" s="270" t="str">
        <f ca="true">+IF(OFFSET('Sanitation Data'!$H$31,0,10*ROW('Sanitation Data'!H130))="","",OFFSET('Sanitation Data'!$H$31,0,10*ROW('Sanitation Data'!H130)))</f>
        <v/>
      </c>
      <c r="DI136" s="270" t="str">
        <f ca="true">+IF(OFFSET('Sanitation Data'!$H$32,0,10*ROW('Sanitation Data'!H130))="","",OFFSET('Sanitation Data'!$H$32,0,10*ROW('Sanitation Data'!H130)))</f>
        <v/>
      </c>
      <c r="DJ136" s="270" t="str">
        <f ca="true">+IF(OFFSET('Sanitation Data'!$I$28,0,10*ROW('Sanitation Data'!I130))="","",OFFSET('Sanitation Data'!$I$28,0,10*ROW('Sanitation Data'!I130)))</f>
        <v/>
      </c>
      <c r="DK136" s="270" t="str">
        <f ca="true">+IF(OFFSET('Sanitation Data'!$I$29,0,10*ROW('Sanitation Data'!I130))="","",OFFSET('Sanitation Data'!$I$29,0,10*ROW('Sanitation Data'!I130)))</f>
        <v/>
      </c>
      <c r="DL136" s="270" t="str">
        <f ca="true">+IF(OFFSET('Sanitation Data'!$I$30,0,10*ROW('Sanitation Data'!I130))="","",OFFSET('Sanitation Data'!$I$30,0,10*ROW('Sanitation Data'!I130)))</f>
        <v/>
      </c>
      <c r="DM136" s="270" t="str">
        <f ca="true">+IF(OFFSET('Sanitation Data'!$I$31,0,10*ROW('Sanitation Data'!I130))="","",OFFSET('Sanitation Data'!$I$31,0,10*ROW('Sanitation Data'!I130)))</f>
        <v/>
      </c>
      <c r="DN136" s="270" t="str">
        <f ca="true">+IF(OFFSET('Sanitation Data'!$I$32,0,10*ROW('Sanitation Data'!I130))="","",OFFSET('Sanitation Data'!$I$32,0,10*ROW('Sanitation Data'!I130)))</f>
        <v/>
      </c>
      <c r="DO136" s="270" t="str">
        <f ca="true">+IF(OFFSET('Hygiene Data'!$D$11,0,10*ROW('Hygiene Data'!D130))="","",OFFSET('Hygiene Data'!$D$11,0,10*ROW('Hygiene Data'!D130)))</f>
        <v/>
      </c>
      <c r="DP136" s="270" t="str">
        <f ca="true">+IF(OFFSET('Hygiene Data'!$D$12,0,10*ROW('Hygiene Data'!D130))="","",OFFSET('Hygiene Data'!$D$12,0,10*ROW('Hygiene Data'!D130)))</f>
        <v/>
      </c>
      <c r="DQ136" s="270" t="str">
        <f ca="true">+IF(OFFSET('Hygiene Data'!$D$13,0,10*ROW('Hygiene Data'!D130))="","",OFFSET('Hygiene Data'!$D$13,0,10*ROW('Hygiene Data'!D130)))</f>
        <v/>
      </c>
      <c r="DR136" s="270" t="str">
        <f ca="true">+IF(OFFSET('Hygiene Data'!$E$11,0,10*ROW('Hygiene Data'!E130))="","",OFFSET('Hygiene Data'!$E$11,0,10*ROW('Hygiene Data'!E130)))</f>
        <v/>
      </c>
      <c r="DS136" s="270" t="str">
        <f ca="true">+IF(OFFSET('Hygiene Data'!$E$12,0,10*ROW('Hygiene Data'!E130))="","",OFFSET('Hygiene Data'!$E$12,0,10*ROW('Hygiene Data'!E130)))</f>
        <v/>
      </c>
      <c r="DT136" s="270" t="str">
        <f ca="true">+IF(OFFSET('Hygiene Data'!$E$13,0,10*ROW('Hygiene Data'!E130))="","",OFFSET('Hygiene Data'!$E$13,0,10*ROW('Hygiene Data'!E130)))</f>
        <v/>
      </c>
      <c r="DU136" s="270" t="str">
        <f ca="true">+IF(OFFSET('Hygiene Data'!$F$11,0,10*ROW('Hygiene Data'!F130))="","",OFFSET('Hygiene Data'!$F$11,0,10*ROW('Hygiene Data'!F130)))</f>
        <v/>
      </c>
      <c r="DV136" s="270" t="str">
        <f ca="true">+IF(OFFSET('Hygiene Data'!$F$12,0,10*ROW('Hygiene Data'!F130))="","",OFFSET('Hygiene Data'!$F$12,0,10*ROW('Hygiene Data'!F130)))</f>
        <v/>
      </c>
      <c r="DW136" s="270" t="str">
        <f ca="true">+IF(OFFSET('Hygiene Data'!$F$13,0,10*ROW('Hygiene Data'!F130))="","",OFFSET('Hygiene Data'!$F$13,0,10*ROW('Hygiene Data'!F130)))</f>
        <v/>
      </c>
      <c r="DX136" s="270" t="str">
        <f ca="true">+IF(OFFSET('Hygiene Data'!$G$11,0,10*ROW('Hygiene Data'!G130))="","",OFFSET('Hygiene Data'!$G$11,0,10*ROW('Hygiene Data'!G130)))</f>
        <v/>
      </c>
      <c r="DY136" s="270" t="str">
        <f ca="true">+IF(OFFSET('Hygiene Data'!$G$12,0,10*ROW('Hygiene Data'!G130))="","",OFFSET('Hygiene Data'!$G$12,0,10*ROW('Hygiene Data'!G130)))</f>
        <v/>
      </c>
      <c r="DZ136" s="270" t="str">
        <f ca="true">+IF(OFFSET('Hygiene Data'!$G$13,0,10*ROW('Hygiene Data'!G130))="","",OFFSET('Hygiene Data'!$G$13,0,10*ROW('Hygiene Data'!G130)))</f>
        <v/>
      </c>
      <c r="EA136" s="270" t="str">
        <f ca="true">+IF(OFFSET('Hygiene Data'!$H$11,0,10*ROW('Hygiene Data'!H130))="","",OFFSET('Hygiene Data'!$H$11,0,10*ROW('Hygiene Data'!H130)))</f>
        <v/>
      </c>
      <c r="EB136" s="270" t="str">
        <f ca="true">+IF(OFFSET('Hygiene Data'!$H$12,0,10*ROW('Hygiene Data'!H130))="","",OFFSET('Hygiene Data'!$H$12,0,10*ROW('Hygiene Data'!H130)))</f>
        <v/>
      </c>
      <c r="EC136" s="270" t="str">
        <f ca="true">+IF(OFFSET('Hygiene Data'!$H$13,0,10*ROW('Hygiene Data'!H130))="","",OFFSET('Hygiene Data'!$H$13,0,10*ROW('Hygiene Data'!H130)))</f>
        <v/>
      </c>
      <c r="ED136" s="270" t="str">
        <f ca="true">+IF(OFFSET('Hygiene Data'!$I$11,0,10*ROW('Hygiene Data'!I130))="","",OFFSET('Hygiene Data'!$I$11,0,10*ROW('Hygiene Data'!I130)))</f>
        <v/>
      </c>
      <c r="EE136" s="270" t="str">
        <f ca="true">+IF(OFFSET('Hygiene Data'!$I$12,0,10*ROW('Hygiene Data'!I130))="","",OFFSET('Hygiene Data'!$I$12,0,10*ROW('Hygiene Data'!I130)))</f>
        <v/>
      </c>
      <c r="EF136" s="270"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6"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0"/>
      <c r="BS137" s="270" t="str">
        <f ca="true">+IF(OFFSET('Water Data'!$D$27,0,10*ROW('Water Data'!D131))="","",OFFSET('Water Data'!$D$27,0,10*ROW('Water Data'!D131)))</f>
        <v/>
      </c>
      <c r="BT137" s="270" t="str">
        <f ca="true">+IF(OFFSET('Water Data'!$D$28,0,10*ROW('Water Data'!D131))="","",OFFSET('Water Data'!$D$28,0,10*ROW('Water Data'!D131)))</f>
        <v/>
      </c>
      <c r="BU137" s="270" t="str">
        <f ca="true">+IF(OFFSET('Water Data'!$D$29,0,10*ROW('Water Data'!D131))="","",OFFSET('Water Data'!$D$29,0,10*ROW('Water Data'!D131)))</f>
        <v/>
      </c>
      <c r="BV137" s="270" t="str">
        <f ca="true">+IF(OFFSET('Water Data'!$E$27,0,10*ROW('Water Data'!E131))="","",OFFSET('Water Data'!$E$27,0,10*ROW('Water Data'!E131)))</f>
        <v/>
      </c>
      <c r="BW137" s="270" t="str">
        <f ca="true">+IF(OFFSET('Water Data'!$E$28,0,10*ROW('Water Data'!E131))="","",OFFSET('Water Data'!$E$28,0,10*ROW('Water Data'!E131)))</f>
        <v/>
      </c>
      <c r="BX137" s="270" t="str">
        <f ca="true">+IF(OFFSET('Water Data'!$E$29,0,10*ROW('Water Data'!E131))="","",OFFSET('Water Data'!$E$29,0,10*ROW('Water Data'!E131)))</f>
        <v/>
      </c>
      <c r="BY137" s="270" t="str">
        <f ca="true">+IF(OFFSET('Water Data'!$F$27,0,10*ROW('Water Data'!F131))="","",OFFSET('Water Data'!$F$27,0,10*ROW('Water Data'!F131)))</f>
        <v/>
      </c>
      <c r="BZ137" s="270" t="str">
        <f ca="true">+IF(OFFSET('Water Data'!$F$28,0,10*ROW('Water Data'!F131))="","",OFFSET('Water Data'!$F$28,0,10*ROW('Water Data'!F131)))</f>
        <v/>
      </c>
      <c r="CA137" s="270" t="str">
        <f ca="true">+IF(OFFSET('Water Data'!$F$29,0,10*ROW('Water Data'!F131))="","",OFFSET('Water Data'!$F$29,0,10*ROW('Water Data'!F131)))</f>
        <v/>
      </c>
      <c r="CB137" s="270" t="str">
        <f ca="true">+IF(OFFSET('Water Data'!$G$27,0,10*ROW('Water Data'!G131))="","",OFFSET('Water Data'!$G$27,0,10*ROW('Water Data'!G131)))</f>
        <v/>
      </c>
      <c r="CC137" s="270" t="str">
        <f ca="true">+IF(OFFSET('Water Data'!$G$28,0,10*ROW('Water Data'!G131))="","",OFFSET('Water Data'!$G$28,0,10*ROW('Water Data'!G131)))</f>
        <v/>
      </c>
      <c r="CD137" s="270" t="str">
        <f ca="true">+IF(OFFSET('Water Data'!$G$29,0,10*ROW('Water Data'!G131))="","",OFFSET('Water Data'!$G$29,0,10*ROW('Water Data'!G131)))</f>
        <v/>
      </c>
      <c r="CE137" s="270" t="str">
        <f ca="true">+IF(OFFSET('Water Data'!$H$27,0,10*ROW('Water Data'!H131))="","",OFFSET('Water Data'!$H$27,0,10*ROW('Water Data'!H131)))</f>
        <v/>
      </c>
      <c r="CF137" s="270" t="str">
        <f ca="true">+IF(OFFSET('Water Data'!$H$28,0,10*ROW('Water Data'!H131))="","",OFFSET('Water Data'!$H$28,0,10*ROW('Water Data'!H131)))</f>
        <v/>
      </c>
      <c r="CG137" s="270" t="str">
        <f ca="true">+IF(OFFSET('Water Data'!$H$29,0,10*ROW('Water Data'!H131))="","",OFFSET('Water Data'!$H$29,0,10*ROW('Water Data'!H131)))</f>
        <v/>
      </c>
      <c r="CH137" s="270" t="str">
        <f ca="true">+IF(OFFSET('Water Data'!$I$27,0,10*ROW('Water Data'!I131))="","",OFFSET('Water Data'!$I$27,0,10*ROW('Water Data'!I131)))</f>
        <v/>
      </c>
      <c r="CI137" s="270" t="str">
        <f ca="true">+IF(OFFSET('Water Data'!$I$28,0,10*ROW('Water Data'!I131))="","",OFFSET('Water Data'!$I$28,0,10*ROW('Water Data'!I131)))</f>
        <v/>
      </c>
      <c r="CJ137" s="270" t="str">
        <f ca="true">+IF(OFFSET('Water Data'!$I$29,0,10*ROW('Water Data'!I131))="","",OFFSET('Water Data'!$I$29,0,10*ROW('Water Data'!I131)))</f>
        <v/>
      </c>
      <c r="CK137" s="270" t="str">
        <f ca="true">+IF(OFFSET('Sanitation Data'!$D$28,0,10*ROW('Sanitation Data'!D131))="","",OFFSET('Sanitation Data'!$D$28,0,10*ROW('Sanitation Data'!D131)))</f>
        <v/>
      </c>
      <c r="CL137" s="270" t="str">
        <f ca="true">+IF(OFFSET('Sanitation Data'!$D$29,0,10*ROW('Sanitation Data'!D131))="","",OFFSET('Sanitation Data'!$D$29,0,10*ROW('Sanitation Data'!D131)))</f>
        <v/>
      </c>
      <c r="CM137" s="270" t="str">
        <f ca="true">+IF(OFFSET('Sanitation Data'!$D$30,0,10*ROW('Sanitation Data'!D131))="","",OFFSET('Sanitation Data'!$D$30,0,10*ROW('Sanitation Data'!D131)))</f>
        <v/>
      </c>
      <c r="CN137" s="270" t="str">
        <f ca="true">+IF(OFFSET('Sanitation Data'!$D$31,0,10*ROW('Sanitation Data'!D131))="","",OFFSET('Sanitation Data'!$D$31,0,10*ROW('Sanitation Data'!D131)))</f>
        <v/>
      </c>
      <c r="CO137" s="270" t="str">
        <f ca="true">+IF(OFFSET('Sanitation Data'!$D$32,0,10*ROW('Sanitation Data'!D131))="","",OFFSET('Sanitation Data'!$D$32,0,10*ROW('Sanitation Data'!D131)))</f>
        <v/>
      </c>
      <c r="CP137" s="270" t="str">
        <f ca="true">+IF(OFFSET('Sanitation Data'!$E$28,0,10*ROW('Sanitation Data'!E131))="","",OFFSET('Sanitation Data'!$E$28,0,10*ROW('Sanitation Data'!E131)))</f>
        <v/>
      </c>
      <c r="CQ137" s="270" t="str">
        <f ca="true">+IF(OFFSET('Sanitation Data'!$E$29,0,10*ROW('Sanitation Data'!E131))="","",OFFSET('Sanitation Data'!$E$29,0,10*ROW('Sanitation Data'!E131)))</f>
        <v/>
      </c>
      <c r="CR137" s="270" t="str">
        <f ca="true">+IF(OFFSET('Sanitation Data'!$E$30,0,10*ROW('Sanitation Data'!E131))="","",OFFSET('Sanitation Data'!$E$30,0,10*ROW('Sanitation Data'!E131)))</f>
        <v/>
      </c>
      <c r="CS137" s="270" t="str">
        <f ca="true">+IF(OFFSET('Sanitation Data'!$E$31,0,10*ROW('Sanitation Data'!E131))="","",OFFSET('Sanitation Data'!$E$31,0,10*ROW('Sanitation Data'!E131)))</f>
        <v/>
      </c>
      <c r="CT137" s="270" t="str">
        <f ca="true">+IF(OFFSET('Sanitation Data'!$E$32,0,10*ROW('Sanitation Data'!E131))="","",OFFSET('Sanitation Data'!$E$32,0,10*ROW('Sanitation Data'!E131)))</f>
        <v/>
      </c>
      <c r="CU137" s="270" t="str">
        <f ca="true">+IF(OFFSET('Sanitation Data'!$F$28,0,10*ROW('Sanitation Data'!F131))="","",OFFSET('Sanitation Data'!$F$28,0,10*ROW('Sanitation Data'!F131)))</f>
        <v/>
      </c>
      <c r="CV137" s="270" t="str">
        <f ca="true">+IF(OFFSET('Sanitation Data'!$F$29,0,10*ROW('Sanitation Data'!F131))="","",OFFSET('Sanitation Data'!$F$29,0,10*ROW('Sanitation Data'!F131)))</f>
        <v/>
      </c>
      <c r="CW137" s="270" t="str">
        <f ca="true">+IF(OFFSET('Sanitation Data'!$F$30,0,10*ROW('Sanitation Data'!F131))="","",OFFSET('Sanitation Data'!$F$30,0,10*ROW('Sanitation Data'!F131)))</f>
        <v/>
      </c>
      <c r="CX137" s="270" t="str">
        <f ca="true">+IF(OFFSET('Sanitation Data'!$F$31,0,10*ROW('Sanitation Data'!F131))="","",OFFSET('Sanitation Data'!$F$31,0,10*ROW('Sanitation Data'!F131)))</f>
        <v/>
      </c>
      <c r="CY137" s="270" t="str">
        <f ca="true">+IF(OFFSET('Sanitation Data'!$F$32,0,10*ROW('Sanitation Data'!F131))="","",OFFSET('Sanitation Data'!$F$32,0,10*ROW('Sanitation Data'!F131)))</f>
        <v/>
      </c>
      <c r="CZ137" s="270" t="str">
        <f ca="true">+IF(OFFSET('Sanitation Data'!$G$28,0,10*ROW('Sanitation Data'!G131))="","",OFFSET('Sanitation Data'!$G$28,0,10*ROW('Sanitation Data'!G131)))</f>
        <v/>
      </c>
      <c r="DA137" s="270" t="str">
        <f ca="true">+IF(OFFSET('Sanitation Data'!$G$29,0,10*ROW('Sanitation Data'!G131))="","",OFFSET('Sanitation Data'!$G$29,0,10*ROW('Sanitation Data'!G131)))</f>
        <v/>
      </c>
      <c r="DB137" s="270" t="str">
        <f ca="true">+IF(OFFSET('Sanitation Data'!$G$30,0,10*ROW('Sanitation Data'!G131))="","",OFFSET('Sanitation Data'!$G$30,0,10*ROW('Sanitation Data'!G131)))</f>
        <v/>
      </c>
      <c r="DC137" s="270" t="str">
        <f ca="true">+IF(OFFSET('Sanitation Data'!$G$31,0,10*ROW('Sanitation Data'!G131))="","",OFFSET('Sanitation Data'!$G$31,0,10*ROW('Sanitation Data'!G131)))</f>
        <v/>
      </c>
      <c r="DD137" s="270" t="str">
        <f ca="true">+IF(OFFSET('Sanitation Data'!$G$32,0,10*ROW('Sanitation Data'!G131))="","",OFFSET('Sanitation Data'!$G$32,0,10*ROW('Sanitation Data'!G131)))</f>
        <v/>
      </c>
      <c r="DE137" s="270" t="str">
        <f ca="true">+IF(OFFSET('Sanitation Data'!$H$28,0,10*ROW('Sanitation Data'!H131))="","",OFFSET('Sanitation Data'!$H$28,0,10*ROW('Sanitation Data'!H131)))</f>
        <v/>
      </c>
      <c r="DF137" s="270" t="str">
        <f ca="true">+IF(OFFSET('Sanitation Data'!$H$29,0,10*ROW('Sanitation Data'!H131))="","",OFFSET('Sanitation Data'!$H$29,0,10*ROW('Sanitation Data'!H131)))</f>
        <v/>
      </c>
      <c r="DG137" s="270" t="str">
        <f ca="true">+IF(OFFSET('Sanitation Data'!$H$30,0,10*ROW('Sanitation Data'!H131))="","",OFFSET('Sanitation Data'!$H$30,0,10*ROW('Sanitation Data'!H131)))</f>
        <v/>
      </c>
      <c r="DH137" s="270" t="str">
        <f ca="true">+IF(OFFSET('Sanitation Data'!$H$31,0,10*ROW('Sanitation Data'!H131))="","",OFFSET('Sanitation Data'!$H$31,0,10*ROW('Sanitation Data'!H131)))</f>
        <v/>
      </c>
      <c r="DI137" s="270" t="str">
        <f ca="true">+IF(OFFSET('Sanitation Data'!$H$32,0,10*ROW('Sanitation Data'!H131))="","",OFFSET('Sanitation Data'!$H$32,0,10*ROW('Sanitation Data'!H131)))</f>
        <v/>
      </c>
      <c r="DJ137" s="270" t="str">
        <f ca="true">+IF(OFFSET('Sanitation Data'!$I$28,0,10*ROW('Sanitation Data'!I131))="","",OFFSET('Sanitation Data'!$I$28,0,10*ROW('Sanitation Data'!I131)))</f>
        <v/>
      </c>
      <c r="DK137" s="270" t="str">
        <f ca="true">+IF(OFFSET('Sanitation Data'!$I$29,0,10*ROW('Sanitation Data'!I131))="","",OFFSET('Sanitation Data'!$I$29,0,10*ROW('Sanitation Data'!I131)))</f>
        <v/>
      </c>
      <c r="DL137" s="270" t="str">
        <f ca="true">+IF(OFFSET('Sanitation Data'!$I$30,0,10*ROW('Sanitation Data'!I131))="","",OFFSET('Sanitation Data'!$I$30,0,10*ROW('Sanitation Data'!I131)))</f>
        <v/>
      </c>
      <c r="DM137" s="270" t="str">
        <f ca="true">+IF(OFFSET('Sanitation Data'!$I$31,0,10*ROW('Sanitation Data'!I131))="","",OFFSET('Sanitation Data'!$I$31,0,10*ROW('Sanitation Data'!I131)))</f>
        <v/>
      </c>
      <c r="DN137" s="270" t="str">
        <f ca="true">+IF(OFFSET('Sanitation Data'!$I$32,0,10*ROW('Sanitation Data'!I131))="","",OFFSET('Sanitation Data'!$I$32,0,10*ROW('Sanitation Data'!I131)))</f>
        <v/>
      </c>
      <c r="DO137" s="270" t="str">
        <f ca="true">+IF(OFFSET('Hygiene Data'!$D$11,0,10*ROW('Hygiene Data'!D131))="","",OFFSET('Hygiene Data'!$D$11,0,10*ROW('Hygiene Data'!D131)))</f>
        <v/>
      </c>
      <c r="DP137" s="270" t="str">
        <f ca="true">+IF(OFFSET('Hygiene Data'!$D$12,0,10*ROW('Hygiene Data'!D131))="","",OFFSET('Hygiene Data'!$D$12,0,10*ROW('Hygiene Data'!D131)))</f>
        <v/>
      </c>
      <c r="DQ137" s="270" t="str">
        <f ca="true">+IF(OFFSET('Hygiene Data'!$D$13,0,10*ROW('Hygiene Data'!D131))="","",OFFSET('Hygiene Data'!$D$13,0,10*ROW('Hygiene Data'!D131)))</f>
        <v/>
      </c>
      <c r="DR137" s="270" t="str">
        <f ca="true">+IF(OFFSET('Hygiene Data'!$E$11,0,10*ROW('Hygiene Data'!E131))="","",OFFSET('Hygiene Data'!$E$11,0,10*ROW('Hygiene Data'!E131)))</f>
        <v/>
      </c>
      <c r="DS137" s="270" t="str">
        <f ca="true">+IF(OFFSET('Hygiene Data'!$E$12,0,10*ROW('Hygiene Data'!E131))="","",OFFSET('Hygiene Data'!$E$12,0,10*ROW('Hygiene Data'!E131)))</f>
        <v/>
      </c>
      <c r="DT137" s="270" t="str">
        <f ca="true">+IF(OFFSET('Hygiene Data'!$E$13,0,10*ROW('Hygiene Data'!E131))="","",OFFSET('Hygiene Data'!$E$13,0,10*ROW('Hygiene Data'!E131)))</f>
        <v/>
      </c>
      <c r="DU137" s="270" t="str">
        <f ca="true">+IF(OFFSET('Hygiene Data'!$F$11,0,10*ROW('Hygiene Data'!F131))="","",OFFSET('Hygiene Data'!$F$11,0,10*ROW('Hygiene Data'!F131)))</f>
        <v/>
      </c>
      <c r="DV137" s="270" t="str">
        <f ca="true">+IF(OFFSET('Hygiene Data'!$F$12,0,10*ROW('Hygiene Data'!F131))="","",OFFSET('Hygiene Data'!$F$12,0,10*ROW('Hygiene Data'!F131)))</f>
        <v/>
      </c>
      <c r="DW137" s="270" t="str">
        <f ca="true">+IF(OFFSET('Hygiene Data'!$F$13,0,10*ROW('Hygiene Data'!F131))="","",OFFSET('Hygiene Data'!$F$13,0,10*ROW('Hygiene Data'!F131)))</f>
        <v/>
      </c>
      <c r="DX137" s="270" t="str">
        <f ca="true">+IF(OFFSET('Hygiene Data'!$G$11,0,10*ROW('Hygiene Data'!G131))="","",OFFSET('Hygiene Data'!$G$11,0,10*ROW('Hygiene Data'!G131)))</f>
        <v/>
      </c>
      <c r="DY137" s="270" t="str">
        <f ca="true">+IF(OFFSET('Hygiene Data'!$G$12,0,10*ROW('Hygiene Data'!G131))="","",OFFSET('Hygiene Data'!$G$12,0,10*ROW('Hygiene Data'!G131)))</f>
        <v/>
      </c>
      <c r="DZ137" s="270" t="str">
        <f ca="true">+IF(OFFSET('Hygiene Data'!$G$13,0,10*ROW('Hygiene Data'!G131))="","",OFFSET('Hygiene Data'!$G$13,0,10*ROW('Hygiene Data'!G131)))</f>
        <v/>
      </c>
      <c r="EA137" s="270" t="str">
        <f ca="true">+IF(OFFSET('Hygiene Data'!$H$11,0,10*ROW('Hygiene Data'!H131))="","",OFFSET('Hygiene Data'!$H$11,0,10*ROW('Hygiene Data'!H131)))</f>
        <v/>
      </c>
      <c r="EB137" s="270" t="str">
        <f ca="true">+IF(OFFSET('Hygiene Data'!$H$12,0,10*ROW('Hygiene Data'!H131))="","",OFFSET('Hygiene Data'!$H$12,0,10*ROW('Hygiene Data'!H131)))</f>
        <v/>
      </c>
      <c r="EC137" s="270" t="str">
        <f ca="true">+IF(OFFSET('Hygiene Data'!$H$13,0,10*ROW('Hygiene Data'!H131))="","",OFFSET('Hygiene Data'!$H$13,0,10*ROW('Hygiene Data'!H131)))</f>
        <v/>
      </c>
      <c r="ED137" s="270" t="str">
        <f ca="true">+IF(OFFSET('Hygiene Data'!$I$11,0,10*ROW('Hygiene Data'!I131))="","",OFFSET('Hygiene Data'!$I$11,0,10*ROW('Hygiene Data'!I131)))</f>
        <v/>
      </c>
      <c r="EE137" s="270" t="str">
        <f ca="true">+IF(OFFSET('Hygiene Data'!$I$12,0,10*ROW('Hygiene Data'!I131))="","",OFFSET('Hygiene Data'!$I$12,0,10*ROW('Hygiene Data'!I131)))</f>
        <v/>
      </c>
      <c r="EF137" s="270"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6"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0"/>
      <c r="BS138" s="270" t="str">
        <f ca="true">+IF(OFFSET('Water Data'!$D$27,0,10*ROW('Water Data'!D132))="","",OFFSET('Water Data'!$D$27,0,10*ROW('Water Data'!D132)))</f>
        <v/>
      </c>
      <c r="BT138" s="270" t="str">
        <f ca="true">+IF(OFFSET('Water Data'!$D$28,0,10*ROW('Water Data'!D132))="","",OFFSET('Water Data'!$D$28,0,10*ROW('Water Data'!D132)))</f>
        <v/>
      </c>
      <c r="BU138" s="270" t="str">
        <f ca="true">+IF(OFFSET('Water Data'!$D$29,0,10*ROW('Water Data'!D132))="","",OFFSET('Water Data'!$D$29,0,10*ROW('Water Data'!D132)))</f>
        <v/>
      </c>
      <c r="BV138" s="270" t="str">
        <f ca="true">+IF(OFFSET('Water Data'!$E$27,0,10*ROW('Water Data'!E132))="","",OFFSET('Water Data'!$E$27,0,10*ROW('Water Data'!E132)))</f>
        <v/>
      </c>
      <c r="BW138" s="270" t="str">
        <f ca="true">+IF(OFFSET('Water Data'!$E$28,0,10*ROW('Water Data'!E132))="","",OFFSET('Water Data'!$E$28,0,10*ROW('Water Data'!E132)))</f>
        <v/>
      </c>
      <c r="BX138" s="270" t="str">
        <f ca="true">+IF(OFFSET('Water Data'!$E$29,0,10*ROW('Water Data'!E132))="","",OFFSET('Water Data'!$E$29,0,10*ROW('Water Data'!E132)))</f>
        <v/>
      </c>
      <c r="BY138" s="270" t="str">
        <f ca="true">+IF(OFFSET('Water Data'!$F$27,0,10*ROW('Water Data'!F132))="","",OFFSET('Water Data'!$F$27,0,10*ROW('Water Data'!F132)))</f>
        <v/>
      </c>
      <c r="BZ138" s="270" t="str">
        <f ca="true">+IF(OFFSET('Water Data'!$F$28,0,10*ROW('Water Data'!F132))="","",OFFSET('Water Data'!$F$28,0,10*ROW('Water Data'!F132)))</f>
        <v/>
      </c>
      <c r="CA138" s="270" t="str">
        <f ca="true">+IF(OFFSET('Water Data'!$F$29,0,10*ROW('Water Data'!F132))="","",OFFSET('Water Data'!$F$29,0,10*ROW('Water Data'!F132)))</f>
        <v/>
      </c>
      <c r="CB138" s="270" t="str">
        <f ca="true">+IF(OFFSET('Water Data'!$G$27,0,10*ROW('Water Data'!G132))="","",OFFSET('Water Data'!$G$27,0,10*ROW('Water Data'!G132)))</f>
        <v/>
      </c>
      <c r="CC138" s="270" t="str">
        <f ca="true">+IF(OFFSET('Water Data'!$G$28,0,10*ROW('Water Data'!G132))="","",OFFSET('Water Data'!$G$28,0,10*ROW('Water Data'!G132)))</f>
        <v/>
      </c>
      <c r="CD138" s="270" t="str">
        <f ca="true">+IF(OFFSET('Water Data'!$G$29,0,10*ROW('Water Data'!G132))="","",OFFSET('Water Data'!$G$29,0,10*ROW('Water Data'!G132)))</f>
        <v/>
      </c>
      <c r="CE138" s="270" t="str">
        <f ca="true">+IF(OFFSET('Water Data'!$H$27,0,10*ROW('Water Data'!H132))="","",OFFSET('Water Data'!$H$27,0,10*ROW('Water Data'!H132)))</f>
        <v/>
      </c>
      <c r="CF138" s="270" t="str">
        <f ca="true">+IF(OFFSET('Water Data'!$H$28,0,10*ROW('Water Data'!H132))="","",OFFSET('Water Data'!$H$28,0,10*ROW('Water Data'!H132)))</f>
        <v/>
      </c>
      <c r="CG138" s="270" t="str">
        <f ca="true">+IF(OFFSET('Water Data'!$H$29,0,10*ROW('Water Data'!H132))="","",OFFSET('Water Data'!$H$29,0,10*ROW('Water Data'!H132)))</f>
        <v/>
      </c>
      <c r="CH138" s="270" t="str">
        <f ca="true">+IF(OFFSET('Water Data'!$I$27,0,10*ROW('Water Data'!I132))="","",OFFSET('Water Data'!$I$27,0,10*ROW('Water Data'!I132)))</f>
        <v/>
      </c>
      <c r="CI138" s="270" t="str">
        <f ca="true">+IF(OFFSET('Water Data'!$I$28,0,10*ROW('Water Data'!I132))="","",OFFSET('Water Data'!$I$28,0,10*ROW('Water Data'!I132)))</f>
        <v/>
      </c>
      <c r="CJ138" s="270" t="str">
        <f ca="true">+IF(OFFSET('Water Data'!$I$29,0,10*ROW('Water Data'!I132))="","",OFFSET('Water Data'!$I$29,0,10*ROW('Water Data'!I132)))</f>
        <v/>
      </c>
      <c r="CK138" s="270" t="str">
        <f ca="true">+IF(OFFSET('Sanitation Data'!$D$28,0,10*ROW('Sanitation Data'!D132))="","",OFFSET('Sanitation Data'!$D$28,0,10*ROW('Sanitation Data'!D132)))</f>
        <v/>
      </c>
      <c r="CL138" s="270" t="str">
        <f ca="true">+IF(OFFSET('Sanitation Data'!$D$29,0,10*ROW('Sanitation Data'!D132))="","",OFFSET('Sanitation Data'!$D$29,0,10*ROW('Sanitation Data'!D132)))</f>
        <v/>
      </c>
      <c r="CM138" s="270" t="str">
        <f ca="true">+IF(OFFSET('Sanitation Data'!$D$30,0,10*ROW('Sanitation Data'!D132))="","",OFFSET('Sanitation Data'!$D$30,0,10*ROW('Sanitation Data'!D132)))</f>
        <v/>
      </c>
      <c r="CN138" s="270" t="str">
        <f ca="true">+IF(OFFSET('Sanitation Data'!$D$31,0,10*ROW('Sanitation Data'!D132))="","",OFFSET('Sanitation Data'!$D$31,0,10*ROW('Sanitation Data'!D132)))</f>
        <v/>
      </c>
      <c r="CO138" s="270" t="str">
        <f ca="true">+IF(OFFSET('Sanitation Data'!$D$32,0,10*ROW('Sanitation Data'!D132))="","",OFFSET('Sanitation Data'!$D$32,0,10*ROW('Sanitation Data'!D132)))</f>
        <v/>
      </c>
      <c r="CP138" s="270" t="str">
        <f ca="true">+IF(OFFSET('Sanitation Data'!$E$28,0,10*ROW('Sanitation Data'!E132))="","",OFFSET('Sanitation Data'!$E$28,0,10*ROW('Sanitation Data'!E132)))</f>
        <v/>
      </c>
      <c r="CQ138" s="270" t="str">
        <f ca="true">+IF(OFFSET('Sanitation Data'!$E$29,0,10*ROW('Sanitation Data'!E132))="","",OFFSET('Sanitation Data'!$E$29,0,10*ROW('Sanitation Data'!E132)))</f>
        <v/>
      </c>
      <c r="CR138" s="270" t="str">
        <f ca="true">+IF(OFFSET('Sanitation Data'!$E$30,0,10*ROW('Sanitation Data'!E132))="","",OFFSET('Sanitation Data'!$E$30,0,10*ROW('Sanitation Data'!E132)))</f>
        <v/>
      </c>
      <c r="CS138" s="270" t="str">
        <f ca="true">+IF(OFFSET('Sanitation Data'!$E$31,0,10*ROW('Sanitation Data'!E132))="","",OFFSET('Sanitation Data'!$E$31,0,10*ROW('Sanitation Data'!E132)))</f>
        <v/>
      </c>
      <c r="CT138" s="270" t="str">
        <f ca="true">+IF(OFFSET('Sanitation Data'!$E$32,0,10*ROW('Sanitation Data'!E132))="","",OFFSET('Sanitation Data'!$E$32,0,10*ROW('Sanitation Data'!E132)))</f>
        <v/>
      </c>
      <c r="CU138" s="270" t="str">
        <f ca="true">+IF(OFFSET('Sanitation Data'!$F$28,0,10*ROW('Sanitation Data'!F132))="","",OFFSET('Sanitation Data'!$F$28,0,10*ROW('Sanitation Data'!F132)))</f>
        <v/>
      </c>
      <c r="CV138" s="270" t="str">
        <f ca="true">+IF(OFFSET('Sanitation Data'!$F$29,0,10*ROW('Sanitation Data'!F132))="","",OFFSET('Sanitation Data'!$F$29,0,10*ROW('Sanitation Data'!F132)))</f>
        <v/>
      </c>
      <c r="CW138" s="270" t="str">
        <f ca="true">+IF(OFFSET('Sanitation Data'!$F$30,0,10*ROW('Sanitation Data'!F132))="","",OFFSET('Sanitation Data'!$F$30,0,10*ROW('Sanitation Data'!F132)))</f>
        <v/>
      </c>
      <c r="CX138" s="270" t="str">
        <f ca="true">+IF(OFFSET('Sanitation Data'!$F$31,0,10*ROW('Sanitation Data'!F132))="","",OFFSET('Sanitation Data'!$F$31,0,10*ROW('Sanitation Data'!F132)))</f>
        <v/>
      </c>
      <c r="CY138" s="270" t="str">
        <f ca="true">+IF(OFFSET('Sanitation Data'!$F$32,0,10*ROW('Sanitation Data'!F132))="","",OFFSET('Sanitation Data'!$F$32,0,10*ROW('Sanitation Data'!F132)))</f>
        <v/>
      </c>
      <c r="CZ138" s="270" t="str">
        <f ca="true">+IF(OFFSET('Sanitation Data'!$G$28,0,10*ROW('Sanitation Data'!G132))="","",OFFSET('Sanitation Data'!$G$28,0,10*ROW('Sanitation Data'!G132)))</f>
        <v/>
      </c>
      <c r="DA138" s="270" t="str">
        <f ca="true">+IF(OFFSET('Sanitation Data'!$G$29,0,10*ROW('Sanitation Data'!G132))="","",OFFSET('Sanitation Data'!$G$29,0,10*ROW('Sanitation Data'!G132)))</f>
        <v/>
      </c>
      <c r="DB138" s="270" t="str">
        <f ca="true">+IF(OFFSET('Sanitation Data'!$G$30,0,10*ROW('Sanitation Data'!G132))="","",OFFSET('Sanitation Data'!$G$30,0,10*ROW('Sanitation Data'!G132)))</f>
        <v/>
      </c>
      <c r="DC138" s="270" t="str">
        <f ca="true">+IF(OFFSET('Sanitation Data'!$G$31,0,10*ROW('Sanitation Data'!G132))="","",OFFSET('Sanitation Data'!$G$31,0,10*ROW('Sanitation Data'!G132)))</f>
        <v/>
      </c>
      <c r="DD138" s="270" t="str">
        <f ca="true">+IF(OFFSET('Sanitation Data'!$G$32,0,10*ROW('Sanitation Data'!G132))="","",OFFSET('Sanitation Data'!$G$32,0,10*ROW('Sanitation Data'!G132)))</f>
        <v/>
      </c>
      <c r="DE138" s="270" t="str">
        <f ca="true">+IF(OFFSET('Sanitation Data'!$H$28,0,10*ROW('Sanitation Data'!H132))="","",OFFSET('Sanitation Data'!$H$28,0,10*ROW('Sanitation Data'!H132)))</f>
        <v/>
      </c>
      <c r="DF138" s="270" t="str">
        <f ca="true">+IF(OFFSET('Sanitation Data'!$H$29,0,10*ROW('Sanitation Data'!H132))="","",OFFSET('Sanitation Data'!$H$29,0,10*ROW('Sanitation Data'!H132)))</f>
        <v/>
      </c>
      <c r="DG138" s="270" t="str">
        <f ca="true">+IF(OFFSET('Sanitation Data'!$H$30,0,10*ROW('Sanitation Data'!H132))="","",OFFSET('Sanitation Data'!$H$30,0,10*ROW('Sanitation Data'!H132)))</f>
        <v/>
      </c>
      <c r="DH138" s="270" t="str">
        <f ca="true">+IF(OFFSET('Sanitation Data'!$H$31,0,10*ROW('Sanitation Data'!H132))="","",OFFSET('Sanitation Data'!$H$31,0,10*ROW('Sanitation Data'!H132)))</f>
        <v/>
      </c>
      <c r="DI138" s="270" t="str">
        <f ca="true">+IF(OFFSET('Sanitation Data'!$H$32,0,10*ROW('Sanitation Data'!H132))="","",OFFSET('Sanitation Data'!$H$32,0,10*ROW('Sanitation Data'!H132)))</f>
        <v/>
      </c>
      <c r="DJ138" s="270" t="str">
        <f ca="true">+IF(OFFSET('Sanitation Data'!$I$28,0,10*ROW('Sanitation Data'!I132))="","",OFFSET('Sanitation Data'!$I$28,0,10*ROW('Sanitation Data'!I132)))</f>
        <v/>
      </c>
      <c r="DK138" s="270" t="str">
        <f ca="true">+IF(OFFSET('Sanitation Data'!$I$29,0,10*ROW('Sanitation Data'!I132))="","",OFFSET('Sanitation Data'!$I$29,0,10*ROW('Sanitation Data'!I132)))</f>
        <v/>
      </c>
      <c r="DL138" s="270" t="str">
        <f ca="true">+IF(OFFSET('Sanitation Data'!$I$30,0,10*ROW('Sanitation Data'!I132))="","",OFFSET('Sanitation Data'!$I$30,0,10*ROW('Sanitation Data'!I132)))</f>
        <v/>
      </c>
      <c r="DM138" s="270" t="str">
        <f ca="true">+IF(OFFSET('Sanitation Data'!$I$31,0,10*ROW('Sanitation Data'!I132))="","",OFFSET('Sanitation Data'!$I$31,0,10*ROW('Sanitation Data'!I132)))</f>
        <v/>
      </c>
      <c r="DN138" s="270" t="str">
        <f ca="true">+IF(OFFSET('Sanitation Data'!$I$32,0,10*ROW('Sanitation Data'!I132))="","",OFFSET('Sanitation Data'!$I$32,0,10*ROW('Sanitation Data'!I132)))</f>
        <v/>
      </c>
      <c r="DO138" s="270" t="str">
        <f ca="true">+IF(OFFSET('Hygiene Data'!$D$11,0,10*ROW('Hygiene Data'!D132))="","",OFFSET('Hygiene Data'!$D$11,0,10*ROW('Hygiene Data'!D132)))</f>
        <v/>
      </c>
      <c r="DP138" s="270" t="str">
        <f ca="true">+IF(OFFSET('Hygiene Data'!$D$12,0,10*ROW('Hygiene Data'!D132))="","",OFFSET('Hygiene Data'!$D$12,0,10*ROW('Hygiene Data'!D132)))</f>
        <v/>
      </c>
      <c r="DQ138" s="270" t="str">
        <f ca="true">+IF(OFFSET('Hygiene Data'!$D$13,0,10*ROW('Hygiene Data'!D132))="","",OFFSET('Hygiene Data'!$D$13,0,10*ROW('Hygiene Data'!D132)))</f>
        <v/>
      </c>
      <c r="DR138" s="270" t="str">
        <f ca="true">+IF(OFFSET('Hygiene Data'!$E$11,0,10*ROW('Hygiene Data'!E132))="","",OFFSET('Hygiene Data'!$E$11,0,10*ROW('Hygiene Data'!E132)))</f>
        <v/>
      </c>
      <c r="DS138" s="270" t="str">
        <f ca="true">+IF(OFFSET('Hygiene Data'!$E$12,0,10*ROW('Hygiene Data'!E132))="","",OFFSET('Hygiene Data'!$E$12,0,10*ROW('Hygiene Data'!E132)))</f>
        <v/>
      </c>
      <c r="DT138" s="270" t="str">
        <f ca="true">+IF(OFFSET('Hygiene Data'!$E$13,0,10*ROW('Hygiene Data'!E132))="","",OFFSET('Hygiene Data'!$E$13,0,10*ROW('Hygiene Data'!E132)))</f>
        <v/>
      </c>
      <c r="DU138" s="270" t="str">
        <f ca="true">+IF(OFFSET('Hygiene Data'!$F$11,0,10*ROW('Hygiene Data'!F132))="","",OFFSET('Hygiene Data'!$F$11,0,10*ROW('Hygiene Data'!F132)))</f>
        <v/>
      </c>
      <c r="DV138" s="270" t="str">
        <f ca="true">+IF(OFFSET('Hygiene Data'!$F$12,0,10*ROW('Hygiene Data'!F132))="","",OFFSET('Hygiene Data'!$F$12,0,10*ROW('Hygiene Data'!F132)))</f>
        <v/>
      </c>
      <c r="DW138" s="270" t="str">
        <f ca="true">+IF(OFFSET('Hygiene Data'!$F$13,0,10*ROW('Hygiene Data'!F132))="","",OFFSET('Hygiene Data'!$F$13,0,10*ROW('Hygiene Data'!F132)))</f>
        <v/>
      </c>
      <c r="DX138" s="270" t="str">
        <f ca="true">+IF(OFFSET('Hygiene Data'!$G$11,0,10*ROW('Hygiene Data'!G132))="","",OFFSET('Hygiene Data'!$G$11,0,10*ROW('Hygiene Data'!G132)))</f>
        <v/>
      </c>
      <c r="DY138" s="270" t="str">
        <f ca="true">+IF(OFFSET('Hygiene Data'!$G$12,0,10*ROW('Hygiene Data'!G132))="","",OFFSET('Hygiene Data'!$G$12,0,10*ROW('Hygiene Data'!G132)))</f>
        <v/>
      </c>
      <c r="DZ138" s="270" t="str">
        <f ca="true">+IF(OFFSET('Hygiene Data'!$G$13,0,10*ROW('Hygiene Data'!G132))="","",OFFSET('Hygiene Data'!$G$13,0,10*ROW('Hygiene Data'!G132)))</f>
        <v/>
      </c>
      <c r="EA138" s="270" t="str">
        <f ca="true">+IF(OFFSET('Hygiene Data'!$H$11,0,10*ROW('Hygiene Data'!H132))="","",OFFSET('Hygiene Data'!$H$11,0,10*ROW('Hygiene Data'!H132)))</f>
        <v/>
      </c>
      <c r="EB138" s="270" t="str">
        <f ca="true">+IF(OFFSET('Hygiene Data'!$H$12,0,10*ROW('Hygiene Data'!H132))="","",OFFSET('Hygiene Data'!$H$12,0,10*ROW('Hygiene Data'!H132)))</f>
        <v/>
      </c>
      <c r="EC138" s="270" t="str">
        <f ca="true">+IF(OFFSET('Hygiene Data'!$H$13,0,10*ROW('Hygiene Data'!H132))="","",OFFSET('Hygiene Data'!$H$13,0,10*ROW('Hygiene Data'!H132)))</f>
        <v/>
      </c>
      <c r="ED138" s="270" t="str">
        <f ca="true">+IF(OFFSET('Hygiene Data'!$I$11,0,10*ROW('Hygiene Data'!I132))="","",OFFSET('Hygiene Data'!$I$11,0,10*ROW('Hygiene Data'!I132)))</f>
        <v/>
      </c>
      <c r="EE138" s="270" t="str">
        <f ca="true">+IF(OFFSET('Hygiene Data'!$I$12,0,10*ROW('Hygiene Data'!I132))="","",OFFSET('Hygiene Data'!$I$12,0,10*ROW('Hygiene Data'!I132)))</f>
        <v/>
      </c>
      <c r="EF138" s="270"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6"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0"/>
      <c r="BS139" s="270" t="str">
        <f ca="true">+IF(OFFSET('Water Data'!$D$27,0,10*ROW('Water Data'!D133))="","",OFFSET('Water Data'!$D$27,0,10*ROW('Water Data'!D133)))</f>
        <v/>
      </c>
      <c r="BT139" s="270" t="str">
        <f ca="true">+IF(OFFSET('Water Data'!$D$28,0,10*ROW('Water Data'!D133))="","",OFFSET('Water Data'!$D$28,0,10*ROW('Water Data'!D133)))</f>
        <v/>
      </c>
      <c r="BU139" s="270" t="str">
        <f ca="true">+IF(OFFSET('Water Data'!$D$29,0,10*ROW('Water Data'!D133))="","",OFFSET('Water Data'!$D$29,0,10*ROW('Water Data'!D133)))</f>
        <v/>
      </c>
      <c r="BV139" s="270" t="str">
        <f ca="true">+IF(OFFSET('Water Data'!$E$27,0,10*ROW('Water Data'!E133))="","",OFFSET('Water Data'!$E$27,0,10*ROW('Water Data'!E133)))</f>
        <v/>
      </c>
      <c r="BW139" s="270" t="str">
        <f ca="true">+IF(OFFSET('Water Data'!$E$28,0,10*ROW('Water Data'!E133))="","",OFFSET('Water Data'!$E$28,0,10*ROW('Water Data'!E133)))</f>
        <v/>
      </c>
      <c r="BX139" s="270" t="str">
        <f ca="true">+IF(OFFSET('Water Data'!$E$29,0,10*ROW('Water Data'!E133))="","",OFFSET('Water Data'!$E$29,0,10*ROW('Water Data'!E133)))</f>
        <v/>
      </c>
      <c r="BY139" s="270" t="str">
        <f ca="true">+IF(OFFSET('Water Data'!$F$27,0,10*ROW('Water Data'!F133))="","",OFFSET('Water Data'!$F$27,0,10*ROW('Water Data'!F133)))</f>
        <v/>
      </c>
      <c r="BZ139" s="270" t="str">
        <f ca="true">+IF(OFFSET('Water Data'!$F$28,0,10*ROW('Water Data'!F133))="","",OFFSET('Water Data'!$F$28,0,10*ROW('Water Data'!F133)))</f>
        <v/>
      </c>
      <c r="CA139" s="270" t="str">
        <f ca="true">+IF(OFFSET('Water Data'!$F$29,0,10*ROW('Water Data'!F133))="","",OFFSET('Water Data'!$F$29,0,10*ROW('Water Data'!F133)))</f>
        <v/>
      </c>
      <c r="CB139" s="270" t="str">
        <f ca="true">+IF(OFFSET('Water Data'!$G$27,0,10*ROW('Water Data'!G133))="","",OFFSET('Water Data'!$G$27,0,10*ROW('Water Data'!G133)))</f>
        <v/>
      </c>
      <c r="CC139" s="270" t="str">
        <f ca="true">+IF(OFFSET('Water Data'!$G$28,0,10*ROW('Water Data'!G133))="","",OFFSET('Water Data'!$G$28,0,10*ROW('Water Data'!G133)))</f>
        <v/>
      </c>
      <c r="CD139" s="270" t="str">
        <f ca="true">+IF(OFFSET('Water Data'!$G$29,0,10*ROW('Water Data'!G133))="","",OFFSET('Water Data'!$G$29,0,10*ROW('Water Data'!G133)))</f>
        <v/>
      </c>
      <c r="CE139" s="270" t="str">
        <f ca="true">+IF(OFFSET('Water Data'!$H$27,0,10*ROW('Water Data'!H133))="","",OFFSET('Water Data'!$H$27,0,10*ROW('Water Data'!H133)))</f>
        <v/>
      </c>
      <c r="CF139" s="270" t="str">
        <f ca="true">+IF(OFFSET('Water Data'!$H$28,0,10*ROW('Water Data'!H133))="","",OFFSET('Water Data'!$H$28,0,10*ROW('Water Data'!H133)))</f>
        <v/>
      </c>
      <c r="CG139" s="270" t="str">
        <f ca="true">+IF(OFFSET('Water Data'!$H$29,0,10*ROW('Water Data'!H133))="","",OFFSET('Water Data'!$H$29,0,10*ROW('Water Data'!H133)))</f>
        <v/>
      </c>
      <c r="CH139" s="270" t="str">
        <f ca="true">+IF(OFFSET('Water Data'!$I$27,0,10*ROW('Water Data'!I133))="","",OFFSET('Water Data'!$I$27,0,10*ROW('Water Data'!I133)))</f>
        <v/>
      </c>
      <c r="CI139" s="270" t="str">
        <f ca="true">+IF(OFFSET('Water Data'!$I$28,0,10*ROW('Water Data'!I133))="","",OFFSET('Water Data'!$I$28,0,10*ROW('Water Data'!I133)))</f>
        <v/>
      </c>
      <c r="CJ139" s="270" t="str">
        <f ca="true">+IF(OFFSET('Water Data'!$I$29,0,10*ROW('Water Data'!I133))="","",OFFSET('Water Data'!$I$29,0,10*ROW('Water Data'!I133)))</f>
        <v/>
      </c>
      <c r="CK139" s="270" t="str">
        <f ca="true">+IF(OFFSET('Sanitation Data'!$D$28,0,10*ROW('Sanitation Data'!D133))="","",OFFSET('Sanitation Data'!$D$28,0,10*ROW('Sanitation Data'!D133)))</f>
        <v/>
      </c>
      <c r="CL139" s="270" t="str">
        <f ca="true">+IF(OFFSET('Sanitation Data'!$D$29,0,10*ROW('Sanitation Data'!D133))="","",OFFSET('Sanitation Data'!$D$29,0,10*ROW('Sanitation Data'!D133)))</f>
        <v/>
      </c>
      <c r="CM139" s="270" t="str">
        <f ca="true">+IF(OFFSET('Sanitation Data'!$D$30,0,10*ROW('Sanitation Data'!D133))="","",OFFSET('Sanitation Data'!$D$30,0,10*ROW('Sanitation Data'!D133)))</f>
        <v/>
      </c>
      <c r="CN139" s="270" t="str">
        <f ca="true">+IF(OFFSET('Sanitation Data'!$D$31,0,10*ROW('Sanitation Data'!D133))="","",OFFSET('Sanitation Data'!$D$31,0,10*ROW('Sanitation Data'!D133)))</f>
        <v/>
      </c>
      <c r="CO139" s="270" t="str">
        <f ca="true">+IF(OFFSET('Sanitation Data'!$D$32,0,10*ROW('Sanitation Data'!D133))="","",OFFSET('Sanitation Data'!$D$32,0,10*ROW('Sanitation Data'!D133)))</f>
        <v/>
      </c>
      <c r="CP139" s="270" t="str">
        <f ca="true">+IF(OFFSET('Sanitation Data'!$E$28,0,10*ROW('Sanitation Data'!E133))="","",OFFSET('Sanitation Data'!$E$28,0,10*ROW('Sanitation Data'!E133)))</f>
        <v/>
      </c>
      <c r="CQ139" s="270" t="str">
        <f ca="true">+IF(OFFSET('Sanitation Data'!$E$29,0,10*ROW('Sanitation Data'!E133))="","",OFFSET('Sanitation Data'!$E$29,0,10*ROW('Sanitation Data'!E133)))</f>
        <v/>
      </c>
      <c r="CR139" s="270" t="str">
        <f ca="true">+IF(OFFSET('Sanitation Data'!$E$30,0,10*ROW('Sanitation Data'!E133))="","",OFFSET('Sanitation Data'!$E$30,0,10*ROW('Sanitation Data'!E133)))</f>
        <v/>
      </c>
      <c r="CS139" s="270" t="str">
        <f ca="true">+IF(OFFSET('Sanitation Data'!$E$31,0,10*ROW('Sanitation Data'!E133))="","",OFFSET('Sanitation Data'!$E$31,0,10*ROW('Sanitation Data'!E133)))</f>
        <v/>
      </c>
      <c r="CT139" s="270" t="str">
        <f ca="true">+IF(OFFSET('Sanitation Data'!$E$32,0,10*ROW('Sanitation Data'!E133))="","",OFFSET('Sanitation Data'!$E$32,0,10*ROW('Sanitation Data'!E133)))</f>
        <v/>
      </c>
      <c r="CU139" s="270" t="str">
        <f ca="true">+IF(OFFSET('Sanitation Data'!$F$28,0,10*ROW('Sanitation Data'!F133))="","",OFFSET('Sanitation Data'!$F$28,0,10*ROW('Sanitation Data'!F133)))</f>
        <v/>
      </c>
      <c r="CV139" s="270" t="str">
        <f ca="true">+IF(OFFSET('Sanitation Data'!$F$29,0,10*ROW('Sanitation Data'!F133))="","",OFFSET('Sanitation Data'!$F$29,0,10*ROW('Sanitation Data'!F133)))</f>
        <v/>
      </c>
      <c r="CW139" s="270" t="str">
        <f ca="true">+IF(OFFSET('Sanitation Data'!$F$30,0,10*ROW('Sanitation Data'!F133))="","",OFFSET('Sanitation Data'!$F$30,0,10*ROW('Sanitation Data'!F133)))</f>
        <v/>
      </c>
      <c r="CX139" s="270" t="str">
        <f ca="true">+IF(OFFSET('Sanitation Data'!$F$31,0,10*ROW('Sanitation Data'!F133))="","",OFFSET('Sanitation Data'!$F$31,0,10*ROW('Sanitation Data'!F133)))</f>
        <v/>
      </c>
      <c r="CY139" s="270" t="str">
        <f ca="true">+IF(OFFSET('Sanitation Data'!$F$32,0,10*ROW('Sanitation Data'!F133))="","",OFFSET('Sanitation Data'!$F$32,0,10*ROW('Sanitation Data'!F133)))</f>
        <v/>
      </c>
      <c r="CZ139" s="270" t="str">
        <f ca="true">+IF(OFFSET('Sanitation Data'!$G$28,0,10*ROW('Sanitation Data'!G133))="","",OFFSET('Sanitation Data'!$G$28,0,10*ROW('Sanitation Data'!G133)))</f>
        <v/>
      </c>
      <c r="DA139" s="270" t="str">
        <f ca="true">+IF(OFFSET('Sanitation Data'!$G$29,0,10*ROW('Sanitation Data'!G133))="","",OFFSET('Sanitation Data'!$G$29,0,10*ROW('Sanitation Data'!G133)))</f>
        <v/>
      </c>
      <c r="DB139" s="270" t="str">
        <f ca="true">+IF(OFFSET('Sanitation Data'!$G$30,0,10*ROW('Sanitation Data'!G133))="","",OFFSET('Sanitation Data'!$G$30,0,10*ROW('Sanitation Data'!G133)))</f>
        <v/>
      </c>
      <c r="DC139" s="270" t="str">
        <f ca="true">+IF(OFFSET('Sanitation Data'!$G$31,0,10*ROW('Sanitation Data'!G133))="","",OFFSET('Sanitation Data'!$G$31,0,10*ROW('Sanitation Data'!G133)))</f>
        <v/>
      </c>
      <c r="DD139" s="270" t="str">
        <f ca="true">+IF(OFFSET('Sanitation Data'!$G$32,0,10*ROW('Sanitation Data'!G133))="","",OFFSET('Sanitation Data'!$G$32,0,10*ROW('Sanitation Data'!G133)))</f>
        <v/>
      </c>
      <c r="DE139" s="270" t="str">
        <f ca="true">+IF(OFFSET('Sanitation Data'!$H$28,0,10*ROW('Sanitation Data'!H133))="","",OFFSET('Sanitation Data'!$H$28,0,10*ROW('Sanitation Data'!H133)))</f>
        <v/>
      </c>
      <c r="DF139" s="270" t="str">
        <f ca="true">+IF(OFFSET('Sanitation Data'!$H$29,0,10*ROW('Sanitation Data'!H133))="","",OFFSET('Sanitation Data'!$H$29,0,10*ROW('Sanitation Data'!H133)))</f>
        <v/>
      </c>
      <c r="DG139" s="270" t="str">
        <f ca="true">+IF(OFFSET('Sanitation Data'!$H$30,0,10*ROW('Sanitation Data'!H133))="","",OFFSET('Sanitation Data'!$H$30,0,10*ROW('Sanitation Data'!H133)))</f>
        <v/>
      </c>
      <c r="DH139" s="270" t="str">
        <f ca="true">+IF(OFFSET('Sanitation Data'!$H$31,0,10*ROW('Sanitation Data'!H133))="","",OFFSET('Sanitation Data'!$H$31,0,10*ROW('Sanitation Data'!H133)))</f>
        <v/>
      </c>
      <c r="DI139" s="270" t="str">
        <f ca="true">+IF(OFFSET('Sanitation Data'!$H$32,0,10*ROW('Sanitation Data'!H133))="","",OFFSET('Sanitation Data'!$H$32,0,10*ROW('Sanitation Data'!H133)))</f>
        <v/>
      </c>
      <c r="DJ139" s="270" t="str">
        <f ca="true">+IF(OFFSET('Sanitation Data'!$I$28,0,10*ROW('Sanitation Data'!I133))="","",OFFSET('Sanitation Data'!$I$28,0,10*ROW('Sanitation Data'!I133)))</f>
        <v/>
      </c>
      <c r="DK139" s="270" t="str">
        <f ca="true">+IF(OFFSET('Sanitation Data'!$I$29,0,10*ROW('Sanitation Data'!I133))="","",OFFSET('Sanitation Data'!$I$29,0,10*ROW('Sanitation Data'!I133)))</f>
        <v/>
      </c>
      <c r="DL139" s="270" t="str">
        <f ca="true">+IF(OFFSET('Sanitation Data'!$I$30,0,10*ROW('Sanitation Data'!I133))="","",OFFSET('Sanitation Data'!$I$30,0,10*ROW('Sanitation Data'!I133)))</f>
        <v/>
      </c>
      <c r="DM139" s="270" t="str">
        <f ca="true">+IF(OFFSET('Sanitation Data'!$I$31,0,10*ROW('Sanitation Data'!I133))="","",OFFSET('Sanitation Data'!$I$31,0,10*ROW('Sanitation Data'!I133)))</f>
        <v/>
      </c>
      <c r="DN139" s="270" t="str">
        <f ca="true">+IF(OFFSET('Sanitation Data'!$I$32,0,10*ROW('Sanitation Data'!I133))="","",OFFSET('Sanitation Data'!$I$32,0,10*ROW('Sanitation Data'!I133)))</f>
        <v/>
      </c>
      <c r="DO139" s="270" t="str">
        <f ca="true">+IF(OFFSET('Hygiene Data'!$D$11,0,10*ROW('Hygiene Data'!D133))="","",OFFSET('Hygiene Data'!$D$11,0,10*ROW('Hygiene Data'!D133)))</f>
        <v/>
      </c>
      <c r="DP139" s="270" t="str">
        <f ca="true">+IF(OFFSET('Hygiene Data'!$D$12,0,10*ROW('Hygiene Data'!D133))="","",OFFSET('Hygiene Data'!$D$12,0,10*ROW('Hygiene Data'!D133)))</f>
        <v/>
      </c>
      <c r="DQ139" s="270" t="str">
        <f ca="true">+IF(OFFSET('Hygiene Data'!$D$13,0,10*ROW('Hygiene Data'!D133))="","",OFFSET('Hygiene Data'!$D$13,0,10*ROW('Hygiene Data'!D133)))</f>
        <v/>
      </c>
      <c r="DR139" s="270" t="str">
        <f ca="true">+IF(OFFSET('Hygiene Data'!$E$11,0,10*ROW('Hygiene Data'!E133))="","",OFFSET('Hygiene Data'!$E$11,0,10*ROW('Hygiene Data'!E133)))</f>
        <v/>
      </c>
      <c r="DS139" s="270" t="str">
        <f ca="true">+IF(OFFSET('Hygiene Data'!$E$12,0,10*ROW('Hygiene Data'!E133))="","",OFFSET('Hygiene Data'!$E$12,0,10*ROW('Hygiene Data'!E133)))</f>
        <v/>
      </c>
      <c r="DT139" s="270" t="str">
        <f ca="true">+IF(OFFSET('Hygiene Data'!$E$13,0,10*ROW('Hygiene Data'!E133))="","",OFFSET('Hygiene Data'!$E$13,0,10*ROW('Hygiene Data'!E133)))</f>
        <v/>
      </c>
      <c r="DU139" s="270" t="str">
        <f ca="true">+IF(OFFSET('Hygiene Data'!$F$11,0,10*ROW('Hygiene Data'!F133))="","",OFFSET('Hygiene Data'!$F$11,0,10*ROW('Hygiene Data'!F133)))</f>
        <v/>
      </c>
      <c r="DV139" s="270" t="str">
        <f ca="true">+IF(OFFSET('Hygiene Data'!$F$12,0,10*ROW('Hygiene Data'!F133))="","",OFFSET('Hygiene Data'!$F$12,0,10*ROW('Hygiene Data'!F133)))</f>
        <v/>
      </c>
      <c r="DW139" s="270" t="str">
        <f ca="true">+IF(OFFSET('Hygiene Data'!$F$13,0,10*ROW('Hygiene Data'!F133))="","",OFFSET('Hygiene Data'!$F$13,0,10*ROW('Hygiene Data'!F133)))</f>
        <v/>
      </c>
      <c r="DX139" s="270" t="str">
        <f ca="true">+IF(OFFSET('Hygiene Data'!$G$11,0,10*ROW('Hygiene Data'!G133))="","",OFFSET('Hygiene Data'!$G$11,0,10*ROW('Hygiene Data'!G133)))</f>
        <v/>
      </c>
      <c r="DY139" s="270" t="str">
        <f ca="true">+IF(OFFSET('Hygiene Data'!$G$12,0,10*ROW('Hygiene Data'!G133))="","",OFFSET('Hygiene Data'!$G$12,0,10*ROW('Hygiene Data'!G133)))</f>
        <v/>
      </c>
      <c r="DZ139" s="270" t="str">
        <f ca="true">+IF(OFFSET('Hygiene Data'!$G$13,0,10*ROW('Hygiene Data'!G133))="","",OFFSET('Hygiene Data'!$G$13,0,10*ROW('Hygiene Data'!G133)))</f>
        <v/>
      </c>
      <c r="EA139" s="270" t="str">
        <f ca="true">+IF(OFFSET('Hygiene Data'!$H$11,0,10*ROW('Hygiene Data'!H133))="","",OFFSET('Hygiene Data'!$H$11,0,10*ROW('Hygiene Data'!H133)))</f>
        <v/>
      </c>
      <c r="EB139" s="270" t="str">
        <f ca="true">+IF(OFFSET('Hygiene Data'!$H$12,0,10*ROW('Hygiene Data'!H133))="","",OFFSET('Hygiene Data'!$H$12,0,10*ROW('Hygiene Data'!H133)))</f>
        <v/>
      </c>
      <c r="EC139" s="270" t="str">
        <f ca="true">+IF(OFFSET('Hygiene Data'!$H$13,0,10*ROW('Hygiene Data'!H133))="","",OFFSET('Hygiene Data'!$H$13,0,10*ROW('Hygiene Data'!H133)))</f>
        <v/>
      </c>
      <c r="ED139" s="270" t="str">
        <f ca="true">+IF(OFFSET('Hygiene Data'!$I$11,0,10*ROW('Hygiene Data'!I133))="","",OFFSET('Hygiene Data'!$I$11,0,10*ROW('Hygiene Data'!I133)))</f>
        <v/>
      </c>
      <c r="EE139" s="270" t="str">
        <f ca="true">+IF(OFFSET('Hygiene Data'!$I$12,0,10*ROW('Hygiene Data'!I133))="","",OFFSET('Hygiene Data'!$I$12,0,10*ROW('Hygiene Data'!I133)))</f>
        <v/>
      </c>
      <c r="EF139" s="270"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6"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0"/>
      <c r="BS140" s="270" t="str">
        <f ca="true">+IF(OFFSET('Water Data'!$D$27,0,10*ROW('Water Data'!D134))="","",OFFSET('Water Data'!$D$27,0,10*ROW('Water Data'!D134)))</f>
        <v/>
      </c>
      <c r="BT140" s="270" t="str">
        <f ca="true">+IF(OFFSET('Water Data'!$D$28,0,10*ROW('Water Data'!D134))="","",OFFSET('Water Data'!$D$28,0,10*ROW('Water Data'!D134)))</f>
        <v/>
      </c>
      <c r="BU140" s="270" t="str">
        <f ca="true">+IF(OFFSET('Water Data'!$D$29,0,10*ROW('Water Data'!D134))="","",OFFSET('Water Data'!$D$29,0,10*ROW('Water Data'!D134)))</f>
        <v/>
      </c>
      <c r="BV140" s="270" t="str">
        <f ca="true">+IF(OFFSET('Water Data'!$E$27,0,10*ROW('Water Data'!E134))="","",OFFSET('Water Data'!$E$27,0,10*ROW('Water Data'!E134)))</f>
        <v/>
      </c>
      <c r="BW140" s="270" t="str">
        <f ca="true">+IF(OFFSET('Water Data'!$E$28,0,10*ROW('Water Data'!E134))="","",OFFSET('Water Data'!$E$28,0,10*ROW('Water Data'!E134)))</f>
        <v/>
      </c>
      <c r="BX140" s="270" t="str">
        <f ca="true">+IF(OFFSET('Water Data'!$E$29,0,10*ROW('Water Data'!E134))="","",OFFSET('Water Data'!$E$29,0,10*ROW('Water Data'!E134)))</f>
        <v/>
      </c>
      <c r="BY140" s="270" t="str">
        <f ca="true">+IF(OFFSET('Water Data'!$F$27,0,10*ROW('Water Data'!F134))="","",OFFSET('Water Data'!$F$27,0,10*ROW('Water Data'!F134)))</f>
        <v/>
      </c>
      <c r="BZ140" s="270" t="str">
        <f ca="true">+IF(OFFSET('Water Data'!$F$28,0,10*ROW('Water Data'!F134))="","",OFFSET('Water Data'!$F$28,0,10*ROW('Water Data'!F134)))</f>
        <v/>
      </c>
      <c r="CA140" s="270" t="str">
        <f ca="true">+IF(OFFSET('Water Data'!$F$29,0,10*ROW('Water Data'!F134))="","",OFFSET('Water Data'!$F$29,0,10*ROW('Water Data'!F134)))</f>
        <v/>
      </c>
      <c r="CB140" s="270" t="str">
        <f ca="true">+IF(OFFSET('Water Data'!$G$27,0,10*ROW('Water Data'!G134))="","",OFFSET('Water Data'!$G$27,0,10*ROW('Water Data'!G134)))</f>
        <v/>
      </c>
      <c r="CC140" s="270" t="str">
        <f ca="true">+IF(OFFSET('Water Data'!$G$28,0,10*ROW('Water Data'!G134))="","",OFFSET('Water Data'!$G$28,0,10*ROW('Water Data'!G134)))</f>
        <v/>
      </c>
      <c r="CD140" s="270" t="str">
        <f ca="true">+IF(OFFSET('Water Data'!$G$29,0,10*ROW('Water Data'!G134))="","",OFFSET('Water Data'!$G$29,0,10*ROW('Water Data'!G134)))</f>
        <v/>
      </c>
      <c r="CE140" s="270" t="str">
        <f ca="true">+IF(OFFSET('Water Data'!$H$27,0,10*ROW('Water Data'!H134))="","",OFFSET('Water Data'!$H$27,0,10*ROW('Water Data'!H134)))</f>
        <v/>
      </c>
      <c r="CF140" s="270" t="str">
        <f ca="true">+IF(OFFSET('Water Data'!$H$28,0,10*ROW('Water Data'!H134))="","",OFFSET('Water Data'!$H$28,0,10*ROW('Water Data'!H134)))</f>
        <v/>
      </c>
      <c r="CG140" s="270" t="str">
        <f ca="true">+IF(OFFSET('Water Data'!$H$29,0,10*ROW('Water Data'!H134))="","",OFFSET('Water Data'!$H$29,0,10*ROW('Water Data'!H134)))</f>
        <v/>
      </c>
      <c r="CH140" s="270" t="str">
        <f ca="true">+IF(OFFSET('Water Data'!$I$27,0,10*ROW('Water Data'!I134))="","",OFFSET('Water Data'!$I$27,0,10*ROW('Water Data'!I134)))</f>
        <v/>
      </c>
      <c r="CI140" s="270" t="str">
        <f ca="true">+IF(OFFSET('Water Data'!$I$28,0,10*ROW('Water Data'!I134))="","",OFFSET('Water Data'!$I$28,0,10*ROW('Water Data'!I134)))</f>
        <v/>
      </c>
      <c r="CJ140" s="270" t="str">
        <f ca="true">+IF(OFFSET('Water Data'!$I$29,0,10*ROW('Water Data'!I134))="","",OFFSET('Water Data'!$I$29,0,10*ROW('Water Data'!I134)))</f>
        <v/>
      </c>
      <c r="CK140" s="270" t="str">
        <f ca="true">+IF(OFFSET('Sanitation Data'!$D$28,0,10*ROW('Sanitation Data'!D134))="","",OFFSET('Sanitation Data'!$D$28,0,10*ROW('Sanitation Data'!D134)))</f>
        <v/>
      </c>
      <c r="CL140" s="270" t="str">
        <f ca="true">+IF(OFFSET('Sanitation Data'!$D$29,0,10*ROW('Sanitation Data'!D134))="","",OFFSET('Sanitation Data'!$D$29,0,10*ROW('Sanitation Data'!D134)))</f>
        <v/>
      </c>
      <c r="CM140" s="270" t="str">
        <f ca="true">+IF(OFFSET('Sanitation Data'!$D$30,0,10*ROW('Sanitation Data'!D134))="","",OFFSET('Sanitation Data'!$D$30,0,10*ROW('Sanitation Data'!D134)))</f>
        <v/>
      </c>
      <c r="CN140" s="270" t="str">
        <f ca="true">+IF(OFFSET('Sanitation Data'!$D$31,0,10*ROW('Sanitation Data'!D134))="","",OFFSET('Sanitation Data'!$D$31,0,10*ROW('Sanitation Data'!D134)))</f>
        <v/>
      </c>
      <c r="CO140" s="270" t="str">
        <f ca="true">+IF(OFFSET('Sanitation Data'!$D$32,0,10*ROW('Sanitation Data'!D134))="","",OFFSET('Sanitation Data'!$D$32,0,10*ROW('Sanitation Data'!D134)))</f>
        <v/>
      </c>
      <c r="CP140" s="270" t="str">
        <f ca="true">+IF(OFFSET('Sanitation Data'!$E$28,0,10*ROW('Sanitation Data'!E134))="","",OFFSET('Sanitation Data'!$E$28,0,10*ROW('Sanitation Data'!E134)))</f>
        <v/>
      </c>
      <c r="CQ140" s="270" t="str">
        <f ca="true">+IF(OFFSET('Sanitation Data'!$E$29,0,10*ROW('Sanitation Data'!E134))="","",OFFSET('Sanitation Data'!$E$29,0,10*ROW('Sanitation Data'!E134)))</f>
        <v/>
      </c>
      <c r="CR140" s="270" t="str">
        <f ca="true">+IF(OFFSET('Sanitation Data'!$E$30,0,10*ROW('Sanitation Data'!E134))="","",OFFSET('Sanitation Data'!$E$30,0,10*ROW('Sanitation Data'!E134)))</f>
        <v/>
      </c>
      <c r="CS140" s="270" t="str">
        <f ca="true">+IF(OFFSET('Sanitation Data'!$E$31,0,10*ROW('Sanitation Data'!E134))="","",OFFSET('Sanitation Data'!$E$31,0,10*ROW('Sanitation Data'!E134)))</f>
        <v/>
      </c>
      <c r="CT140" s="270" t="str">
        <f ca="true">+IF(OFFSET('Sanitation Data'!$E$32,0,10*ROW('Sanitation Data'!E134))="","",OFFSET('Sanitation Data'!$E$32,0,10*ROW('Sanitation Data'!E134)))</f>
        <v/>
      </c>
      <c r="CU140" s="270" t="str">
        <f ca="true">+IF(OFFSET('Sanitation Data'!$F$28,0,10*ROW('Sanitation Data'!F134))="","",OFFSET('Sanitation Data'!$F$28,0,10*ROW('Sanitation Data'!F134)))</f>
        <v/>
      </c>
      <c r="CV140" s="270" t="str">
        <f ca="true">+IF(OFFSET('Sanitation Data'!$F$29,0,10*ROW('Sanitation Data'!F134))="","",OFFSET('Sanitation Data'!$F$29,0,10*ROW('Sanitation Data'!F134)))</f>
        <v/>
      </c>
      <c r="CW140" s="270" t="str">
        <f ca="true">+IF(OFFSET('Sanitation Data'!$F$30,0,10*ROW('Sanitation Data'!F134))="","",OFFSET('Sanitation Data'!$F$30,0,10*ROW('Sanitation Data'!F134)))</f>
        <v/>
      </c>
      <c r="CX140" s="270" t="str">
        <f ca="true">+IF(OFFSET('Sanitation Data'!$F$31,0,10*ROW('Sanitation Data'!F134))="","",OFFSET('Sanitation Data'!$F$31,0,10*ROW('Sanitation Data'!F134)))</f>
        <v/>
      </c>
      <c r="CY140" s="270" t="str">
        <f ca="true">+IF(OFFSET('Sanitation Data'!$F$32,0,10*ROW('Sanitation Data'!F134))="","",OFFSET('Sanitation Data'!$F$32,0,10*ROW('Sanitation Data'!F134)))</f>
        <v/>
      </c>
      <c r="CZ140" s="270" t="str">
        <f ca="true">+IF(OFFSET('Sanitation Data'!$G$28,0,10*ROW('Sanitation Data'!G134))="","",OFFSET('Sanitation Data'!$G$28,0,10*ROW('Sanitation Data'!G134)))</f>
        <v/>
      </c>
      <c r="DA140" s="270" t="str">
        <f ca="true">+IF(OFFSET('Sanitation Data'!$G$29,0,10*ROW('Sanitation Data'!G134))="","",OFFSET('Sanitation Data'!$G$29,0,10*ROW('Sanitation Data'!G134)))</f>
        <v/>
      </c>
      <c r="DB140" s="270" t="str">
        <f ca="true">+IF(OFFSET('Sanitation Data'!$G$30,0,10*ROW('Sanitation Data'!G134))="","",OFFSET('Sanitation Data'!$G$30,0,10*ROW('Sanitation Data'!G134)))</f>
        <v/>
      </c>
      <c r="DC140" s="270" t="str">
        <f ca="true">+IF(OFFSET('Sanitation Data'!$G$31,0,10*ROW('Sanitation Data'!G134))="","",OFFSET('Sanitation Data'!$G$31,0,10*ROW('Sanitation Data'!G134)))</f>
        <v/>
      </c>
      <c r="DD140" s="270" t="str">
        <f ca="true">+IF(OFFSET('Sanitation Data'!$G$32,0,10*ROW('Sanitation Data'!G134))="","",OFFSET('Sanitation Data'!$G$32,0,10*ROW('Sanitation Data'!G134)))</f>
        <v/>
      </c>
      <c r="DE140" s="270" t="str">
        <f ca="true">+IF(OFFSET('Sanitation Data'!$H$28,0,10*ROW('Sanitation Data'!H134))="","",OFFSET('Sanitation Data'!$H$28,0,10*ROW('Sanitation Data'!H134)))</f>
        <v/>
      </c>
      <c r="DF140" s="270" t="str">
        <f ca="true">+IF(OFFSET('Sanitation Data'!$H$29,0,10*ROW('Sanitation Data'!H134))="","",OFFSET('Sanitation Data'!$H$29,0,10*ROW('Sanitation Data'!H134)))</f>
        <v/>
      </c>
      <c r="DG140" s="270" t="str">
        <f ca="true">+IF(OFFSET('Sanitation Data'!$H$30,0,10*ROW('Sanitation Data'!H134))="","",OFFSET('Sanitation Data'!$H$30,0,10*ROW('Sanitation Data'!H134)))</f>
        <v/>
      </c>
      <c r="DH140" s="270" t="str">
        <f ca="true">+IF(OFFSET('Sanitation Data'!$H$31,0,10*ROW('Sanitation Data'!H134))="","",OFFSET('Sanitation Data'!$H$31,0,10*ROW('Sanitation Data'!H134)))</f>
        <v/>
      </c>
      <c r="DI140" s="270" t="str">
        <f ca="true">+IF(OFFSET('Sanitation Data'!$H$32,0,10*ROW('Sanitation Data'!H134))="","",OFFSET('Sanitation Data'!$H$32,0,10*ROW('Sanitation Data'!H134)))</f>
        <v/>
      </c>
      <c r="DJ140" s="270" t="str">
        <f ca="true">+IF(OFFSET('Sanitation Data'!$I$28,0,10*ROW('Sanitation Data'!I134))="","",OFFSET('Sanitation Data'!$I$28,0,10*ROW('Sanitation Data'!I134)))</f>
        <v/>
      </c>
      <c r="DK140" s="270" t="str">
        <f ca="true">+IF(OFFSET('Sanitation Data'!$I$29,0,10*ROW('Sanitation Data'!I134))="","",OFFSET('Sanitation Data'!$I$29,0,10*ROW('Sanitation Data'!I134)))</f>
        <v/>
      </c>
      <c r="DL140" s="270" t="str">
        <f ca="true">+IF(OFFSET('Sanitation Data'!$I$30,0,10*ROW('Sanitation Data'!I134))="","",OFFSET('Sanitation Data'!$I$30,0,10*ROW('Sanitation Data'!I134)))</f>
        <v/>
      </c>
      <c r="DM140" s="270" t="str">
        <f ca="true">+IF(OFFSET('Sanitation Data'!$I$31,0,10*ROW('Sanitation Data'!I134))="","",OFFSET('Sanitation Data'!$I$31,0,10*ROW('Sanitation Data'!I134)))</f>
        <v/>
      </c>
      <c r="DN140" s="270" t="str">
        <f ca="true">+IF(OFFSET('Sanitation Data'!$I$32,0,10*ROW('Sanitation Data'!I134))="","",OFFSET('Sanitation Data'!$I$32,0,10*ROW('Sanitation Data'!I134)))</f>
        <v/>
      </c>
      <c r="DO140" s="270" t="str">
        <f ca="true">+IF(OFFSET('Hygiene Data'!$D$11,0,10*ROW('Hygiene Data'!D134))="","",OFFSET('Hygiene Data'!$D$11,0,10*ROW('Hygiene Data'!D134)))</f>
        <v/>
      </c>
      <c r="DP140" s="270" t="str">
        <f ca="true">+IF(OFFSET('Hygiene Data'!$D$12,0,10*ROW('Hygiene Data'!D134))="","",OFFSET('Hygiene Data'!$D$12,0,10*ROW('Hygiene Data'!D134)))</f>
        <v/>
      </c>
      <c r="DQ140" s="270" t="str">
        <f ca="true">+IF(OFFSET('Hygiene Data'!$D$13,0,10*ROW('Hygiene Data'!D134))="","",OFFSET('Hygiene Data'!$D$13,0,10*ROW('Hygiene Data'!D134)))</f>
        <v/>
      </c>
      <c r="DR140" s="270" t="str">
        <f ca="true">+IF(OFFSET('Hygiene Data'!$E$11,0,10*ROW('Hygiene Data'!E134))="","",OFFSET('Hygiene Data'!$E$11,0,10*ROW('Hygiene Data'!E134)))</f>
        <v/>
      </c>
      <c r="DS140" s="270" t="str">
        <f ca="true">+IF(OFFSET('Hygiene Data'!$E$12,0,10*ROW('Hygiene Data'!E134))="","",OFFSET('Hygiene Data'!$E$12,0,10*ROW('Hygiene Data'!E134)))</f>
        <v/>
      </c>
      <c r="DT140" s="270" t="str">
        <f ca="true">+IF(OFFSET('Hygiene Data'!$E$13,0,10*ROW('Hygiene Data'!E134))="","",OFFSET('Hygiene Data'!$E$13,0,10*ROW('Hygiene Data'!E134)))</f>
        <v/>
      </c>
      <c r="DU140" s="270" t="str">
        <f ca="true">+IF(OFFSET('Hygiene Data'!$F$11,0,10*ROW('Hygiene Data'!F134))="","",OFFSET('Hygiene Data'!$F$11,0,10*ROW('Hygiene Data'!F134)))</f>
        <v/>
      </c>
      <c r="DV140" s="270" t="str">
        <f ca="true">+IF(OFFSET('Hygiene Data'!$F$12,0,10*ROW('Hygiene Data'!F134))="","",OFFSET('Hygiene Data'!$F$12,0,10*ROW('Hygiene Data'!F134)))</f>
        <v/>
      </c>
      <c r="DW140" s="270" t="str">
        <f ca="true">+IF(OFFSET('Hygiene Data'!$F$13,0,10*ROW('Hygiene Data'!F134))="","",OFFSET('Hygiene Data'!$F$13,0,10*ROW('Hygiene Data'!F134)))</f>
        <v/>
      </c>
      <c r="DX140" s="270" t="str">
        <f ca="true">+IF(OFFSET('Hygiene Data'!$G$11,0,10*ROW('Hygiene Data'!G134))="","",OFFSET('Hygiene Data'!$G$11,0,10*ROW('Hygiene Data'!G134)))</f>
        <v/>
      </c>
      <c r="DY140" s="270" t="str">
        <f ca="true">+IF(OFFSET('Hygiene Data'!$G$12,0,10*ROW('Hygiene Data'!G134))="","",OFFSET('Hygiene Data'!$G$12,0,10*ROW('Hygiene Data'!G134)))</f>
        <v/>
      </c>
      <c r="DZ140" s="270" t="str">
        <f ca="true">+IF(OFFSET('Hygiene Data'!$G$13,0,10*ROW('Hygiene Data'!G134))="","",OFFSET('Hygiene Data'!$G$13,0,10*ROW('Hygiene Data'!G134)))</f>
        <v/>
      </c>
      <c r="EA140" s="270" t="str">
        <f ca="true">+IF(OFFSET('Hygiene Data'!$H$11,0,10*ROW('Hygiene Data'!H134))="","",OFFSET('Hygiene Data'!$H$11,0,10*ROW('Hygiene Data'!H134)))</f>
        <v/>
      </c>
      <c r="EB140" s="270" t="str">
        <f ca="true">+IF(OFFSET('Hygiene Data'!$H$12,0,10*ROW('Hygiene Data'!H134))="","",OFFSET('Hygiene Data'!$H$12,0,10*ROW('Hygiene Data'!H134)))</f>
        <v/>
      </c>
      <c r="EC140" s="270" t="str">
        <f ca="true">+IF(OFFSET('Hygiene Data'!$H$13,0,10*ROW('Hygiene Data'!H134))="","",OFFSET('Hygiene Data'!$H$13,0,10*ROW('Hygiene Data'!H134)))</f>
        <v/>
      </c>
      <c r="ED140" s="270" t="str">
        <f ca="true">+IF(OFFSET('Hygiene Data'!$I$11,0,10*ROW('Hygiene Data'!I134))="","",OFFSET('Hygiene Data'!$I$11,0,10*ROW('Hygiene Data'!I134)))</f>
        <v/>
      </c>
      <c r="EE140" s="270" t="str">
        <f ca="true">+IF(OFFSET('Hygiene Data'!$I$12,0,10*ROW('Hygiene Data'!I134))="","",OFFSET('Hygiene Data'!$I$12,0,10*ROW('Hygiene Data'!I134)))</f>
        <v/>
      </c>
      <c r="EF140" s="270"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6"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0"/>
      <c r="BS141" s="270" t="str">
        <f ca="true">+IF(OFFSET('Water Data'!$D$27,0,10*ROW('Water Data'!D135))="","",OFFSET('Water Data'!$D$27,0,10*ROW('Water Data'!D135)))</f>
        <v/>
      </c>
      <c r="BT141" s="270" t="str">
        <f ca="true">+IF(OFFSET('Water Data'!$D$28,0,10*ROW('Water Data'!D135))="","",OFFSET('Water Data'!$D$28,0,10*ROW('Water Data'!D135)))</f>
        <v/>
      </c>
      <c r="BU141" s="270" t="str">
        <f ca="true">+IF(OFFSET('Water Data'!$D$29,0,10*ROW('Water Data'!D135))="","",OFFSET('Water Data'!$D$29,0,10*ROW('Water Data'!D135)))</f>
        <v/>
      </c>
      <c r="BV141" s="270" t="str">
        <f ca="true">+IF(OFFSET('Water Data'!$E$27,0,10*ROW('Water Data'!E135))="","",OFFSET('Water Data'!$E$27,0,10*ROW('Water Data'!E135)))</f>
        <v/>
      </c>
      <c r="BW141" s="270" t="str">
        <f ca="true">+IF(OFFSET('Water Data'!$E$28,0,10*ROW('Water Data'!E135))="","",OFFSET('Water Data'!$E$28,0,10*ROW('Water Data'!E135)))</f>
        <v/>
      </c>
      <c r="BX141" s="270" t="str">
        <f ca="true">+IF(OFFSET('Water Data'!$E$29,0,10*ROW('Water Data'!E135))="","",OFFSET('Water Data'!$E$29,0,10*ROW('Water Data'!E135)))</f>
        <v/>
      </c>
      <c r="BY141" s="270" t="str">
        <f ca="true">+IF(OFFSET('Water Data'!$F$27,0,10*ROW('Water Data'!F135))="","",OFFSET('Water Data'!$F$27,0,10*ROW('Water Data'!F135)))</f>
        <v/>
      </c>
      <c r="BZ141" s="270" t="str">
        <f ca="true">+IF(OFFSET('Water Data'!$F$28,0,10*ROW('Water Data'!F135))="","",OFFSET('Water Data'!$F$28,0,10*ROW('Water Data'!F135)))</f>
        <v/>
      </c>
      <c r="CA141" s="270" t="str">
        <f ca="true">+IF(OFFSET('Water Data'!$F$29,0,10*ROW('Water Data'!F135))="","",OFFSET('Water Data'!$F$29,0,10*ROW('Water Data'!F135)))</f>
        <v/>
      </c>
      <c r="CB141" s="270" t="str">
        <f ca="true">+IF(OFFSET('Water Data'!$G$27,0,10*ROW('Water Data'!G135))="","",OFFSET('Water Data'!$G$27,0,10*ROW('Water Data'!G135)))</f>
        <v/>
      </c>
      <c r="CC141" s="270" t="str">
        <f ca="true">+IF(OFFSET('Water Data'!$G$28,0,10*ROW('Water Data'!G135))="","",OFFSET('Water Data'!$G$28,0,10*ROW('Water Data'!G135)))</f>
        <v/>
      </c>
      <c r="CD141" s="270" t="str">
        <f ca="true">+IF(OFFSET('Water Data'!$G$29,0,10*ROW('Water Data'!G135))="","",OFFSET('Water Data'!$G$29,0,10*ROW('Water Data'!G135)))</f>
        <v/>
      </c>
      <c r="CE141" s="270" t="str">
        <f ca="true">+IF(OFFSET('Water Data'!$H$27,0,10*ROW('Water Data'!H135))="","",OFFSET('Water Data'!$H$27,0,10*ROW('Water Data'!H135)))</f>
        <v/>
      </c>
      <c r="CF141" s="270" t="str">
        <f ca="true">+IF(OFFSET('Water Data'!$H$28,0,10*ROW('Water Data'!H135))="","",OFFSET('Water Data'!$H$28,0,10*ROW('Water Data'!H135)))</f>
        <v/>
      </c>
      <c r="CG141" s="270" t="str">
        <f ca="true">+IF(OFFSET('Water Data'!$H$29,0,10*ROW('Water Data'!H135))="","",OFFSET('Water Data'!$H$29,0,10*ROW('Water Data'!H135)))</f>
        <v/>
      </c>
      <c r="CH141" s="270" t="str">
        <f ca="true">+IF(OFFSET('Water Data'!$I$27,0,10*ROW('Water Data'!I135))="","",OFFSET('Water Data'!$I$27,0,10*ROW('Water Data'!I135)))</f>
        <v/>
      </c>
      <c r="CI141" s="270" t="str">
        <f ca="true">+IF(OFFSET('Water Data'!$I$28,0,10*ROW('Water Data'!I135))="","",OFFSET('Water Data'!$I$28,0,10*ROW('Water Data'!I135)))</f>
        <v/>
      </c>
      <c r="CJ141" s="270" t="str">
        <f ca="true">+IF(OFFSET('Water Data'!$I$29,0,10*ROW('Water Data'!I135))="","",OFFSET('Water Data'!$I$29,0,10*ROW('Water Data'!I135)))</f>
        <v/>
      </c>
      <c r="CK141" s="270" t="str">
        <f ca="true">+IF(OFFSET('Sanitation Data'!$D$28,0,10*ROW('Sanitation Data'!D135))="","",OFFSET('Sanitation Data'!$D$28,0,10*ROW('Sanitation Data'!D135)))</f>
        <v/>
      </c>
      <c r="CL141" s="270" t="str">
        <f ca="true">+IF(OFFSET('Sanitation Data'!$D$29,0,10*ROW('Sanitation Data'!D135))="","",OFFSET('Sanitation Data'!$D$29,0,10*ROW('Sanitation Data'!D135)))</f>
        <v/>
      </c>
      <c r="CM141" s="270" t="str">
        <f ca="true">+IF(OFFSET('Sanitation Data'!$D$30,0,10*ROW('Sanitation Data'!D135))="","",OFFSET('Sanitation Data'!$D$30,0,10*ROW('Sanitation Data'!D135)))</f>
        <v/>
      </c>
      <c r="CN141" s="270" t="str">
        <f ca="true">+IF(OFFSET('Sanitation Data'!$D$31,0,10*ROW('Sanitation Data'!D135))="","",OFFSET('Sanitation Data'!$D$31,0,10*ROW('Sanitation Data'!D135)))</f>
        <v/>
      </c>
      <c r="CO141" s="270" t="str">
        <f ca="true">+IF(OFFSET('Sanitation Data'!$D$32,0,10*ROW('Sanitation Data'!D135))="","",OFFSET('Sanitation Data'!$D$32,0,10*ROW('Sanitation Data'!D135)))</f>
        <v/>
      </c>
      <c r="CP141" s="270" t="str">
        <f ca="true">+IF(OFFSET('Sanitation Data'!$E$28,0,10*ROW('Sanitation Data'!E135))="","",OFFSET('Sanitation Data'!$E$28,0,10*ROW('Sanitation Data'!E135)))</f>
        <v/>
      </c>
      <c r="CQ141" s="270" t="str">
        <f ca="true">+IF(OFFSET('Sanitation Data'!$E$29,0,10*ROW('Sanitation Data'!E135))="","",OFFSET('Sanitation Data'!$E$29,0,10*ROW('Sanitation Data'!E135)))</f>
        <v/>
      </c>
      <c r="CR141" s="270" t="str">
        <f ca="true">+IF(OFFSET('Sanitation Data'!$E$30,0,10*ROW('Sanitation Data'!E135))="","",OFFSET('Sanitation Data'!$E$30,0,10*ROW('Sanitation Data'!E135)))</f>
        <v/>
      </c>
      <c r="CS141" s="270" t="str">
        <f ca="true">+IF(OFFSET('Sanitation Data'!$E$31,0,10*ROW('Sanitation Data'!E135))="","",OFFSET('Sanitation Data'!$E$31,0,10*ROW('Sanitation Data'!E135)))</f>
        <v/>
      </c>
      <c r="CT141" s="270" t="str">
        <f ca="true">+IF(OFFSET('Sanitation Data'!$E$32,0,10*ROW('Sanitation Data'!E135))="","",OFFSET('Sanitation Data'!$E$32,0,10*ROW('Sanitation Data'!E135)))</f>
        <v/>
      </c>
      <c r="CU141" s="270" t="str">
        <f ca="true">+IF(OFFSET('Sanitation Data'!$F$28,0,10*ROW('Sanitation Data'!F135))="","",OFFSET('Sanitation Data'!$F$28,0,10*ROW('Sanitation Data'!F135)))</f>
        <v/>
      </c>
      <c r="CV141" s="270" t="str">
        <f ca="true">+IF(OFFSET('Sanitation Data'!$F$29,0,10*ROW('Sanitation Data'!F135))="","",OFFSET('Sanitation Data'!$F$29,0,10*ROW('Sanitation Data'!F135)))</f>
        <v/>
      </c>
      <c r="CW141" s="270" t="str">
        <f ca="true">+IF(OFFSET('Sanitation Data'!$F$30,0,10*ROW('Sanitation Data'!F135))="","",OFFSET('Sanitation Data'!$F$30,0,10*ROW('Sanitation Data'!F135)))</f>
        <v/>
      </c>
      <c r="CX141" s="270" t="str">
        <f ca="true">+IF(OFFSET('Sanitation Data'!$F$31,0,10*ROW('Sanitation Data'!F135))="","",OFFSET('Sanitation Data'!$F$31,0,10*ROW('Sanitation Data'!F135)))</f>
        <v/>
      </c>
      <c r="CY141" s="270" t="str">
        <f ca="true">+IF(OFFSET('Sanitation Data'!$F$32,0,10*ROW('Sanitation Data'!F135))="","",OFFSET('Sanitation Data'!$F$32,0,10*ROW('Sanitation Data'!F135)))</f>
        <v/>
      </c>
      <c r="CZ141" s="270" t="str">
        <f ca="true">+IF(OFFSET('Sanitation Data'!$G$28,0,10*ROW('Sanitation Data'!G135))="","",OFFSET('Sanitation Data'!$G$28,0,10*ROW('Sanitation Data'!G135)))</f>
        <v/>
      </c>
      <c r="DA141" s="270" t="str">
        <f ca="true">+IF(OFFSET('Sanitation Data'!$G$29,0,10*ROW('Sanitation Data'!G135))="","",OFFSET('Sanitation Data'!$G$29,0,10*ROW('Sanitation Data'!G135)))</f>
        <v/>
      </c>
      <c r="DB141" s="270" t="str">
        <f ca="true">+IF(OFFSET('Sanitation Data'!$G$30,0,10*ROW('Sanitation Data'!G135))="","",OFFSET('Sanitation Data'!$G$30,0,10*ROW('Sanitation Data'!G135)))</f>
        <v/>
      </c>
      <c r="DC141" s="270" t="str">
        <f ca="true">+IF(OFFSET('Sanitation Data'!$G$31,0,10*ROW('Sanitation Data'!G135))="","",OFFSET('Sanitation Data'!$G$31,0,10*ROW('Sanitation Data'!G135)))</f>
        <v/>
      </c>
      <c r="DD141" s="270" t="str">
        <f ca="true">+IF(OFFSET('Sanitation Data'!$G$32,0,10*ROW('Sanitation Data'!G135))="","",OFFSET('Sanitation Data'!$G$32,0,10*ROW('Sanitation Data'!G135)))</f>
        <v/>
      </c>
      <c r="DE141" s="270" t="str">
        <f ca="true">+IF(OFFSET('Sanitation Data'!$H$28,0,10*ROW('Sanitation Data'!H135))="","",OFFSET('Sanitation Data'!$H$28,0,10*ROW('Sanitation Data'!H135)))</f>
        <v/>
      </c>
      <c r="DF141" s="270" t="str">
        <f ca="true">+IF(OFFSET('Sanitation Data'!$H$29,0,10*ROW('Sanitation Data'!H135))="","",OFFSET('Sanitation Data'!$H$29,0,10*ROW('Sanitation Data'!H135)))</f>
        <v/>
      </c>
      <c r="DG141" s="270" t="str">
        <f ca="true">+IF(OFFSET('Sanitation Data'!$H$30,0,10*ROW('Sanitation Data'!H135))="","",OFFSET('Sanitation Data'!$H$30,0,10*ROW('Sanitation Data'!H135)))</f>
        <v/>
      </c>
      <c r="DH141" s="270" t="str">
        <f ca="true">+IF(OFFSET('Sanitation Data'!$H$31,0,10*ROW('Sanitation Data'!H135))="","",OFFSET('Sanitation Data'!$H$31,0,10*ROW('Sanitation Data'!H135)))</f>
        <v/>
      </c>
      <c r="DI141" s="270" t="str">
        <f ca="true">+IF(OFFSET('Sanitation Data'!$H$32,0,10*ROW('Sanitation Data'!H135))="","",OFFSET('Sanitation Data'!$H$32,0,10*ROW('Sanitation Data'!H135)))</f>
        <v/>
      </c>
      <c r="DJ141" s="270" t="str">
        <f ca="true">+IF(OFFSET('Sanitation Data'!$I$28,0,10*ROW('Sanitation Data'!I135))="","",OFFSET('Sanitation Data'!$I$28,0,10*ROW('Sanitation Data'!I135)))</f>
        <v/>
      </c>
      <c r="DK141" s="270" t="str">
        <f ca="true">+IF(OFFSET('Sanitation Data'!$I$29,0,10*ROW('Sanitation Data'!I135))="","",OFFSET('Sanitation Data'!$I$29,0,10*ROW('Sanitation Data'!I135)))</f>
        <v/>
      </c>
      <c r="DL141" s="270" t="str">
        <f ca="true">+IF(OFFSET('Sanitation Data'!$I$30,0,10*ROW('Sanitation Data'!I135))="","",OFFSET('Sanitation Data'!$I$30,0,10*ROW('Sanitation Data'!I135)))</f>
        <v/>
      </c>
      <c r="DM141" s="270" t="str">
        <f ca="true">+IF(OFFSET('Sanitation Data'!$I$31,0,10*ROW('Sanitation Data'!I135))="","",OFFSET('Sanitation Data'!$I$31,0,10*ROW('Sanitation Data'!I135)))</f>
        <v/>
      </c>
      <c r="DN141" s="270" t="str">
        <f ca="true">+IF(OFFSET('Sanitation Data'!$I$32,0,10*ROW('Sanitation Data'!I135))="","",OFFSET('Sanitation Data'!$I$32,0,10*ROW('Sanitation Data'!I135)))</f>
        <v/>
      </c>
      <c r="DO141" s="270" t="str">
        <f ca="true">+IF(OFFSET('Hygiene Data'!$D$11,0,10*ROW('Hygiene Data'!D135))="","",OFFSET('Hygiene Data'!$D$11,0,10*ROW('Hygiene Data'!D135)))</f>
        <v/>
      </c>
      <c r="DP141" s="270" t="str">
        <f ca="true">+IF(OFFSET('Hygiene Data'!$D$12,0,10*ROW('Hygiene Data'!D135))="","",OFFSET('Hygiene Data'!$D$12,0,10*ROW('Hygiene Data'!D135)))</f>
        <v/>
      </c>
      <c r="DQ141" s="270" t="str">
        <f ca="true">+IF(OFFSET('Hygiene Data'!$D$13,0,10*ROW('Hygiene Data'!D135))="","",OFFSET('Hygiene Data'!$D$13,0,10*ROW('Hygiene Data'!D135)))</f>
        <v/>
      </c>
      <c r="DR141" s="270" t="str">
        <f ca="true">+IF(OFFSET('Hygiene Data'!$E$11,0,10*ROW('Hygiene Data'!E135))="","",OFFSET('Hygiene Data'!$E$11,0,10*ROW('Hygiene Data'!E135)))</f>
        <v/>
      </c>
      <c r="DS141" s="270" t="str">
        <f ca="true">+IF(OFFSET('Hygiene Data'!$E$12,0,10*ROW('Hygiene Data'!E135))="","",OFFSET('Hygiene Data'!$E$12,0,10*ROW('Hygiene Data'!E135)))</f>
        <v/>
      </c>
      <c r="DT141" s="270" t="str">
        <f ca="true">+IF(OFFSET('Hygiene Data'!$E$13,0,10*ROW('Hygiene Data'!E135))="","",OFFSET('Hygiene Data'!$E$13,0,10*ROW('Hygiene Data'!E135)))</f>
        <v/>
      </c>
      <c r="DU141" s="270" t="str">
        <f ca="true">+IF(OFFSET('Hygiene Data'!$F$11,0,10*ROW('Hygiene Data'!F135))="","",OFFSET('Hygiene Data'!$F$11,0,10*ROW('Hygiene Data'!F135)))</f>
        <v/>
      </c>
      <c r="DV141" s="270" t="str">
        <f ca="true">+IF(OFFSET('Hygiene Data'!$F$12,0,10*ROW('Hygiene Data'!F135))="","",OFFSET('Hygiene Data'!$F$12,0,10*ROW('Hygiene Data'!F135)))</f>
        <v/>
      </c>
      <c r="DW141" s="270" t="str">
        <f ca="true">+IF(OFFSET('Hygiene Data'!$F$13,0,10*ROW('Hygiene Data'!F135))="","",OFFSET('Hygiene Data'!$F$13,0,10*ROW('Hygiene Data'!F135)))</f>
        <v/>
      </c>
      <c r="DX141" s="270" t="str">
        <f ca="true">+IF(OFFSET('Hygiene Data'!$G$11,0,10*ROW('Hygiene Data'!G135))="","",OFFSET('Hygiene Data'!$G$11,0,10*ROW('Hygiene Data'!G135)))</f>
        <v/>
      </c>
      <c r="DY141" s="270" t="str">
        <f ca="true">+IF(OFFSET('Hygiene Data'!$G$12,0,10*ROW('Hygiene Data'!G135))="","",OFFSET('Hygiene Data'!$G$12,0,10*ROW('Hygiene Data'!G135)))</f>
        <v/>
      </c>
      <c r="DZ141" s="270" t="str">
        <f ca="true">+IF(OFFSET('Hygiene Data'!$G$13,0,10*ROW('Hygiene Data'!G135))="","",OFFSET('Hygiene Data'!$G$13,0,10*ROW('Hygiene Data'!G135)))</f>
        <v/>
      </c>
      <c r="EA141" s="270" t="str">
        <f ca="true">+IF(OFFSET('Hygiene Data'!$H$11,0,10*ROW('Hygiene Data'!H135))="","",OFFSET('Hygiene Data'!$H$11,0,10*ROW('Hygiene Data'!H135)))</f>
        <v/>
      </c>
      <c r="EB141" s="270" t="str">
        <f ca="true">+IF(OFFSET('Hygiene Data'!$H$12,0,10*ROW('Hygiene Data'!H135))="","",OFFSET('Hygiene Data'!$H$12,0,10*ROW('Hygiene Data'!H135)))</f>
        <v/>
      </c>
      <c r="EC141" s="270" t="str">
        <f ca="true">+IF(OFFSET('Hygiene Data'!$H$13,0,10*ROW('Hygiene Data'!H135))="","",OFFSET('Hygiene Data'!$H$13,0,10*ROW('Hygiene Data'!H135)))</f>
        <v/>
      </c>
      <c r="ED141" s="270" t="str">
        <f ca="true">+IF(OFFSET('Hygiene Data'!$I$11,0,10*ROW('Hygiene Data'!I135))="","",OFFSET('Hygiene Data'!$I$11,0,10*ROW('Hygiene Data'!I135)))</f>
        <v/>
      </c>
      <c r="EE141" s="270" t="str">
        <f ca="true">+IF(OFFSET('Hygiene Data'!$I$12,0,10*ROW('Hygiene Data'!I135))="","",OFFSET('Hygiene Data'!$I$12,0,10*ROW('Hygiene Data'!I135)))</f>
        <v/>
      </c>
      <c r="EF141" s="270"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6"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0"/>
      <c r="BS142" s="270" t="str">
        <f ca="true">+IF(OFFSET('Water Data'!$D$27,0,10*ROW('Water Data'!D136))="","",OFFSET('Water Data'!$D$27,0,10*ROW('Water Data'!D136)))</f>
        <v/>
      </c>
      <c r="BT142" s="270" t="str">
        <f ca="true">+IF(OFFSET('Water Data'!$D$28,0,10*ROW('Water Data'!D136))="","",OFFSET('Water Data'!$D$28,0,10*ROW('Water Data'!D136)))</f>
        <v/>
      </c>
      <c r="BU142" s="270" t="str">
        <f ca="true">+IF(OFFSET('Water Data'!$D$29,0,10*ROW('Water Data'!D136))="","",OFFSET('Water Data'!$D$29,0,10*ROW('Water Data'!D136)))</f>
        <v/>
      </c>
      <c r="BV142" s="270" t="str">
        <f ca="true">+IF(OFFSET('Water Data'!$E$27,0,10*ROW('Water Data'!E136))="","",OFFSET('Water Data'!$E$27,0,10*ROW('Water Data'!E136)))</f>
        <v/>
      </c>
      <c r="BW142" s="270" t="str">
        <f ca="true">+IF(OFFSET('Water Data'!$E$28,0,10*ROW('Water Data'!E136))="","",OFFSET('Water Data'!$E$28,0,10*ROW('Water Data'!E136)))</f>
        <v/>
      </c>
      <c r="BX142" s="270" t="str">
        <f ca="true">+IF(OFFSET('Water Data'!$E$29,0,10*ROW('Water Data'!E136))="","",OFFSET('Water Data'!$E$29,0,10*ROW('Water Data'!E136)))</f>
        <v/>
      </c>
      <c r="BY142" s="270" t="str">
        <f ca="true">+IF(OFFSET('Water Data'!$F$27,0,10*ROW('Water Data'!F136))="","",OFFSET('Water Data'!$F$27,0,10*ROW('Water Data'!F136)))</f>
        <v/>
      </c>
      <c r="BZ142" s="270" t="str">
        <f ca="true">+IF(OFFSET('Water Data'!$F$28,0,10*ROW('Water Data'!F136))="","",OFFSET('Water Data'!$F$28,0,10*ROW('Water Data'!F136)))</f>
        <v/>
      </c>
      <c r="CA142" s="270" t="str">
        <f ca="true">+IF(OFFSET('Water Data'!$F$29,0,10*ROW('Water Data'!F136))="","",OFFSET('Water Data'!$F$29,0,10*ROW('Water Data'!F136)))</f>
        <v/>
      </c>
      <c r="CB142" s="270" t="str">
        <f ca="true">+IF(OFFSET('Water Data'!$G$27,0,10*ROW('Water Data'!G136))="","",OFFSET('Water Data'!$G$27,0,10*ROW('Water Data'!G136)))</f>
        <v/>
      </c>
      <c r="CC142" s="270" t="str">
        <f ca="true">+IF(OFFSET('Water Data'!$G$28,0,10*ROW('Water Data'!G136))="","",OFFSET('Water Data'!$G$28,0,10*ROW('Water Data'!G136)))</f>
        <v/>
      </c>
      <c r="CD142" s="270" t="str">
        <f ca="true">+IF(OFFSET('Water Data'!$G$29,0,10*ROW('Water Data'!G136))="","",OFFSET('Water Data'!$G$29,0,10*ROW('Water Data'!G136)))</f>
        <v/>
      </c>
      <c r="CE142" s="270" t="str">
        <f ca="true">+IF(OFFSET('Water Data'!$H$27,0,10*ROW('Water Data'!H136))="","",OFFSET('Water Data'!$H$27,0,10*ROW('Water Data'!H136)))</f>
        <v/>
      </c>
      <c r="CF142" s="270" t="str">
        <f ca="true">+IF(OFFSET('Water Data'!$H$28,0,10*ROW('Water Data'!H136))="","",OFFSET('Water Data'!$H$28,0,10*ROW('Water Data'!H136)))</f>
        <v/>
      </c>
      <c r="CG142" s="270" t="str">
        <f ca="true">+IF(OFFSET('Water Data'!$H$29,0,10*ROW('Water Data'!H136))="","",OFFSET('Water Data'!$H$29,0,10*ROW('Water Data'!H136)))</f>
        <v/>
      </c>
      <c r="CH142" s="270" t="str">
        <f ca="true">+IF(OFFSET('Water Data'!$I$27,0,10*ROW('Water Data'!I136))="","",OFFSET('Water Data'!$I$27,0,10*ROW('Water Data'!I136)))</f>
        <v/>
      </c>
      <c r="CI142" s="270" t="str">
        <f ca="true">+IF(OFFSET('Water Data'!$I$28,0,10*ROW('Water Data'!I136))="","",OFFSET('Water Data'!$I$28,0,10*ROW('Water Data'!I136)))</f>
        <v/>
      </c>
      <c r="CJ142" s="270" t="str">
        <f ca="true">+IF(OFFSET('Water Data'!$I$29,0,10*ROW('Water Data'!I136))="","",OFFSET('Water Data'!$I$29,0,10*ROW('Water Data'!I136)))</f>
        <v/>
      </c>
      <c r="CK142" s="270" t="str">
        <f ca="true">+IF(OFFSET('Sanitation Data'!$D$28,0,10*ROW('Sanitation Data'!D136))="","",OFFSET('Sanitation Data'!$D$28,0,10*ROW('Sanitation Data'!D136)))</f>
        <v/>
      </c>
      <c r="CL142" s="270" t="str">
        <f ca="true">+IF(OFFSET('Sanitation Data'!$D$29,0,10*ROW('Sanitation Data'!D136))="","",OFFSET('Sanitation Data'!$D$29,0,10*ROW('Sanitation Data'!D136)))</f>
        <v/>
      </c>
      <c r="CM142" s="270" t="str">
        <f ca="true">+IF(OFFSET('Sanitation Data'!$D$30,0,10*ROW('Sanitation Data'!D136))="","",OFFSET('Sanitation Data'!$D$30,0,10*ROW('Sanitation Data'!D136)))</f>
        <v/>
      </c>
      <c r="CN142" s="270" t="str">
        <f ca="true">+IF(OFFSET('Sanitation Data'!$D$31,0,10*ROW('Sanitation Data'!D136))="","",OFFSET('Sanitation Data'!$D$31,0,10*ROW('Sanitation Data'!D136)))</f>
        <v/>
      </c>
      <c r="CO142" s="270" t="str">
        <f ca="true">+IF(OFFSET('Sanitation Data'!$D$32,0,10*ROW('Sanitation Data'!D136))="","",OFFSET('Sanitation Data'!$D$32,0,10*ROW('Sanitation Data'!D136)))</f>
        <v/>
      </c>
      <c r="CP142" s="270" t="str">
        <f ca="true">+IF(OFFSET('Sanitation Data'!$E$28,0,10*ROW('Sanitation Data'!E136))="","",OFFSET('Sanitation Data'!$E$28,0,10*ROW('Sanitation Data'!E136)))</f>
        <v/>
      </c>
      <c r="CQ142" s="270" t="str">
        <f ca="true">+IF(OFFSET('Sanitation Data'!$E$29,0,10*ROW('Sanitation Data'!E136))="","",OFFSET('Sanitation Data'!$E$29,0,10*ROW('Sanitation Data'!E136)))</f>
        <v/>
      </c>
      <c r="CR142" s="270" t="str">
        <f ca="true">+IF(OFFSET('Sanitation Data'!$E$30,0,10*ROW('Sanitation Data'!E136))="","",OFFSET('Sanitation Data'!$E$30,0,10*ROW('Sanitation Data'!E136)))</f>
        <v/>
      </c>
      <c r="CS142" s="270" t="str">
        <f ca="true">+IF(OFFSET('Sanitation Data'!$E$31,0,10*ROW('Sanitation Data'!E136))="","",OFFSET('Sanitation Data'!$E$31,0,10*ROW('Sanitation Data'!E136)))</f>
        <v/>
      </c>
      <c r="CT142" s="270" t="str">
        <f ca="true">+IF(OFFSET('Sanitation Data'!$E$32,0,10*ROW('Sanitation Data'!E136))="","",OFFSET('Sanitation Data'!$E$32,0,10*ROW('Sanitation Data'!E136)))</f>
        <v/>
      </c>
      <c r="CU142" s="270" t="str">
        <f ca="true">+IF(OFFSET('Sanitation Data'!$F$28,0,10*ROW('Sanitation Data'!F136))="","",OFFSET('Sanitation Data'!$F$28,0,10*ROW('Sanitation Data'!F136)))</f>
        <v/>
      </c>
      <c r="CV142" s="270" t="str">
        <f ca="true">+IF(OFFSET('Sanitation Data'!$F$29,0,10*ROW('Sanitation Data'!F136))="","",OFFSET('Sanitation Data'!$F$29,0,10*ROW('Sanitation Data'!F136)))</f>
        <v/>
      </c>
      <c r="CW142" s="270" t="str">
        <f ca="true">+IF(OFFSET('Sanitation Data'!$F$30,0,10*ROW('Sanitation Data'!F136))="","",OFFSET('Sanitation Data'!$F$30,0,10*ROW('Sanitation Data'!F136)))</f>
        <v/>
      </c>
      <c r="CX142" s="270" t="str">
        <f ca="true">+IF(OFFSET('Sanitation Data'!$F$31,0,10*ROW('Sanitation Data'!F136))="","",OFFSET('Sanitation Data'!$F$31,0,10*ROW('Sanitation Data'!F136)))</f>
        <v/>
      </c>
      <c r="CY142" s="270" t="str">
        <f ca="true">+IF(OFFSET('Sanitation Data'!$F$32,0,10*ROW('Sanitation Data'!F136))="","",OFFSET('Sanitation Data'!$F$32,0,10*ROW('Sanitation Data'!F136)))</f>
        <v/>
      </c>
      <c r="CZ142" s="270" t="str">
        <f ca="true">+IF(OFFSET('Sanitation Data'!$G$28,0,10*ROW('Sanitation Data'!G136))="","",OFFSET('Sanitation Data'!$G$28,0,10*ROW('Sanitation Data'!G136)))</f>
        <v/>
      </c>
      <c r="DA142" s="270" t="str">
        <f ca="true">+IF(OFFSET('Sanitation Data'!$G$29,0,10*ROW('Sanitation Data'!G136))="","",OFFSET('Sanitation Data'!$G$29,0,10*ROW('Sanitation Data'!G136)))</f>
        <v/>
      </c>
      <c r="DB142" s="270" t="str">
        <f ca="true">+IF(OFFSET('Sanitation Data'!$G$30,0,10*ROW('Sanitation Data'!G136))="","",OFFSET('Sanitation Data'!$G$30,0,10*ROW('Sanitation Data'!G136)))</f>
        <v/>
      </c>
      <c r="DC142" s="270" t="str">
        <f ca="true">+IF(OFFSET('Sanitation Data'!$G$31,0,10*ROW('Sanitation Data'!G136))="","",OFFSET('Sanitation Data'!$G$31,0,10*ROW('Sanitation Data'!G136)))</f>
        <v/>
      </c>
      <c r="DD142" s="270" t="str">
        <f ca="true">+IF(OFFSET('Sanitation Data'!$G$32,0,10*ROW('Sanitation Data'!G136))="","",OFFSET('Sanitation Data'!$G$32,0,10*ROW('Sanitation Data'!G136)))</f>
        <v/>
      </c>
      <c r="DE142" s="270" t="str">
        <f ca="true">+IF(OFFSET('Sanitation Data'!$H$28,0,10*ROW('Sanitation Data'!H136))="","",OFFSET('Sanitation Data'!$H$28,0,10*ROW('Sanitation Data'!H136)))</f>
        <v/>
      </c>
      <c r="DF142" s="270" t="str">
        <f ca="true">+IF(OFFSET('Sanitation Data'!$H$29,0,10*ROW('Sanitation Data'!H136))="","",OFFSET('Sanitation Data'!$H$29,0,10*ROW('Sanitation Data'!H136)))</f>
        <v/>
      </c>
      <c r="DG142" s="270" t="str">
        <f ca="true">+IF(OFFSET('Sanitation Data'!$H$30,0,10*ROW('Sanitation Data'!H136))="","",OFFSET('Sanitation Data'!$H$30,0,10*ROW('Sanitation Data'!H136)))</f>
        <v/>
      </c>
      <c r="DH142" s="270" t="str">
        <f ca="true">+IF(OFFSET('Sanitation Data'!$H$31,0,10*ROW('Sanitation Data'!H136))="","",OFFSET('Sanitation Data'!$H$31,0,10*ROW('Sanitation Data'!H136)))</f>
        <v/>
      </c>
      <c r="DI142" s="270" t="str">
        <f ca="true">+IF(OFFSET('Sanitation Data'!$H$32,0,10*ROW('Sanitation Data'!H136))="","",OFFSET('Sanitation Data'!$H$32,0,10*ROW('Sanitation Data'!H136)))</f>
        <v/>
      </c>
      <c r="DJ142" s="270" t="str">
        <f ca="true">+IF(OFFSET('Sanitation Data'!$I$28,0,10*ROW('Sanitation Data'!I136))="","",OFFSET('Sanitation Data'!$I$28,0,10*ROW('Sanitation Data'!I136)))</f>
        <v/>
      </c>
      <c r="DK142" s="270" t="str">
        <f ca="true">+IF(OFFSET('Sanitation Data'!$I$29,0,10*ROW('Sanitation Data'!I136))="","",OFFSET('Sanitation Data'!$I$29,0,10*ROW('Sanitation Data'!I136)))</f>
        <v/>
      </c>
      <c r="DL142" s="270" t="str">
        <f ca="true">+IF(OFFSET('Sanitation Data'!$I$30,0,10*ROW('Sanitation Data'!I136))="","",OFFSET('Sanitation Data'!$I$30,0,10*ROW('Sanitation Data'!I136)))</f>
        <v/>
      </c>
      <c r="DM142" s="270" t="str">
        <f ca="true">+IF(OFFSET('Sanitation Data'!$I$31,0,10*ROW('Sanitation Data'!I136))="","",OFFSET('Sanitation Data'!$I$31,0,10*ROW('Sanitation Data'!I136)))</f>
        <v/>
      </c>
      <c r="DN142" s="270" t="str">
        <f ca="true">+IF(OFFSET('Sanitation Data'!$I$32,0,10*ROW('Sanitation Data'!I136))="","",OFFSET('Sanitation Data'!$I$32,0,10*ROW('Sanitation Data'!I136)))</f>
        <v/>
      </c>
      <c r="DO142" s="270" t="str">
        <f ca="true">+IF(OFFSET('Hygiene Data'!$D$11,0,10*ROW('Hygiene Data'!D136))="","",OFFSET('Hygiene Data'!$D$11,0,10*ROW('Hygiene Data'!D136)))</f>
        <v/>
      </c>
      <c r="DP142" s="270" t="str">
        <f ca="true">+IF(OFFSET('Hygiene Data'!$D$12,0,10*ROW('Hygiene Data'!D136))="","",OFFSET('Hygiene Data'!$D$12,0,10*ROW('Hygiene Data'!D136)))</f>
        <v/>
      </c>
      <c r="DQ142" s="270" t="str">
        <f ca="true">+IF(OFFSET('Hygiene Data'!$D$13,0,10*ROW('Hygiene Data'!D136))="","",OFFSET('Hygiene Data'!$D$13,0,10*ROW('Hygiene Data'!D136)))</f>
        <v/>
      </c>
      <c r="DR142" s="270" t="str">
        <f ca="true">+IF(OFFSET('Hygiene Data'!$E$11,0,10*ROW('Hygiene Data'!E136))="","",OFFSET('Hygiene Data'!$E$11,0,10*ROW('Hygiene Data'!E136)))</f>
        <v/>
      </c>
      <c r="DS142" s="270" t="str">
        <f ca="true">+IF(OFFSET('Hygiene Data'!$E$12,0,10*ROW('Hygiene Data'!E136))="","",OFFSET('Hygiene Data'!$E$12,0,10*ROW('Hygiene Data'!E136)))</f>
        <v/>
      </c>
      <c r="DT142" s="270" t="str">
        <f ca="true">+IF(OFFSET('Hygiene Data'!$E$13,0,10*ROW('Hygiene Data'!E136))="","",OFFSET('Hygiene Data'!$E$13,0,10*ROW('Hygiene Data'!E136)))</f>
        <v/>
      </c>
      <c r="DU142" s="270" t="str">
        <f ca="true">+IF(OFFSET('Hygiene Data'!$F$11,0,10*ROW('Hygiene Data'!F136))="","",OFFSET('Hygiene Data'!$F$11,0,10*ROW('Hygiene Data'!F136)))</f>
        <v/>
      </c>
      <c r="DV142" s="270" t="str">
        <f ca="true">+IF(OFFSET('Hygiene Data'!$F$12,0,10*ROW('Hygiene Data'!F136))="","",OFFSET('Hygiene Data'!$F$12,0,10*ROW('Hygiene Data'!F136)))</f>
        <v/>
      </c>
      <c r="DW142" s="270" t="str">
        <f ca="true">+IF(OFFSET('Hygiene Data'!$F$13,0,10*ROW('Hygiene Data'!F136))="","",OFFSET('Hygiene Data'!$F$13,0,10*ROW('Hygiene Data'!F136)))</f>
        <v/>
      </c>
      <c r="DX142" s="270" t="str">
        <f ca="true">+IF(OFFSET('Hygiene Data'!$G$11,0,10*ROW('Hygiene Data'!G136))="","",OFFSET('Hygiene Data'!$G$11,0,10*ROW('Hygiene Data'!G136)))</f>
        <v/>
      </c>
      <c r="DY142" s="270" t="str">
        <f ca="true">+IF(OFFSET('Hygiene Data'!$G$12,0,10*ROW('Hygiene Data'!G136))="","",OFFSET('Hygiene Data'!$G$12,0,10*ROW('Hygiene Data'!G136)))</f>
        <v/>
      </c>
      <c r="DZ142" s="270" t="str">
        <f ca="true">+IF(OFFSET('Hygiene Data'!$G$13,0,10*ROW('Hygiene Data'!G136))="","",OFFSET('Hygiene Data'!$G$13,0,10*ROW('Hygiene Data'!G136)))</f>
        <v/>
      </c>
      <c r="EA142" s="270" t="str">
        <f ca="true">+IF(OFFSET('Hygiene Data'!$H$11,0,10*ROW('Hygiene Data'!H136))="","",OFFSET('Hygiene Data'!$H$11,0,10*ROW('Hygiene Data'!H136)))</f>
        <v/>
      </c>
      <c r="EB142" s="270" t="str">
        <f ca="true">+IF(OFFSET('Hygiene Data'!$H$12,0,10*ROW('Hygiene Data'!H136))="","",OFFSET('Hygiene Data'!$H$12,0,10*ROW('Hygiene Data'!H136)))</f>
        <v/>
      </c>
      <c r="EC142" s="270" t="str">
        <f ca="true">+IF(OFFSET('Hygiene Data'!$H$13,0,10*ROW('Hygiene Data'!H136))="","",OFFSET('Hygiene Data'!$H$13,0,10*ROW('Hygiene Data'!H136)))</f>
        <v/>
      </c>
      <c r="ED142" s="270" t="str">
        <f ca="true">+IF(OFFSET('Hygiene Data'!$I$11,0,10*ROW('Hygiene Data'!I136))="","",OFFSET('Hygiene Data'!$I$11,0,10*ROW('Hygiene Data'!I136)))</f>
        <v/>
      </c>
      <c r="EE142" s="270" t="str">
        <f ca="true">+IF(OFFSET('Hygiene Data'!$I$12,0,10*ROW('Hygiene Data'!I136))="","",OFFSET('Hygiene Data'!$I$12,0,10*ROW('Hygiene Data'!I136)))</f>
        <v/>
      </c>
      <c r="EF142" s="270"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6"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0"/>
      <c r="BS143" s="270" t="str">
        <f ca="true">+IF(OFFSET('Water Data'!$D$27,0,10*ROW('Water Data'!D137))="","",OFFSET('Water Data'!$D$27,0,10*ROW('Water Data'!D137)))</f>
        <v/>
      </c>
      <c r="BT143" s="270" t="str">
        <f ca="true">+IF(OFFSET('Water Data'!$D$28,0,10*ROW('Water Data'!D137))="","",OFFSET('Water Data'!$D$28,0,10*ROW('Water Data'!D137)))</f>
        <v/>
      </c>
      <c r="BU143" s="270" t="str">
        <f ca="true">+IF(OFFSET('Water Data'!$D$29,0,10*ROW('Water Data'!D137))="","",OFFSET('Water Data'!$D$29,0,10*ROW('Water Data'!D137)))</f>
        <v/>
      </c>
      <c r="BV143" s="270" t="str">
        <f ca="true">+IF(OFFSET('Water Data'!$E$27,0,10*ROW('Water Data'!E137))="","",OFFSET('Water Data'!$E$27,0,10*ROW('Water Data'!E137)))</f>
        <v/>
      </c>
      <c r="BW143" s="270" t="str">
        <f ca="true">+IF(OFFSET('Water Data'!$E$28,0,10*ROW('Water Data'!E137))="","",OFFSET('Water Data'!$E$28,0,10*ROW('Water Data'!E137)))</f>
        <v/>
      </c>
      <c r="BX143" s="270" t="str">
        <f ca="true">+IF(OFFSET('Water Data'!$E$29,0,10*ROW('Water Data'!E137))="","",OFFSET('Water Data'!$E$29,0,10*ROW('Water Data'!E137)))</f>
        <v/>
      </c>
      <c r="BY143" s="270" t="str">
        <f ca="true">+IF(OFFSET('Water Data'!$F$27,0,10*ROW('Water Data'!F137))="","",OFFSET('Water Data'!$F$27,0,10*ROW('Water Data'!F137)))</f>
        <v/>
      </c>
      <c r="BZ143" s="270" t="str">
        <f ca="true">+IF(OFFSET('Water Data'!$F$28,0,10*ROW('Water Data'!F137))="","",OFFSET('Water Data'!$F$28,0,10*ROW('Water Data'!F137)))</f>
        <v/>
      </c>
      <c r="CA143" s="270" t="str">
        <f ca="true">+IF(OFFSET('Water Data'!$F$29,0,10*ROW('Water Data'!F137))="","",OFFSET('Water Data'!$F$29,0,10*ROW('Water Data'!F137)))</f>
        <v/>
      </c>
      <c r="CB143" s="270" t="str">
        <f ca="true">+IF(OFFSET('Water Data'!$G$27,0,10*ROW('Water Data'!G137))="","",OFFSET('Water Data'!$G$27,0,10*ROW('Water Data'!G137)))</f>
        <v/>
      </c>
      <c r="CC143" s="270" t="str">
        <f ca="true">+IF(OFFSET('Water Data'!$G$28,0,10*ROW('Water Data'!G137))="","",OFFSET('Water Data'!$G$28,0,10*ROW('Water Data'!G137)))</f>
        <v/>
      </c>
      <c r="CD143" s="270" t="str">
        <f ca="true">+IF(OFFSET('Water Data'!$G$29,0,10*ROW('Water Data'!G137))="","",OFFSET('Water Data'!$G$29,0,10*ROW('Water Data'!G137)))</f>
        <v/>
      </c>
      <c r="CE143" s="270" t="str">
        <f ca="true">+IF(OFFSET('Water Data'!$H$27,0,10*ROW('Water Data'!H137))="","",OFFSET('Water Data'!$H$27,0,10*ROW('Water Data'!H137)))</f>
        <v/>
      </c>
      <c r="CF143" s="270" t="str">
        <f ca="true">+IF(OFFSET('Water Data'!$H$28,0,10*ROW('Water Data'!H137))="","",OFFSET('Water Data'!$H$28,0,10*ROW('Water Data'!H137)))</f>
        <v/>
      </c>
      <c r="CG143" s="270" t="str">
        <f ca="true">+IF(OFFSET('Water Data'!$H$29,0,10*ROW('Water Data'!H137))="","",OFFSET('Water Data'!$H$29,0,10*ROW('Water Data'!H137)))</f>
        <v/>
      </c>
      <c r="CH143" s="270" t="str">
        <f ca="true">+IF(OFFSET('Water Data'!$I$27,0,10*ROW('Water Data'!I137))="","",OFFSET('Water Data'!$I$27,0,10*ROW('Water Data'!I137)))</f>
        <v/>
      </c>
      <c r="CI143" s="270" t="str">
        <f ca="true">+IF(OFFSET('Water Data'!$I$28,0,10*ROW('Water Data'!I137))="","",OFFSET('Water Data'!$I$28,0,10*ROW('Water Data'!I137)))</f>
        <v/>
      </c>
      <c r="CJ143" s="270" t="str">
        <f ca="true">+IF(OFFSET('Water Data'!$I$29,0,10*ROW('Water Data'!I137))="","",OFFSET('Water Data'!$I$29,0,10*ROW('Water Data'!I137)))</f>
        <v/>
      </c>
      <c r="CK143" s="270" t="str">
        <f ca="true">+IF(OFFSET('Sanitation Data'!$D$28,0,10*ROW('Sanitation Data'!D137))="","",OFFSET('Sanitation Data'!$D$28,0,10*ROW('Sanitation Data'!D137)))</f>
        <v/>
      </c>
      <c r="CL143" s="270" t="str">
        <f ca="true">+IF(OFFSET('Sanitation Data'!$D$29,0,10*ROW('Sanitation Data'!D137))="","",OFFSET('Sanitation Data'!$D$29,0,10*ROW('Sanitation Data'!D137)))</f>
        <v/>
      </c>
      <c r="CM143" s="270" t="str">
        <f ca="true">+IF(OFFSET('Sanitation Data'!$D$30,0,10*ROW('Sanitation Data'!D137))="","",OFFSET('Sanitation Data'!$D$30,0,10*ROW('Sanitation Data'!D137)))</f>
        <v/>
      </c>
      <c r="CN143" s="270" t="str">
        <f ca="true">+IF(OFFSET('Sanitation Data'!$D$31,0,10*ROW('Sanitation Data'!D137))="","",OFFSET('Sanitation Data'!$D$31,0,10*ROW('Sanitation Data'!D137)))</f>
        <v/>
      </c>
      <c r="CO143" s="270" t="str">
        <f ca="true">+IF(OFFSET('Sanitation Data'!$D$32,0,10*ROW('Sanitation Data'!D137))="","",OFFSET('Sanitation Data'!$D$32,0,10*ROW('Sanitation Data'!D137)))</f>
        <v/>
      </c>
      <c r="CP143" s="270" t="str">
        <f ca="true">+IF(OFFSET('Sanitation Data'!$E$28,0,10*ROW('Sanitation Data'!E137))="","",OFFSET('Sanitation Data'!$E$28,0,10*ROW('Sanitation Data'!E137)))</f>
        <v/>
      </c>
      <c r="CQ143" s="270" t="str">
        <f ca="true">+IF(OFFSET('Sanitation Data'!$E$29,0,10*ROW('Sanitation Data'!E137))="","",OFFSET('Sanitation Data'!$E$29,0,10*ROW('Sanitation Data'!E137)))</f>
        <v/>
      </c>
      <c r="CR143" s="270" t="str">
        <f ca="true">+IF(OFFSET('Sanitation Data'!$E$30,0,10*ROW('Sanitation Data'!E137))="","",OFFSET('Sanitation Data'!$E$30,0,10*ROW('Sanitation Data'!E137)))</f>
        <v/>
      </c>
      <c r="CS143" s="270" t="str">
        <f ca="true">+IF(OFFSET('Sanitation Data'!$E$31,0,10*ROW('Sanitation Data'!E137))="","",OFFSET('Sanitation Data'!$E$31,0,10*ROW('Sanitation Data'!E137)))</f>
        <v/>
      </c>
      <c r="CT143" s="270" t="str">
        <f ca="true">+IF(OFFSET('Sanitation Data'!$E$32,0,10*ROW('Sanitation Data'!E137))="","",OFFSET('Sanitation Data'!$E$32,0,10*ROW('Sanitation Data'!E137)))</f>
        <v/>
      </c>
      <c r="CU143" s="270" t="str">
        <f ca="true">+IF(OFFSET('Sanitation Data'!$F$28,0,10*ROW('Sanitation Data'!F137))="","",OFFSET('Sanitation Data'!$F$28,0,10*ROW('Sanitation Data'!F137)))</f>
        <v/>
      </c>
      <c r="CV143" s="270" t="str">
        <f ca="true">+IF(OFFSET('Sanitation Data'!$F$29,0,10*ROW('Sanitation Data'!F137))="","",OFFSET('Sanitation Data'!$F$29,0,10*ROW('Sanitation Data'!F137)))</f>
        <v/>
      </c>
      <c r="CW143" s="270" t="str">
        <f ca="true">+IF(OFFSET('Sanitation Data'!$F$30,0,10*ROW('Sanitation Data'!F137))="","",OFFSET('Sanitation Data'!$F$30,0,10*ROW('Sanitation Data'!F137)))</f>
        <v/>
      </c>
      <c r="CX143" s="270" t="str">
        <f ca="true">+IF(OFFSET('Sanitation Data'!$F$31,0,10*ROW('Sanitation Data'!F137))="","",OFFSET('Sanitation Data'!$F$31,0,10*ROW('Sanitation Data'!F137)))</f>
        <v/>
      </c>
      <c r="CY143" s="270" t="str">
        <f ca="true">+IF(OFFSET('Sanitation Data'!$F$32,0,10*ROW('Sanitation Data'!F137))="","",OFFSET('Sanitation Data'!$F$32,0,10*ROW('Sanitation Data'!F137)))</f>
        <v/>
      </c>
      <c r="CZ143" s="270" t="str">
        <f ca="true">+IF(OFFSET('Sanitation Data'!$G$28,0,10*ROW('Sanitation Data'!G137))="","",OFFSET('Sanitation Data'!$G$28,0,10*ROW('Sanitation Data'!G137)))</f>
        <v/>
      </c>
      <c r="DA143" s="270" t="str">
        <f ca="true">+IF(OFFSET('Sanitation Data'!$G$29,0,10*ROW('Sanitation Data'!G137))="","",OFFSET('Sanitation Data'!$G$29,0,10*ROW('Sanitation Data'!G137)))</f>
        <v/>
      </c>
      <c r="DB143" s="270" t="str">
        <f ca="true">+IF(OFFSET('Sanitation Data'!$G$30,0,10*ROW('Sanitation Data'!G137))="","",OFFSET('Sanitation Data'!$G$30,0,10*ROW('Sanitation Data'!G137)))</f>
        <v/>
      </c>
      <c r="DC143" s="270" t="str">
        <f ca="true">+IF(OFFSET('Sanitation Data'!$G$31,0,10*ROW('Sanitation Data'!G137))="","",OFFSET('Sanitation Data'!$G$31,0,10*ROW('Sanitation Data'!G137)))</f>
        <v/>
      </c>
      <c r="DD143" s="270" t="str">
        <f ca="true">+IF(OFFSET('Sanitation Data'!$G$32,0,10*ROW('Sanitation Data'!G137))="","",OFFSET('Sanitation Data'!$G$32,0,10*ROW('Sanitation Data'!G137)))</f>
        <v/>
      </c>
      <c r="DE143" s="270" t="str">
        <f ca="true">+IF(OFFSET('Sanitation Data'!$H$28,0,10*ROW('Sanitation Data'!H137))="","",OFFSET('Sanitation Data'!$H$28,0,10*ROW('Sanitation Data'!H137)))</f>
        <v/>
      </c>
      <c r="DF143" s="270" t="str">
        <f ca="true">+IF(OFFSET('Sanitation Data'!$H$29,0,10*ROW('Sanitation Data'!H137))="","",OFFSET('Sanitation Data'!$H$29,0,10*ROW('Sanitation Data'!H137)))</f>
        <v/>
      </c>
      <c r="DG143" s="270" t="str">
        <f ca="true">+IF(OFFSET('Sanitation Data'!$H$30,0,10*ROW('Sanitation Data'!H137))="","",OFFSET('Sanitation Data'!$H$30,0,10*ROW('Sanitation Data'!H137)))</f>
        <v/>
      </c>
      <c r="DH143" s="270" t="str">
        <f ca="true">+IF(OFFSET('Sanitation Data'!$H$31,0,10*ROW('Sanitation Data'!H137))="","",OFFSET('Sanitation Data'!$H$31,0,10*ROW('Sanitation Data'!H137)))</f>
        <v/>
      </c>
      <c r="DI143" s="270" t="str">
        <f ca="true">+IF(OFFSET('Sanitation Data'!$H$32,0,10*ROW('Sanitation Data'!H137))="","",OFFSET('Sanitation Data'!$H$32,0,10*ROW('Sanitation Data'!H137)))</f>
        <v/>
      </c>
      <c r="DJ143" s="270" t="str">
        <f ca="true">+IF(OFFSET('Sanitation Data'!$I$28,0,10*ROW('Sanitation Data'!I137))="","",OFFSET('Sanitation Data'!$I$28,0,10*ROW('Sanitation Data'!I137)))</f>
        <v/>
      </c>
      <c r="DK143" s="270" t="str">
        <f ca="true">+IF(OFFSET('Sanitation Data'!$I$29,0,10*ROW('Sanitation Data'!I137))="","",OFFSET('Sanitation Data'!$I$29,0,10*ROW('Sanitation Data'!I137)))</f>
        <v/>
      </c>
      <c r="DL143" s="270" t="str">
        <f ca="true">+IF(OFFSET('Sanitation Data'!$I$30,0,10*ROW('Sanitation Data'!I137))="","",OFFSET('Sanitation Data'!$I$30,0,10*ROW('Sanitation Data'!I137)))</f>
        <v/>
      </c>
      <c r="DM143" s="270" t="str">
        <f ca="true">+IF(OFFSET('Sanitation Data'!$I$31,0,10*ROW('Sanitation Data'!I137))="","",OFFSET('Sanitation Data'!$I$31,0,10*ROW('Sanitation Data'!I137)))</f>
        <v/>
      </c>
      <c r="DN143" s="270" t="str">
        <f ca="true">+IF(OFFSET('Sanitation Data'!$I$32,0,10*ROW('Sanitation Data'!I137))="","",OFFSET('Sanitation Data'!$I$32,0,10*ROW('Sanitation Data'!I137)))</f>
        <v/>
      </c>
      <c r="DO143" s="270" t="str">
        <f ca="true">+IF(OFFSET('Hygiene Data'!$D$11,0,10*ROW('Hygiene Data'!D137))="","",OFFSET('Hygiene Data'!$D$11,0,10*ROW('Hygiene Data'!D137)))</f>
        <v/>
      </c>
      <c r="DP143" s="270" t="str">
        <f ca="true">+IF(OFFSET('Hygiene Data'!$D$12,0,10*ROW('Hygiene Data'!D137))="","",OFFSET('Hygiene Data'!$D$12,0,10*ROW('Hygiene Data'!D137)))</f>
        <v/>
      </c>
      <c r="DQ143" s="270" t="str">
        <f ca="true">+IF(OFFSET('Hygiene Data'!$D$13,0,10*ROW('Hygiene Data'!D137))="","",OFFSET('Hygiene Data'!$D$13,0,10*ROW('Hygiene Data'!D137)))</f>
        <v/>
      </c>
      <c r="DR143" s="270" t="str">
        <f ca="true">+IF(OFFSET('Hygiene Data'!$E$11,0,10*ROW('Hygiene Data'!E137))="","",OFFSET('Hygiene Data'!$E$11,0,10*ROW('Hygiene Data'!E137)))</f>
        <v/>
      </c>
      <c r="DS143" s="270" t="str">
        <f ca="true">+IF(OFFSET('Hygiene Data'!$E$12,0,10*ROW('Hygiene Data'!E137))="","",OFFSET('Hygiene Data'!$E$12,0,10*ROW('Hygiene Data'!E137)))</f>
        <v/>
      </c>
      <c r="DT143" s="270" t="str">
        <f ca="true">+IF(OFFSET('Hygiene Data'!$E$13,0,10*ROW('Hygiene Data'!E137))="","",OFFSET('Hygiene Data'!$E$13,0,10*ROW('Hygiene Data'!E137)))</f>
        <v/>
      </c>
      <c r="DU143" s="270" t="str">
        <f ca="true">+IF(OFFSET('Hygiene Data'!$F$11,0,10*ROW('Hygiene Data'!F137))="","",OFFSET('Hygiene Data'!$F$11,0,10*ROW('Hygiene Data'!F137)))</f>
        <v/>
      </c>
      <c r="DV143" s="270" t="str">
        <f ca="true">+IF(OFFSET('Hygiene Data'!$F$12,0,10*ROW('Hygiene Data'!F137))="","",OFFSET('Hygiene Data'!$F$12,0,10*ROW('Hygiene Data'!F137)))</f>
        <v/>
      </c>
      <c r="DW143" s="270" t="str">
        <f ca="true">+IF(OFFSET('Hygiene Data'!$F$13,0,10*ROW('Hygiene Data'!F137))="","",OFFSET('Hygiene Data'!$F$13,0,10*ROW('Hygiene Data'!F137)))</f>
        <v/>
      </c>
      <c r="DX143" s="270" t="str">
        <f ca="true">+IF(OFFSET('Hygiene Data'!$G$11,0,10*ROW('Hygiene Data'!G137))="","",OFFSET('Hygiene Data'!$G$11,0,10*ROW('Hygiene Data'!G137)))</f>
        <v/>
      </c>
      <c r="DY143" s="270" t="str">
        <f ca="true">+IF(OFFSET('Hygiene Data'!$G$12,0,10*ROW('Hygiene Data'!G137))="","",OFFSET('Hygiene Data'!$G$12,0,10*ROW('Hygiene Data'!G137)))</f>
        <v/>
      </c>
      <c r="DZ143" s="270" t="str">
        <f ca="true">+IF(OFFSET('Hygiene Data'!$G$13,0,10*ROW('Hygiene Data'!G137))="","",OFFSET('Hygiene Data'!$G$13,0,10*ROW('Hygiene Data'!G137)))</f>
        <v/>
      </c>
      <c r="EA143" s="270" t="str">
        <f ca="true">+IF(OFFSET('Hygiene Data'!$H$11,0,10*ROW('Hygiene Data'!H137))="","",OFFSET('Hygiene Data'!$H$11,0,10*ROW('Hygiene Data'!H137)))</f>
        <v/>
      </c>
      <c r="EB143" s="270" t="str">
        <f ca="true">+IF(OFFSET('Hygiene Data'!$H$12,0,10*ROW('Hygiene Data'!H137))="","",OFFSET('Hygiene Data'!$H$12,0,10*ROW('Hygiene Data'!H137)))</f>
        <v/>
      </c>
      <c r="EC143" s="270" t="str">
        <f ca="true">+IF(OFFSET('Hygiene Data'!$H$13,0,10*ROW('Hygiene Data'!H137))="","",OFFSET('Hygiene Data'!$H$13,0,10*ROW('Hygiene Data'!H137)))</f>
        <v/>
      </c>
      <c r="ED143" s="270" t="str">
        <f ca="true">+IF(OFFSET('Hygiene Data'!$I$11,0,10*ROW('Hygiene Data'!I137))="","",OFFSET('Hygiene Data'!$I$11,0,10*ROW('Hygiene Data'!I137)))</f>
        <v/>
      </c>
      <c r="EE143" s="270" t="str">
        <f ca="true">+IF(OFFSET('Hygiene Data'!$I$12,0,10*ROW('Hygiene Data'!I137))="","",OFFSET('Hygiene Data'!$I$12,0,10*ROW('Hygiene Data'!I137)))</f>
        <v/>
      </c>
      <c r="EF143" s="270"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6"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0"/>
      <c r="BS144" s="270" t="str">
        <f ca="true">+IF(OFFSET('Water Data'!$D$27,0,10*ROW('Water Data'!D138))="","",OFFSET('Water Data'!$D$27,0,10*ROW('Water Data'!D138)))</f>
        <v/>
      </c>
      <c r="BT144" s="270" t="str">
        <f ca="true">+IF(OFFSET('Water Data'!$D$28,0,10*ROW('Water Data'!D138))="","",OFFSET('Water Data'!$D$28,0,10*ROW('Water Data'!D138)))</f>
        <v/>
      </c>
      <c r="BU144" s="270" t="str">
        <f ca="true">+IF(OFFSET('Water Data'!$D$29,0,10*ROW('Water Data'!D138))="","",OFFSET('Water Data'!$D$29,0,10*ROW('Water Data'!D138)))</f>
        <v/>
      </c>
      <c r="BV144" s="270" t="str">
        <f ca="true">+IF(OFFSET('Water Data'!$E$27,0,10*ROW('Water Data'!E138))="","",OFFSET('Water Data'!$E$27,0,10*ROW('Water Data'!E138)))</f>
        <v/>
      </c>
      <c r="BW144" s="270" t="str">
        <f ca="true">+IF(OFFSET('Water Data'!$E$28,0,10*ROW('Water Data'!E138))="","",OFFSET('Water Data'!$E$28,0,10*ROW('Water Data'!E138)))</f>
        <v/>
      </c>
      <c r="BX144" s="270" t="str">
        <f ca="true">+IF(OFFSET('Water Data'!$E$29,0,10*ROW('Water Data'!E138))="","",OFFSET('Water Data'!$E$29,0,10*ROW('Water Data'!E138)))</f>
        <v/>
      </c>
      <c r="BY144" s="270" t="str">
        <f ca="true">+IF(OFFSET('Water Data'!$F$27,0,10*ROW('Water Data'!F138))="","",OFFSET('Water Data'!$F$27,0,10*ROW('Water Data'!F138)))</f>
        <v/>
      </c>
      <c r="BZ144" s="270" t="str">
        <f ca="true">+IF(OFFSET('Water Data'!$F$28,0,10*ROW('Water Data'!F138))="","",OFFSET('Water Data'!$F$28,0,10*ROW('Water Data'!F138)))</f>
        <v/>
      </c>
      <c r="CA144" s="270" t="str">
        <f ca="true">+IF(OFFSET('Water Data'!$F$29,0,10*ROW('Water Data'!F138))="","",OFFSET('Water Data'!$F$29,0,10*ROW('Water Data'!F138)))</f>
        <v/>
      </c>
      <c r="CB144" s="270" t="str">
        <f ca="true">+IF(OFFSET('Water Data'!$G$27,0,10*ROW('Water Data'!G138))="","",OFFSET('Water Data'!$G$27,0,10*ROW('Water Data'!G138)))</f>
        <v/>
      </c>
      <c r="CC144" s="270" t="str">
        <f ca="true">+IF(OFFSET('Water Data'!$G$28,0,10*ROW('Water Data'!G138))="","",OFFSET('Water Data'!$G$28,0,10*ROW('Water Data'!G138)))</f>
        <v/>
      </c>
      <c r="CD144" s="270" t="str">
        <f ca="true">+IF(OFFSET('Water Data'!$G$29,0,10*ROW('Water Data'!G138))="","",OFFSET('Water Data'!$G$29,0,10*ROW('Water Data'!G138)))</f>
        <v/>
      </c>
      <c r="CE144" s="270" t="str">
        <f ca="true">+IF(OFFSET('Water Data'!$H$27,0,10*ROW('Water Data'!H138))="","",OFFSET('Water Data'!$H$27,0,10*ROW('Water Data'!H138)))</f>
        <v/>
      </c>
      <c r="CF144" s="270" t="str">
        <f ca="true">+IF(OFFSET('Water Data'!$H$28,0,10*ROW('Water Data'!H138))="","",OFFSET('Water Data'!$H$28,0,10*ROW('Water Data'!H138)))</f>
        <v/>
      </c>
      <c r="CG144" s="270" t="str">
        <f ca="true">+IF(OFFSET('Water Data'!$H$29,0,10*ROW('Water Data'!H138))="","",OFFSET('Water Data'!$H$29,0,10*ROW('Water Data'!H138)))</f>
        <v/>
      </c>
      <c r="CH144" s="270" t="str">
        <f ca="true">+IF(OFFSET('Water Data'!$I$27,0,10*ROW('Water Data'!I138))="","",OFFSET('Water Data'!$I$27,0,10*ROW('Water Data'!I138)))</f>
        <v/>
      </c>
      <c r="CI144" s="270" t="str">
        <f ca="true">+IF(OFFSET('Water Data'!$I$28,0,10*ROW('Water Data'!I138))="","",OFFSET('Water Data'!$I$28,0,10*ROW('Water Data'!I138)))</f>
        <v/>
      </c>
      <c r="CJ144" s="270" t="str">
        <f ca="true">+IF(OFFSET('Water Data'!$I$29,0,10*ROW('Water Data'!I138))="","",OFFSET('Water Data'!$I$29,0,10*ROW('Water Data'!I138)))</f>
        <v/>
      </c>
      <c r="CK144" s="270" t="str">
        <f ca="true">+IF(OFFSET('Sanitation Data'!$D$28,0,10*ROW('Sanitation Data'!D138))="","",OFFSET('Sanitation Data'!$D$28,0,10*ROW('Sanitation Data'!D138)))</f>
        <v/>
      </c>
      <c r="CL144" s="270" t="str">
        <f ca="true">+IF(OFFSET('Sanitation Data'!$D$29,0,10*ROW('Sanitation Data'!D138))="","",OFFSET('Sanitation Data'!$D$29,0,10*ROW('Sanitation Data'!D138)))</f>
        <v/>
      </c>
      <c r="CM144" s="270" t="str">
        <f ca="true">+IF(OFFSET('Sanitation Data'!$D$30,0,10*ROW('Sanitation Data'!D138))="","",OFFSET('Sanitation Data'!$D$30,0,10*ROW('Sanitation Data'!D138)))</f>
        <v/>
      </c>
      <c r="CN144" s="270" t="str">
        <f ca="true">+IF(OFFSET('Sanitation Data'!$D$31,0,10*ROW('Sanitation Data'!D138))="","",OFFSET('Sanitation Data'!$D$31,0,10*ROW('Sanitation Data'!D138)))</f>
        <v/>
      </c>
      <c r="CO144" s="270" t="str">
        <f ca="true">+IF(OFFSET('Sanitation Data'!$D$32,0,10*ROW('Sanitation Data'!D138))="","",OFFSET('Sanitation Data'!$D$32,0,10*ROW('Sanitation Data'!D138)))</f>
        <v/>
      </c>
      <c r="CP144" s="270" t="str">
        <f ca="true">+IF(OFFSET('Sanitation Data'!$E$28,0,10*ROW('Sanitation Data'!E138))="","",OFFSET('Sanitation Data'!$E$28,0,10*ROW('Sanitation Data'!E138)))</f>
        <v/>
      </c>
      <c r="CQ144" s="270" t="str">
        <f ca="true">+IF(OFFSET('Sanitation Data'!$E$29,0,10*ROW('Sanitation Data'!E138))="","",OFFSET('Sanitation Data'!$E$29,0,10*ROW('Sanitation Data'!E138)))</f>
        <v/>
      </c>
      <c r="CR144" s="270" t="str">
        <f ca="true">+IF(OFFSET('Sanitation Data'!$E$30,0,10*ROW('Sanitation Data'!E138))="","",OFFSET('Sanitation Data'!$E$30,0,10*ROW('Sanitation Data'!E138)))</f>
        <v/>
      </c>
      <c r="CS144" s="270" t="str">
        <f ca="true">+IF(OFFSET('Sanitation Data'!$E$31,0,10*ROW('Sanitation Data'!E138))="","",OFFSET('Sanitation Data'!$E$31,0,10*ROW('Sanitation Data'!E138)))</f>
        <v/>
      </c>
      <c r="CT144" s="270" t="str">
        <f ca="true">+IF(OFFSET('Sanitation Data'!$E$32,0,10*ROW('Sanitation Data'!E138))="","",OFFSET('Sanitation Data'!$E$32,0,10*ROW('Sanitation Data'!E138)))</f>
        <v/>
      </c>
      <c r="CU144" s="270" t="str">
        <f ca="true">+IF(OFFSET('Sanitation Data'!$F$28,0,10*ROW('Sanitation Data'!F138))="","",OFFSET('Sanitation Data'!$F$28,0,10*ROW('Sanitation Data'!F138)))</f>
        <v/>
      </c>
      <c r="CV144" s="270" t="str">
        <f ca="true">+IF(OFFSET('Sanitation Data'!$F$29,0,10*ROW('Sanitation Data'!F138))="","",OFFSET('Sanitation Data'!$F$29,0,10*ROW('Sanitation Data'!F138)))</f>
        <v/>
      </c>
      <c r="CW144" s="270" t="str">
        <f ca="true">+IF(OFFSET('Sanitation Data'!$F$30,0,10*ROW('Sanitation Data'!F138))="","",OFFSET('Sanitation Data'!$F$30,0,10*ROW('Sanitation Data'!F138)))</f>
        <v/>
      </c>
      <c r="CX144" s="270" t="str">
        <f ca="true">+IF(OFFSET('Sanitation Data'!$F$31,0,10*ROW('Sanitation Data'!F138))="","",OFFSET('Sanitation Data'!$F$31,0,10*ROW('Sanitation Data'!F138)))</f>
        <v/>
      </c>
      <c r="CY144" s="270" t="str">
        <f ca="true">+IF(OFFSET('Sanitation Data'!$F$32,0,10*ROW('Sanitation Data'!F138))="","",OFFSET('Sanitation Data'!$F$32,0,10*ROW('Sanitation Data'!F138)))</f>
        <v/>
      </c>
      <c r="CZ144" s="270" t="str">
        <f ca="true">+IF(OFFSET('Sanitation Data'!$G$28,0,10*ROW('Sanitation Data'!G138))="","",OFFSET('Sanitation Data'!$G$28,0,10*ROW('Sanitation Data'!G138)))</f>
        <v/>
      </c>
      <c r="DA144" s="270" t="str">
        <f ca="true">+IF(OFFSET('Sanitation Data'!$G$29,0,10*ROW('Sanitation Data'!G138))="","",OFFSET('Sanitation Data'!$G$29,0,10*ROW('Sanitation Data'!G138)))</f>
        <v/>
      </c>
      <c r="DB144" s="270" t="str">
        <f ca="true">+IF(OFFSET('Sanitation Data'!$G$30,0,10*ROW('Sanitation Data'!G138))="","",OFFSET('Sanitation Data'!$G$30,0,10*ROW('Sanitation Data'!G138)))</f>
        <v/>
      </c>
      <c r="DC144" s="270" t="str">
        <f ca="true">+IF(OFFSET('Sanitation Data'!$G$31,0,10*ROW('Sanitation Data'!G138))="","",OFFSET('Sanitation Data'!$G$31,0,10*ROW('Sanitation Data'!G138)))</f>
        <v/>
      </c>
      <c r="DD144" s="270" t="str">
        <f ca="true">+IF(OFFSET('Sanitation Data'!$G$32,0,10*ROW('Sanitation Data'!G138))="","",OFFSET('Sanitation Data'!$G$32,0,10*ROW('Sanitation Data'!G138)))</f>
        <v/>
      </c>
      <c r="DE144" s="270" t="str">
        <f ca="true">+IF(OFFSET('Sanitation Data'!$H$28,0,10*ROW('Sanitation Data'!H138))="","",OFFSET('Sanitation Data'!$H$28,0,10*ROW('Sanitation Data'!H138)))</f>
        <v/>
      </c>
      <c r="DF144" s="270" t="str">
        <f ca="true">+IF(OFFSET('Sanitation Data'!$H$29,0,10*ROW('Sanitation Data'!H138))="","",OFFSET('Sanitation Data'!$H$29,0,10*ROW('Sanitation Data'!H138)))</f>
        <v/>
      </c>
      <c r="DG144" s="270" t="str">
        <f ca="true">+IF(OFFSET('Sanitation Data'!$H$30,0,10*ROW('Sanitation Data'!H138))="","",OFFSET('Sanitation Data'!$H$30,0,10*ROW('Sanitation Data'!H138)))</f>
        <v/>
      </c>
      <c r="DH144" s="270" t="str">
        <f ca="true">+IF(OFFSET('Sanitation Data'!$H$31,0,10*ROW('Sanitation Data'!H138))="","",OFFSET('Sanitation Data'!$H$31,0,10*ROW('Sanitation Data'!H138)))</f>
        <v/>
      </c>
      <c r="DI144" s="270" t="str">
        <f ca="true">+IF(OFFSET('Sanitation Data'!$H$32,0,10*ROW('Sanitation Data'!H138))="","",OFFSET('Sanitation Data'!$H$32,0,10*ROW('Sanitation Data'!H138)))</f>
        <v/>
      </c>
      <c r="DJ144" s="270" t="str">
        <f ca="true">+IF(OFFSET('Sanitation Data'!$I$28,0,10*ROW('Sanitation Data'!I138))="","",OFFSET('Sanitation Data'!$I$28,0,10*ROW('Sanitation Data'!I138)))</f>
        <v/>
      </c>
      <c r="DK144" s="270" t="str">
        <f ca="true">+IF(OFFSET('Sanitation Data'!$I$29,0,10*ROW('Sanitation Data'!I138))="","",OFFSET('Sanitation Data'!$I$29,0,10*ROW('Sanitation Data'!I138)))</f>
        <v/>
      </c>
      <c r="DL144" s="270" t="str">
        <f ca="true">+IF(OFFSET('Sanitation Data'!$I$30,0,10*ROW('Sanitation Data'!I138))="","",OFFSET('Sanitation Data'!$I$30,0,10*ROW('Sanitation Data'!I138)))</f>
        <v/>
      </c>
      <c r="DM144" s="270" t="str">
        <f ca="true">+IF(OFFSET('Sanitation Data'!$I$31,0,10*ROW('Sanitation Data'!I138))="","",OFFSET('Sanitation Data'!$I$31,0,10*ROW('Sanitation Data'!I138)))</f>
        <v/>
      </c>
      <c r="DN144" s="270" t="str">
        <f ca="true">+IF(OFFSET('Sanitation Data'!$I$32,0,10*ROW('Sanitation Data'!I138))="","",OFFSET('Sanitation Data'!$I$32,0,10*ROW('Sanitation Data'!I138)))</f>
        <v/>
      </c>
      <c r="DO144" s="270" t="str">
        <f ca="true">+IF(OFFSET('Hygiene Data'!$D$11,0,10*ROW('Hygiene Data'!D138))="","",OFFSET('Hygiene Data'!$D$11,0,10*ROW('Hygiene Data'!D138)))</f>
        <v/>
      </c>
      <c r="DP144" s="270" t="str">
        <f ca="true">+IF(OFFSET('Hygiene Data'!$D$12,0,10*ROW('Hygiene Data'!D138))="","",OFFSET('Hygiene Data'!$D$12,0,10*ROW('Hygiene Data'!D138)))</f>
        <v/>
      </c>
      <c r="DQ144" s="270" t="str">
        <f ca="true">+IF(OFFSET('Hygiene Data'!$D$13,0,10*ROW('Hygiene Data'!D138))="","",OFFSET('Hygiene Data'!$D$13,0,10*ROW('Hygiene Data'!D138)))</f>
        <v/>
      </c>
      <c r="DR144" s="270" t="str">
        <f ca="true">+IF(OFFSET('Hygiene Data'!$E$11,0,10*ROW('Hygiene Data'!E138))="","",OFFSET('Hygiene Data'!$E$11,0,10*ROW('Hygiene Data'!E138)))</f>
        <v/>
      </c>
      <c r="DS144" s="270" t="str">
        <f ca="true">+IF(OFFSET('Hygiene Data'!$E$12,0,10*ROW('Hygiene Data'!E138))="","",OFFSET('Hygiene Data'!$E$12,0,10*ROW('Hygiene Data'!E138)))</f>
        <v/>
      </c>
      <c r="DT144" s="270" t="str">
        <f ca="true">+IF(OFFSET('Hygiene Data'!$E$13,0,10*ROW('Hygiene Data'!E138))="","",OFFSET('Hygiene Data'!$E$13,0,10*ROW('Hygiene Data'!E138)))</f>
        <v/>
      </c>
      <c r="DU144" s="270" t="str">
        <f ca="true">+IF(OFFSET('Hygiene Data'!$F$11,0,10*ROW('Hygiene Data'!F138))="","",OFFSET('Hygiene Data'!$F$11,0,10*ROW('Hygiene Data'!F138)))</f>
        <v/>
      </c>
      <c r="DV144" s="270" t="str">
        <f ca="true">+IF(OFFSET('Hygiene Data'!$F$12,0,10*ROW('Hygiene Data'!F138))="","",OFFSET('Hygiene Data'!$F$12,0,10*ROW('Hygiene Data'!F138)))</f>
        <v/>
      </c>
      <c r="DW144" s="270" t="str">
        <f ca="true">+IF(OFFSET('Hygiene Data'!$F$13,0,10*ROW('Hygiene Data'!F138))="","",OFFSET('Hygiene Data'!$F$13,0,10*ROW('Hygiene Data'!F138)))</f>
        <v/>
      </c>
      <c r="DX144" s="270" t="str">
        <f ca="true">+IF(OFFSET('Hygiene Data'!$G$11,0,10*ROW('Hygiene Data'!G138))="","",OFFSET('Hygiene Data'!$G$11,0,10*ROW('Hygiene Data'!G138)))</f>
        <v/>
      </c>
      <c r="DY144" s="270" t="str">
        <f ca="true">+IF(OFFSET('Hygiene Data'!$G$12,0,10*ROW('Hygiene Data'!G138))="","",OFFSET('Hygiene Data'!$G$12,0,10*ROW('Hygiene Data'!G138)))</f>
        <v/>
      </c>
      <c r="DZ144" s="270" t="str">
        <f ca="true">+IF(OFFSET('Hygiene Data'!$G$13,0,10*ROW('Hygiene Data'!G138))="","",OFFSET('Hygiene Data'!$G$13,0,10*ROW('Hygiene Data'!G138)))</f>
        <v/>
      </c>
      <c r="EA144" s="270" t="str">
        <f ca="true">+IF(OFFSET('Hygiene Data'!$H$11,0,10*ROW('Hygiene Data'!H138))="","",OFFSET('Hygiene Data'!$H$11,0,10*ROW('Hygiene Data'!H138)))</f>
        <v/>
      </c>
      <c r="EB144" s="270" t="str">
        <f ca="true">+IF(OFFSET('Hygiene Data'!$H$12,0,10*ROW('Hygiene Data'!H138))="","",OFFSET('Hygiene Data'!$H$12,0,10*ROW('Hygiene Data'!H138)))</f>
        <v/>
      </c>
      <c r="EC144" s="270" t="str">
        <f ca="true">+IF(OFFSET('Hygiene Data'!$H$13,0,10*ROW('Hygiene Data'!H138))="","",OFFSET('Hygiene Data'!$H$13,0,10*ROW('Hygiene Data'!H138)))</f>
        <v/>
      </c>
      <c r="ED144" s="270" t="str">
        <f ca="true">+IF(OFFSET('Hygiene Data'!$I$11,0,10*ROW('Hygiene Data'!I138))="","",OFFSET('Hygiene Data'!$I$11,0,10*ROW('Hygiene Data'!I138)))</f>
        <v/>
      </c>
      <c r="EE144" s="270" t="str">
        <f ca="true">+IF(OFFSET('Hygiene Data'!$I$12,0,10*ROW('Hygiene Data'!I138))="","",OFFSET('Hygiene Data'!$I$12,0,10*ROW('Hygiene Data'!I138)))</f>
        <v/>
      </c>
      <c r="EF144" s="270"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6"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0"/>
      <c r="BS145" s="270" t="str">
        <f ca="true">+IF(OFFSET('Water Data'!$D$27,0,10*ROW('Water Data'!D139))="","",OFFSET('Water Data'!$D$27,0,10*ROW('Water Data'!D139)))</f>
        <v/>
      </c>
      <c r="BT145" s="270" t="str">
        <f ca="true">+IF(OFFSET('Water Data'!$D$28,0,10*ROW('Water Data'!D139))="","",OFFSET('Water Data'!$D$28,0,10*ROW('Water Data'!D139)))</f>
        <v/>
      </c>
      <c r="BU145" s="270" t="str">
        <f ca="true">+IF(OFFSET('Water Data'!$D$29,0,10*ROW('Water Data'!D139))="","",OFFSET('Water Data'!$D$29,0,10*ROW('Water Data'!D139)))</f>
        <v/>
      </c>
      <c r="BV145" s="270" t="str">
        <f ca="true">+IF(OFFSET('Water Data'!$E$27,0,10*ROW('Water Data'!E139))="","",OFFSET('Water Data'!$E$27,0,10*ROW('Water Data'!E139)))</f>
        <v/>
      </c>
      <c r="BW145" s="270" t="str">
        <f ca="true">+IF(OFFSET('Water Data'!$E$28,0,10*ROW('Water Data'!E139))="","",OFFSET('Water Data'!$E$28,0,10*ROW('Water Data'!E139)))</f>
        <v/>
      </c>
      <c r="BX145" s="270" t="str">
        <f ca="true">+IF(OFFSET('Water Data'!$E$29,0,10*ROW('Water Data'!E139))="","",OFFSET('Water Data'!$E$29,0,10*ROW('Water Data'!E139)))</f>
        <v/>
      </c>
      <c r="BY145" s="270" t="str">
        <f ca="true">+IF(OFFSET('Water Data'!$F$27,0,10*ROW('Water Data'!F139))="","",OFFSET('Water Data'!$F$27,0,10*ROW('Water Data'!F139)))</f>
        <v/>
      </c>
      <c r="BZ145" s="270" t="str">
        <f ca="true">+IF(OFFSET('Water Data'!$F$28,0,10*ROW('Water Data'!F139))="","",OFFSET('Water Data'!$F$28,0,10*ROW('Water Data'!F139)))</f>
        <v/>
      </c>
      <c r="CA145" s="270" t="str">
        <f ca="true">+IF(OFFSET('Water Data'!$F$29,0,10*ROW('Water Data'!F139))="","",OFFSET('Water Data'!$F$29,0,10*ROW('Water Data'!F139)))</f>
        <v/>
      </c>
      <c r="CB145" s="270" t="str">
        <f ca="true">+IF(OFFSET('Water Data'!$G$27,0,10*ROW('Water Data'!G139))="","",OFFSET('Water Data'!$G$27,0,10*ROW('Water Data'!G139)))</f>
        <v/>
      </c>
      <c r="CC145" s="270" t="str">
        <f ca="true">+IF(OFFSET('Water Data'!$G$28,0,10*ROW('Water Data'!G139))="","",OFFSET('Water Data'!$G$28,0,10*ROW('Water Data'!G139)))</f>
        <v/>
      </c>
      <c r="CD145" s="270" t="str">
        <f ca="true">+IF(OFFSET('Water Data'!$G$29,0,10*ROW('Water Data'!G139))="","",OFFSET('Water Data'!$G$29,0,10*ROW('Water Data'!G139)))</f>
        <v/>
      </c>
      <c r="CE145" s="270" t="str">
        <f ca="true">+IF(OFFSET('Water Data'!$H$27,0,10*ROW('Water Data'!H139))="","",OFFSET('Water Data'!$H$27,0,10*ROW('Water Data'!H139)))</f>
        <v/>
      </c>
      <c r="CF145" s="270" t="str">
        <f ca="true">+IF(OFFSET('Water Data'!$H$28,0,10*ROW('Water Data'!H139))="","",OFFSET('Water Data'!$H$28,0,10*ROW('Water Data'!H139)))</f>
        <v/>
      </c>
      <c r="CG145" s="270" t="str">
        <f ca="true">+IF(OFFSET('Water Data'!$H$29,0,10*ROW('Water Data'!H139))="","",OFFSET('Water Data'!$H$29,0,10*ROW('Water Data'!H139)))</f>
        <v/>
      </c>
      <c r="CH145" s="270" t="str">
        <f ca="true">+IF(OFFSET('Water Data'!$I$27,0,10*ROW('Water Data'!I139))="","",OFFSET('Water Data'!$I$27,0,10*ROW('Water Data'!I139)))</f>
        <v/>
      </c>
      <c r="CI145" s="270" t="str">
        <f ca="true">+IF(OFFSET('Water Data'!$I$28,0,10*ROW('Water Data'!I139))="","",OFFSET('Water Data'!$I$28,0,10*ROW('Water Data'!I139)))</f>
        <v/>
      </c>
      <c r="CJ145" s="270" t="str">
        <f ca="true">+IF(OFFSET('Water Data'!$I$29,0,10*ROW('Water Data'!I139))="","",OFFSET('Water Data'!$I$29,0,10*ROW('Water Data'!I139)))</f>
        <v/>
      </c>
      <c r="CK145" s="270" t="str">
        <f ca="true">+IF(OFFSET('Sanitation Data'!$D$28,0,10*ROW('Sanitation Data'!D139))="","",OFFSET('Sanitation Data'!$D$28,0,10*ROW('Sanitation Data'!D139)))</f>
        <v/>
      </c>
      <c r="CL145" s="270" t="str">
        <f ca="true">+IF(OFFSET('Sanitation Data'!$D$29,0,10*ROW('Sanitation Data'!D139))="","",OFFSET('Sanitation Data'!$D$29,0,10*ROW('Sanitation Data'!D139)))</f>
        <v/>
      </c>
      <c r="CM145" s="270" t="str">
        <f ca="true">+IF(OFFSET('Sanitation Data'!$D$30,0,10*ROW('Sanitation Data'!D139))="","",OFFSET('Sanitation Data'!$D$30,0,10*ROW('Sanitation Data'!D139)))</f>
        <v/>
      </c>
      <c r="CN145" s="270" t="str">
        <f ca="true">+IF(OFFSET('Sanitation Data'!$D$31,0,10*ROW('Sanitation Data'!D139))="","",OFFSET('Sanitation Data'!$D$31,0,10*ROW('Sanitation Data'!D139)))</f>
        <v/>
      </c>
      <c r="CO145" s="270" t="str">
        <f ca="true">+IF(OFFSET('Sanitation Data'!$D$32,0,10*ROW('Sanitation Data'!D139))="","",OFFSET('Sanitation Data'!$D$32,0,10*ROW('Sanitation Data'!D139)))</f>
        <v/>
      </c>
      <c r="CP145" s="270" t="str">
        <f ca="true">+IF(OFFSET('Sanitation Data'!$E$28,0,10*ROW('Sanitation Data'!E139))="","",OFFSET('Sanitation Data'!$E$28,0,10*ROW('Sanitation Data'!E139)))</f>
        <v/>
      </c>
      <c r="CQ145" s="270" t="str">
        <f ca="true">+IF(OFFSET('Sanitation Data'!$E$29,0,10*ROW('Sanitation Data'!E139))="","",OFFSET('Sanitation Data'!$E$29,0,10*ROW('Sanitation Data'!E139)))</f>
        <v/>
      </c>
      <c r="CR145" s="270" t="str">
        <f ca="true">+IF(OFFSET('Sanitation Data'!$E$30,0,10*ROW('Sanitation Data'!E139))="","",OFFSET('Sanitation Data'!$E$30,0,10*ROW('Sanitation Data'!E139)))</f>
        <v/>
      </c>
      <c r="CS145" s="270" t="str">
        <f ca="true">+IF(OFFSET('Sanitation Data'!$E$31,0,10*ROW('Sanitation Data'!E139))="","",OFFSET('Sanitation Data'!$E$31,0,10*ROW('Sanitation Data'!E139)))</f>
        <v/>
      </c>
      <c r="CT145" s="270" t="str">
        <f ca="true">+IF(OFFSET('Sanitation Data'!$E$32,0,10*ROW('Sanitation Data'!E139))="","",OFFSET('Sanitation Data'!$E$32,0,10*ROW('Sanitation Data'!E139)))</f>
        <v/>
      </c>
      <c r="CU145" s="270" t="str">
        <f ca="true">+IF(OFFSET('Sanitation Data'!$F$28,0,10*ROW('Sanitation Data'!F139))="","",OFFSET('Sanitation Data'!$F$28,0,10*ROW('Sanitation Data'!F139)))</f>
        <v/>
      </c>
      <c r="CV145" s="270" t="str">
        <f ca="true">+IF(OFFSET('Sanitation Data'!$F$29,0,10*ROW('Sanitation Data'!F139))="","",OFFSET('Sanitation Data'!$F$29,0,10*ROW('Sanitation Data'!F139)))</f>
        <v/>
      </c>
      <c r="CW145" s="270" t="str">
        <f ca="true">+IF(OFFSET('Sanitation Data'!$F$30,0,10*ROW('Sanitation Data'!F139))="","",OFFSET('Sanitation Data'!$F$30,0,10*ROW('Sanitation Data'!F139)))</f>
        <v/>
      </c>
      <c r="CX145" s="270" t="str">
        <f ca="true">+IF(OFFSET('Sanitation Data'!$F$31,0,10*ROW('Sanitation Data'!F139))="","",OFFSET('Sanitation Data'!$F$31,0,10*ROW('Sanitation Data'!F139)))</f>
        <v/>
      </c>
      <c r="CY145" s="270" t="str">
        <f ca="true">+IF(OFFSET('Sanitation Data'!$F$32,0,10*ROW('Sanitation Data'!F139))="","",OFFSET('Sanitation Data'!$F$32,0,10*ROW('Sanitation Data'!F139)))</f>
        <v/>
      </c>
      <c r="CZ145" s="270" t="str">
        <f ca="true">+IF(OFFSET('Sanitation Data'!$G$28,0,10*ROW('Sanitation Data'!G139))="","",OFFSET('Sanitation Data'!$G$28,0,10*ROW('Sanitation Data'!G139)))</f>
        <v/>
      </c>
      <c r="DA145" s="270" t="str">
        <f ca="true">+IF(OFFSET('Sanitation Data'!$G$29,0,10*ROW('Sanitation Data'!G139))="","",OFFSET('Sanitation Data'!$G$29,0,10*ROW('Sanitation Data'!G139)))</f>
        <v/>
      </c>
      <c r="DB145" s="270" t="str">
        <f ca="true">+IF(OFFSET('Sanitation Data'!$G$30,0,10*ROW('Sanitation Data'!G139))="","",OFFSET('Sanitation Data'!$G$30,0,10*ROW('Sanitation Data'!G139)))</f>
        <v/>
      </c>
      <c r="DC145" s="270" t="str">
        <f ca="true">+IF(OFFSET('Sanitation Data'!$G$31,0,10*ROW('Sanitation Data'!G139))="","",OFFSET('Sanitation Data'!$G$31,0,10*ROW('Sanitation Data'!G139)))</f>
        <v/>
      </c>
      <c r="DD145" s="270" t="str">
        <f ca="true">+IF(OFFSET('Sanitation Data'!$G$32,0,10*ROW('Sanitation Data'!G139))="","",OFFSET('Sanitation Data'!$G$32,0,10*ROW('Sanitation Data'!G139)))</f>
        <v/>
      </c>
      <c r="DE145" s="270" t="str">
        <f ca="true">+IF(OFFSET('Sanitation Data'!$H$28,0,10*ROW('Sanitation Data'!H139))="","",OFFSET('Sanitation Data'!$H$28,0,10*ROW('Sanitation Data'!H139)))</f>
        <v/>
      </c>
      <c r="DF145" s="270" t="str">
        <f ca="true">+IF(OFFSET('Sanitation Data'!$H$29,0,10*ROW('Sanitation Data'!H139))="","",OFFSET('Sanitation Data'!$H$29,0,10*ROW('Sanitation Data'!H139)))</f>
        <v/>
      </c>
      <c r="DG145" s="270" t="str">
        <f ca="true">+IF(OFFSET('Sanitation Data'!$H$30,0,10*ROW('Sanitation Data'!H139))="","",OFFSET('Sanitation Data'!$H$30,0,10*ROW('Sanitation Data'!H139)))</f>
        <v/>
      </c>
      <c r="DH145" s="270" t="str">
        <f ca="true">+IF(OFFSET('Sanitation Data'!$H$31,0,10*ROW('Sanitation Data'!H139))="","",OFFSET('Sanitation Data'!$H$31,0,10*ROW('Sanitation Data'!H139)))</f>
        <v/>
      </c>
      <c r="DI145" s="270" t="str">
        <f ca="true">+IF(OFFSET('Sanitation Data'!$H$32,0,10*ROW('Sanitation Data'!H139))="","",OFFSET('Sanitation Data'!$H$32,0,10*ROW('Sanitation Data'!H139)))</f>
        <v/>
      </c>
      <c r="DJ145" s="270" t="str">
        <f ca="true">+IF(OFFSET('Sanitation Data'!$I$28,0,10*ROW('Sanitation Data'!I139))="","",OFFSET('Sanitation Data'!$I$28,0,10*ROW('Sanitation Data'!I139)))</f>
        <v/>
      </c>
      <c r="DK145" s="270" t="str">
        <f ca="true">+IF(OFFSET('Sanitation Data'!$I$29,0,10*ROW('Sanitation Data'!I139))="","",OFFSET('Sanitation Data'!$I$29,0,10*ROW('Sanitation Data'!I139)))</f>
        <v/>
      </c>
      <c r="DL145" s="270" t="str">
        <f ca="true">+IF(OFFSET('Sanitation Data'!$I$30,0,10*ROW('Sanitation Data'!I139))="","",OFFSET('Sanitation Data'!$I$30,0,10*ROW('Sanitation Data'!I139)))</f>
        <v/>
      </c>
      <c r="DM145" s="270" t="str">
        <f ca="true">+IF(OFFSET('Sanitation Data'!$I$31,0,10*ROW('Sanitation Data'!I139))="","",OFFSET('Sanitation Data'!$I$31,0,10*ROW('Sanitation Data'!I139)))</f>
        <v/>
      </c>
      <c r="DN145" s="270" t="str">
        <f ca="true">+IF(OFFSET('Sanitation Data'!$I$32,0,10*ROW('Sanitation Data'!I139))="","",OFFSET('Sanitation Data'!$I$32,0,10*ROW('Sanitation Data'!I139)))</f>
        <v/>
      </c>
      <c r="DO145" s="270" t="str">
        <f ca="true">+IF(OFFSET('Hygiene Data'!$D$11,0,10*ROW('Hygiene Data'!D139))="","",OFFSET('Hygiene Data'!$D$11,0,10*ROW('Hygiene Data'!D139)))</f>
        <v/>
      </c>
      <c r="DP145" s="270" t="str">
        <f ca="true">+IF(OFFSET('Hygiene Data'!$D$12,0,10*ROW('Hygiene Data'!D139))="","",OFFSET('Hygiene Data'!$D$12,0,10*ROW('Hygiene Data'!D139)))</f>
        <v/>
      </c>
      <c r="DQ145" s="270" t="str">
        <f ca="true">+IF(OFFSET('Hygiene Data'!$D$13,0,10*ROW('Hygiene Data'!D139))="","",OFFSET('Hygiene Data'!$D$13,0,10*ROW('Hygiene Data'!D139)))</f>
        <v/>
      </c>
      <c r="DR145" s="270" t="str">
        <f ca="true">+IF(OFFSET('Hygiene Data'!$E$11,0,10*ROW('Hygiene Data'!E139))="","",OFFSET('Hygiene Data'!$E$11,0,10*ROW('Hygiene Data'!E139)))</f>
        <v/>
      </c>
      <c r="DS145" s="270" t="str">
        <f ca="true">+IF(OFFSET('Hygiene Data'!$E$12,0,10*ROW('Hygiene Data'!E139))="","",OFFSET('Hygiene Data'!$E$12,0,10*ROW('Hygiene Data'!E139)))</f>
        <v/>
      </c>
      <c r="DT145" s="270" t="str">
        <f ca="true">+IF(OFFSET('Hygiene Data'!$E$13,0,10*ROW('Hygiene Data'!E139))="","",OFFSET('Hygiene Data'!$E$13,0,10*ROW('Hygiene Data'!E139)))</f>
        <v/>
      </c>
      <c r="DU145" s="270" t="str">
        <f ca="true">+IF(OFFSET('Hygiene Data'!$F$11,0,10*ROW('Hygiene Data'!F139))="","",OFFSET('Hygiene Data'!$F$11,0,10*ROW('Hygiene Data'!F139)))</f>
        <v/>
      </c>
      <c r="DV145" s="270" t="str">
        <f ca="true">+IF(OFFSET('Hygiene Data'!$F$12,0,10*ROW('Hygiene Data'!F139))="","",OFFSET('Hygiene Data'!$F$12,0,10*ROW('Hygiene Data'!F139)))</f>
        <v/>
      </c>
      <c r="DW145" s="270" t="str">
        <f ca="true">+IF(OFFSET('Hygiene Data'!$F$13,0,10*ROW('Hygiene Data'!F139))="","",OFFSET('Hygiene Data'!$F$13,0,10*ROW('Hygiene Data'!F139)))</f>
        <v/>
      </c>
      <c r="DX145" s="270" t="str">
        <f ca="true">+IF(OFFSET('Hygiene Data'!$G$11,0,10*ROW('Hygiene Data'!G139))="","",OFFSET('Hygiene Data'!$G$11,0,10*ROW('Hygiene Data'!G139)))</f>
        <v/>
      </c>
      <c r="DY145" s="270" t="str">
        <f ca="true">+IF(OFFSET('Hygiene Data'!$G$12,0,10*ROW('Hygiene Data'!G139))="","",OFFSET('Hygiene Data'!$G$12,0,10*ROW('Hygiene Data'!G139)))</f>
        <v/>
      </c>
      <c r="DZ145" s="270" t="str">
        <f ca="true">+IF(OFFSET('Hygiene Data'!$G$13,0,10*ROW('Hygiene Data'!G139))="","",OFFSET('Hygiene Data'!$G$13,0,10*ROW('Hygiene Data'!G139)))</f>
        <v/>
      </c>
      <c r="EA145" s="270" t="str">
        <f ca="true">+IF(OFFSET('Hygiene Data'!$H$11,0,10*ROW('Hygiene Data'!H139))="","",OFFSET('Hygiene Data'!$H$11,0,10*ROW('Hygiene Data'!H139)))</f>
        <v/>
      </c>
      <c r="EB145" s="270" t="str">
        <f ca="true">+IF(OFFSET('Hygiene Data'!$H$12,0,10*ROW('Hygiene Data'!H139))="","",OFFSET('Hygiene Data'!$H$12,0,10*ROW('Hygiene Data'!H139)))</f>
        <v/>
      </c>
      <c r="EC145" s="270" t="str">
        <f ca="true">+IF(OFFSET('Hygiene Data'!$H$13,0,10*ROW('Hygiene Data'!H139))="","",OFFSET('Hygiene Data'!$H$13,0,10*ROW('Hygiene Data'!H139)))</f>
        <v/>
      </c>
      <c r="ED145" s="270" t="str">
        <f ca="true">+IF(OFFSET('Hygiene Data'!$I$11,0,10*ROW('Hygiene Data'!I139))="","",OFFSET('Hygiene Data'!$I$11,0,10*ROW('Hygiene Data'!I139)))</f>
        <v/>
      </c>
      <c r="EE145" s="270" t="str">
        <f ca="true">+IF(OFFSET('Hygiene Data'!$I$12,0,10*ROW('Hygiene Data'!I139))="","",OFFSET('Hygiene Data'!$I$12,0,10*ROW('Hygiene Data'!I139)))</f>
        <v/>
      </c>
      <c r="EF145" s="270"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6"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0"/>
      <c r="BS146" s="270" t="str">
        <f ca="true">+IF(OFFSET('Water Data'!$D$27,0,10*ROW('Water Data'!D140))="","",OFFSET('Water Data'!$D$27,0,10*ROW('Water Data'!D140)))</f>
        <v/>
      </c>
      <c r="BT146" s="270" t="str">
        <f ca="true">+IF(OFFSET('Water Data'!$D$28,0,10*ROW('Water Data'!D140))="","",OFFSET('Water Data'!$D$28,0,10*ROW('Water Data'!D140)))</f>
        <v/>
      </c>
      <c r="BU146" s="270" t="str">
        <f ca="true">+IF(OFFSET('Water Data'!$D$29,0,10*ROW('Water Data'!D140))="","",OFFSET('Water Data'!$D$29,0,10*ROW('Water Data'!D140)))</f>
        <v/>
      </c>
      <c r="BV146" s="270" t="str">
        <f ca="true">+IF(OFFSET('Water Data'!$E$27,0,10*ROW('Water Data'!E140))="","",OFFSET('Water Data'!$E$27,0,10*ROW('Water Data'!E140)))</f>
        <v/>
      </c>
      <c r="BW146" s="270" t="str">
        <f ca="true">+IF(OFFSET('Water Data'!$E$28,0,10*ROW('Water Data'!E140))="","",OFFSET('Water Data'!$E$28,0,10*ROW('Water Data'!E140)))</f>
        <v/>
      </c>
      <c r="BX146" s="270" t="str">
        <f ca="true">+IF(OFFSET('Water Data'!$E$29,0,10*ROW('Water Data'!E140))="","",OFFSET('Water Data'!$E$29,0,10*ROW('Water Data'!E140)))</f>
        <v/>
      </c>
      <c r="BY146" s="270" t="str">
        <f ca="true">+IF(OFFSET('Water Data'!$F$27,0,10*ROW('Water Data'!F140))="","",OFFSET('Water Data'!$F$27,0,10*ROW('Water Data'!F140)))</f>
        <v/>
      </c>
      <c r="BZ146" s="270" t="str">
        <f ca="true">+IF(OFFSET('Water Data'!$F$28,0,10*ROW('Water Data'!F140))="","",OFFSET('Water Data'!$F$28,0,10*ROW('Water Data'!F140)))</f>
        <v/>
      </c>
      <c r="CA146" s="270" t="str">
        <f ca="true">+IF(OFFSET('Water Data'!$F$29,0,10*ROW('Water Data'!F140))="","",OFFSET('Water Data'!$F$29,0,10*ROW('Water Data'!F140)))</f>
        <v/>
      </c>
      <c r="CB146" s="270" t="str">
        <f ca="true">+IF(OFFSET('Water Data'!$G$27,0,10*ROW('Water Data'!G140))="","",OFFSET('Water Data'!$G$27,0,10*ROW('Water Data'!G140)))</f>
        <v/>
      </c>
      <c r="CC146" s="270" t="str">
        <f ca="true">+IF(OFFSET('Water Data'!$G$28,0,10*ROW('Water Data'!G140))="","",OFFSET('Water Data'!$G$28,0,10*ROW('Water Data'!G140)))</f>
        <v/>
      </c>
      <c r="CD146" s="270" t="str">
        <f ca="true">+IF(OFFSET('Water Data'!$G$29,0,10*ROW('Water Data'!G140))="","",OFFSET('Water Data'!$G$29,0,10*ROW('Water Data'!G140)))</f>
        <v/>
      </c>
      <c r="CE146" s="270" t="str">
        <f ca="true">+IF(OFFSET('Water Data'!$H$27,0,10*ROW('Water Data'!H140))="","",OFFSET('Water Data'!$H$27,0,10*ROW('Water Data'!H140)))</f>
        <v/>
      </c>
      <c r="CF146" s="270" t="str">
        <f ca="true">+IF(OFFSET('Water Data'!$H$28,0,10*ROW('Water Data'!H140))="","",OFFSET('Water Data'!$H$28,0,10*ROW('Water Data'!H140)))</f>
        <v/>
      </c>
      <c r="CG146" s="270" t="str">
        <f ca="true">+IF(OFFSET('Water Data'!$H$29,0,10*ROW('Water Data'!H140))="","",OFFSET('Water Data'!$H$29,0,10*ROW('Water Data'!H140)))</f>
        <v/>
      </c>
      <c r="CH146" s="270" t="str">
        <f ca="true">+IF(OFFSET('Water Data'!$I$27,0,10*ROW('Water Data'!I140))="","",OFFSET('Water Data'!$I$27,0,10*ROW('Water Data'!I140)))</f>
        <v/>
      </c>
      <c r="CI146" s="270" t="str">
        <f ca="true">+IF(OFFSET('Water Data'!$I$28,0,10*ROW('Water Data'!I140))="","",OFFSET('Water Data'!$I$28,0,10*ROW('Water Data'!I140)))</f>
        <v/>
      </c>
      <c r="CJ146" s="270" t="str">
        <f ca="true">+IF(OFFSET('Water Data'!$I$29,0,10*ROW('Water Data'!I140))="","",OFFSET('Water Data'!$I$29,0,10*ROW('Water Data'!I140)))</f>
        <v/>
      </c>
      <c r="CK146" s="270" t="str">
        <f ca="true">+IF(OFFSET('Sanitation Data'!$D$28,0,10*ROW('Sanitation Data'!D140))="","",OFFSET('Sanitation Data'!$D$28,0,10*ROW('Sanitation Data'!D140)))</f>
        <v/>
      </c>
      <c r="CL146" s="270" t="str">
        <f ca="true">+IF(OFFSET('Sanitation Data'!$D$29,0,10*ROW('Sanitation Data'!D140))="","",OFFSET('Sanitation Data'!$D$29,0,10*ROW('Sanitation Data'!D140)))</f>
        <v/>
      </c>
      <c r="CM146" s="270" t="str">
        <f ca="true">+IF(OFFSET('Sanitation Data'!$D$30,0,10*ROW('Sanitation Data'!D140))="","",OFFSET('Sanitation Data'!$D$30,0,10*ROW('Sanitation Data'!D140)))</f>
        <v/>
      </c>
      <c r="CN146" s="270" t="str">
        <f ca="true">+IF(OFFSET('Sanitation Data'!$D$31,0,10*ROW('Sanitation Data'!D140))="","",OFFSET('Sanitation Data'!$D$31,0,10*ROW('Sanitation Data'!D140)))</f>
        <v/>
      </c>
      <c r="CO146" s="270" t="str">
        <f ca="true">+IF(OFFSET('Sanitation Data'!$D$32,0,10*ROW('Sanitation Data'!D140))="","",OFFSET('Sanitation Data'!$D$32,0,10*ROW('Sanitation Data'!D140)))</f>
        <v/>
      </c>
      <c r="CP146" s="270" t="str">
        <f ca="true">+IF(OFFSET('Sanitation Data'!$E$28,0,10*ROW('Sanitation Data'!E140))="","",OFFSET('Sanitation Data'!$E$28,0,10*ROW('Sanitation Data'!E140)))</f>
        <v/>
      </c>
      <c r="CQ146" s="270" t="str">
        <f ca="true">+IF(OFFSET('Sanitation Data'!$E$29,0,10*ROW('Sanitation Data'!E140))="","",OFFSET('Sanitation Data'!$E$29,0,10*ROW('Sanitation Data'!E140)))</f>
        <v/>
      </c>
      <c r="CR146" s="270" t="str">
        <f ca="true">+IF(OFFSET('Sanitation Data'!$E$30,0,10*ROW('Sanitation Data'!E140))="","",OFFSET('Sanitation Data'!$E$30,0,10*ROW('Sanitation Data'!E140)))</f>
        <v/>
      </c>
      <c r="CS146" s="270" t="str">
        <f ca="true">+IF(OFFSET('Sanitation Data'!$E$31,0,10*ROW('Sanitation Data'!E140))="","",OFFSET('Sanitation Data'!$E$31,0,10*ROW('Sanitation Data'!E140)))</f>
        <v/>
      </c>
      <c r="CT146" s="270" t="str">
        <f ca="true">+IF(OFFSET('Sanitation Data'!$E$32,0,10*ROW('Sanitation Data'!E140))="","",OFFSET('Sanitation Data'!$E$32,0,10*ROW('Sanitation Data'!E140)))</f>
        <v/>
      </c>
      <c r="CU146" s="270" t="str">
        <f ca="true">+IF(OFFSET('Sanitation Data'!$F$28,0,10*ROW('Sanitation Data'!F140))="","",OFFSET('Sanitation Data'!$F$28,0,10*ROW('Sanitation Data'!F140)))</f>
        <v/>
      </c>
      <c r="CV146" s="270" t="str">
        <f ca="true">+IF(OFFSET('Sanitation Data'!$F$29,0,10*ROW('Sanitation Data'!F140))="","",OFFSET('Sanitation Data'!$F$29,0,10*ROW('Sanitation Data'!F140)))</f>
        <v/>
      </c>
      <c r="CW146" s="270" t="str">
        <f ca="true">+IF(OFFSET('Sanitation Data'!$F$30,0,10*ROW('Sanitation Data'!F140))="","",OFFSET('Sanitation Data'!$F$30,0,10*ROW('Sanitation Data'!F140)))</f>
        <v/>
      </c>
      <c r="CX146" s="270" t="str">
        <f ca="true">+IF(OFFSET('Sanitation Data'!$F$31,0,10*ROW('Sanitation Data'!F140))="","",OFFSET('Sanitation Data'!$F$31,0,10*ROW('Sanitation Data'!F140)))</f>
        <v/>
      </c>
      <c r="CY146" s="270" t="str">
        <f ca="true">+IF(OFFSET('Sanitation Data'!$F$32,0,10*ROW('Sanitation Data'!F140))="","",OFFSET('Sanitation Data'!$F$32,0,10*ROW('Sanitation Data'!F140)))</f>
        <v/>
      </c>
      <c r="CZ146" s="270" t="str">
        <f ca="true">+IF(OFFSET('Sanitation Data'!$G$28,0,10*ROW('Sanitation Data'!G140))="","",OFFSET('Sanitation Data'!$G$28,0,10*ROW('Sanitation Data'!G140)))</f>
        <v/>
      </c>
      <c r="DA146" s="270" t="str">
        <f ca="true">+IF(OFFSET('Sanitation Data'!$G$29,0,10*ROW('Sanitation Data'!G140))="","",OFFSET('Sanitation Data'!$G$29,0,10*ROW('Sanitation Data'!G140)))</f>
        <v/>
      </c>
      <c r="DB146" s="270" t="str">
        <f ca="true">+IF(OFFSET('Sanitation Data'!$G$30,0,10*ROW('Sanitation Data'!G140))="","",OFFSET('Sanitation Data'!$G$30,0,10*ROW('Sanitation Data'!G140)))</f>
        <v/>
      </c>
      <c r="DC146" s="270" t="str">
        <f ca="true">+IF(OFFSET('Sanitation Data'!$G$31,0,10*ROW('Sanitation Data'!G140))="","",OFFSET('Sanitation Data'!$G$31,0,10*ROW('Sanitation Data'!G140)))</f>
        <v/>
      </c>
      <c r="DD146" s="270" t="str">
        <f ca="true">+IF(OFFSET('Sanitation Data'!$G$32,0,10*ROW('Sanitation Data'!G140))="","",OFFSET('Sanitation Data'!$G$32,0,10*ROW('Sanitation Data'!G140)))</f>
        <v/>
      </c>
      <c r="DE146" s="270" t="str">
        <f ca="true">+IF(OFFSET('Sanitation Data'!$H$28,0,10*ROW('Sanitation Data'!H140))="","",OFFSET('Sanitation Data'!$H$28,0,10*ROW('Sanitation Data'!H140)))</f>
        <v/>
      </c>
      <c r="DF146" s="270" t="str">
        <f ca="true">+IF(OFFSET('Sanitation Data'!$H$29,0,10*ROW('Sanitation Data'!H140))="","",OFFSET('Sanitation Data'!$H$29,0,10*ROW('Sanitation Data'!H140)))</f>
        <v/>
      </c>
      <c r="DG146" s="270" t="str">
        <f ca="true">+IF(OFFSET('Sanitation Data'!$H$30,0,10*ROW('Sanitation Data'!H140))="","",OFFSET('Sanitation Data'!$H$30,0,10*ROW('Sanitation Data'!H140)))</f>
        <v/>
      </c>
      <c r="DH146" s="270" t="str">
        <f ca="true">+IF(OFFSET('Sanitation Data'!$H$31,0,10*ROW('Sanitation Data'!H140))="","",OFFSET('Sanitation Data'!$H$31,0,10*ROW('Sanitation Data'!H140)))</f>
        <v/>
      </c>
      <c r="DI146" s="270" t="str">
        <f ca="true">+IF(OFFSET('Sanitation Data'!$H$32,0,10*ROW('Sanitation Data'!H140))="","",OFFSET('Sanitation Data'!$H$32,0,10*ROW('Sanitation Data'!H140)))</f>
        <v/>
      </c>
      <c r="DJ146" s="270" t="str">
        <f ca="true">+IF(OFFSET('Sanitation Data'!$I$28,0,10*ROW('Sanitation Data'!I140))="","",OFFSET('Sanitation Data'!$I$28,0,10*ROW('Sanitation Data'!I140)))</f>
        <v/>
      </c>
      <c r="DK146" s="270" t="str">
        <f ca="true">+IF(OFFSET('Sanitation Data'!$I$29,0,10*ROW('Sanitation Data'!I140))="","",OFFSET('Sanitation Data'!$I$29,0,10*ROW('Sanitation Data'!I140)))</f>
        <v/>
      </c>
      <c r="DL146" s="270" t="str">
        <f ca="true">+IF(OFFSET('Sanitation Data'!$I$30,0,10*ROW('Sanitation Data'!I140))="","",OFFSET('Sanitation Data'!$I$30,0,10*ROW('Sanitation Data'!I140)))</f>
        <v/>
      </c>
      <c r="DM146" s="270" t="str">
        <f ca="true">+IF(OFFSET('Sanitation Data'!$I$31,0,10*ROW('Sanitation Data'!I140))="","",OFFSET('Sanitation Data'!$I$31,0,10*ROW('Sanitation Data'!I140)))</f>
        <v/>
      </c>
      <c r="DN146" s="270" t="str">
        <f ca="true">+IF(OFFSET('Sanitation Data'!$I$32,0,10*ROW('Sanitation Data'!I140))="","",OFFSET('Sanitation Data'!$I$32,0,10*ROW('Sanitation Data'!I140)))</f>
        <v/>
      </c>
      <c r="DO146" s="270" t="str">
        <f ca="true">+IF(OFFSET('Hygiene Data'!$D$11,0,10*ROW('Hygiene Data'!D140))="","",OFFSET('Hygiene Data'!$D$11,0,10*ROW('Hygiene Data'!D140)))</f>
        <v/>
      </c>
      <c r="DP146" s="270" t="str">
        <f ca="true">+IF(OFFSET('Hygiene Data'!$D$12,0,10*ROW('Hygiene Data'!D140))="","",OFFSET('Hygiene Data'!$D$12,0,10*ROW('Hygiene Data'!D140)))</f>
        <v/>
      </c>
      <c r="DQ146" s="270" t="str">
        <f ca="true">+IF(OFFSET('Hygiene Data'!$D$13,0,10*ROW('Hygiene Data'!D140))="","",OFFSET('Hygiene Data'!$D$13,0,10*ROW('Hygiene Data'!D140)))</f>
        <v/>
      </c>
      <c r="DR146" s="270" t="str">
        <f ca="true">+IF(OFFSET('Hygiene Data'!$E$11,0,10*ROW('Hygiene Data'!E140))="","",OFFSET('Hygiene Data'!$E$11,0,10*ROW('Hygiene Data'!E140)))</f>
        <v/>
      </c>
      <c r="DS146" s="270" t="str">
        <f ca="true">+IF(OFFSET('Hygiene Data'!$E$12,0,10*ROW('Hygiene Data'!E140))="","",OFFSET('Hygiene Data'!$E$12,0,10*ROW('Hygiene Data'!E140)))</f>
        <v/>
      </c>
      <c r="DT146" s="270" t="str">
        <f ca="true">+IF(OFFSET('Hygiene Data'!$E$13,0,10*ROW('Hygiene Data'!E140))="","",OFFSET('Hygiene Data'!$E$13,0,10*ROW('Hygiene Data'!E140)))</f>
        <v/>
      </c>
      <c r="DU146" s="270" t="str">
        <f ca="true">+IF(OFFSET('Hygiene Data'!$F$11,0,10*ROW('Hygiene Data'!F140))="","",OFFSET('Hygiene Data'!$F$11,0,10*ROW('Hygiene Data'!F140)))</f>
        <v/>
      </c>
      <c r="DV146" s="270" t="str">
        <f ca="true">+IF(OFFSET('Hygiene Data'!$F$12,0,10*ROW('Hygiene Data'!F140))="","",OFFSET('Hygiene Data'!$F$12,0,10*ROW('Hygiene Data'!F140)))</f>
        <v/>
      </c>
      <c r="DW146" s="270" t="str">
        <f ca="true">+IF(OFFSET('Hygiene Data'!$F$13,0,10*ROW('Hygiene Data'!F140))="","",OFFSET('Hygiene Data'!$F$13,0,10*ROW('Hygiene Data'!F140)))</f>
        <v/>
      </c>
      <c r="DX146" s="270" t="str">
        <f ca="true">+IF(OFFSET('Hygiene Data'!$G$11,0,10*ROW('Hygiene Data'!G140))="","",OFFSET('Hygiene Data'!$G$11,0,10*ROW('Hygiene Data'!G140)))</f>
        <v/>
      </c>
      <c r="DY146" s="270" t="str">
        <f ca="true">+IF(OFFSET('Hygiene Data'!$G$12,0,10*ROW('Hygiene Data'!G140))="","",OFFSET('Hygiene Data'!$G$12,0,10*ROW('Hygiene Data'!G140)))</f>
        <v/>
      </c>
      <c r="DZ146" s="270" t="str">
        <f ca="true">+IF(OFFSET('Hygiene Data'!$G$13,0,10*ROW('Hygiene Data'!G140))="","",OFFSET('Hygiene Data'!$G$13,0,10*ROW('Hygiene Data'!G140)))</f>
        <v/>
      </c>
      <c r="EA146" s="270" t="str">
        <f ca="true">+IF(OFFSET('Hygiene Data'!$H$11,0,10*ROW('Hygiene Data'!H140))="","",OFFSET('Hygiene Data'!$H$11,0,10*ROW('Hygiene Data'!H140)))</f>
        <v/>
      </c>
      <c r="EB146" s="270" t="str">
        <f ca="true">+IF(OFFSET('Hygiene Data'!$H$12,0,10*ROW('Hygiene Data'!H140))="","",OFFSET('Hygiene Data'!$H$12,0,10*ROW('Hygiene Data'!H140)))</f>
        <v/>
      </c>
      <c r="EC146" s="270" t="str">
        <f ca="true">+IF(OFFSET('Hygiene Data'!$H$13,0,10*ROW('Hygiene Data'!H140))="","",OFFSET('Hygiene Data'!$H$13,0,10*ROW('Hygiene Data'!H140)))</f>
        <v/>
      </c>
      <c r="ED146" s="270" t="str">
        <f ca="true">+IF(OFFSET('Hygiene Data'!$I$11,0,10*ROW('Hygiene Data'!I140))="","",OFFSET('Hygiene Data'!$I$11,0,10*ROW('Hygiene Data'!I140)))</f>
        <v/>
      </c>
      <c r="EE146" s="270" t="str">
        <f ca="true">+IF(OFFSET('Hygiene Data'!$I$12,0,10*ROW('Hygiene Data'!I140))="","",OFFSET('Hygiene Data'!$I$12,0,10*ROW('Hygiene Data'!I140)))</f>
        <v/>
      </c>
      <c r="EF146" s="270"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6"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0"/>
      <c r="BS147" s="270" t="str">
        <f ca="true">+IF(OFFSET('Water Data'!$D$27,0,10*ROW('Water Data'!D141))="","",OFFSET('Water Data'!$D$27,0,10*ROW('Water Data'!D141)))</f>
        <v/>
      </c>
      <c r="BT147" s="270" t="str">
        <f ca="true">+IF(OFFSET('Water Data'!$D$28,0,10*ROW('Water Data'!D141))="","",OFFSET('Water Data'!$D$28,0,10*ROW('Water Data'!D141)))</f>
        <v/>
      </c>
      <c r="BU147" s="270" t="str">
        <f ca="true">+IF(OFFSET('Water Data'!$D$29,0,10*ROW('Water Data'!D141))="","",OFFSET('Water Data'!$D$29,0,10*ROW('Water Data'!D141)))</f>
        <v/>
      </c>
      <c r="BV147" s="270" t="str">
        <f ca="true">+IF(OFFSET('Water Data'!$E$27,0,10*ROW('Water Data'!E141))="","",OFFSET('Water Data'!$E$27,0,10*ROW('Water Data'!E141)))</f>
        <v/>
      </c>
      <c r="BW147" s="270" t="str">
        <f ca="true">+IF(OFFSET('Water Data'!$E$28,0,10*ROW('Water Data'!E141))="","",OFFSET('Water Data'!$E$28,0,10*ROW('Water Data'!E141)))</f>
        <v/>
      </c>
      <c r="BX147" s="270" t="str">
        <f ca="true">+IF(OFFSET('Water Data'!$E$29,0,10*ROW('Water Data'!E141))="","",OFFSET('Water Data'!$E$29,0,10*ROW('Water Data'!E141)))</f>
        <v/>
      </c>
      <c r="BY147" s="270" t="str">
        <f ca="true">+IF(OFFSET('Water Data'!$F$27,0,10*ROW('Water Data'!F141))="","",OFFSET('Water Data'!$F$27,0,10*ROW('Water Data'!F141)))</f>
        <v/>
      </c>
      <c r="BZ147" s="270" t="str">
        <f ca="true">+IF(OFFSET('Water Data'!$F$28,0,10*ROW('Water Data'!F141))="","",OFFSET('Water Data'!$F$28,0,10*ROW('Water Data'!F141)))</f>
        <v/>
      </c>
      <c r="CA147" s="270" t="str">
        <f ca="true">+IF(OFFSET('Water Data'!$F$29,0,10*ROW('Water Data'!F141))="","",OFFSET('Water Data'!$F$29,0,10*ROW('Water Data'!F141)))</f>
        <v/>
      </c>
      <c r="CB147" s="270" t="str">
        <f ca="true">+IF(OFFSET('Water Data'!$G$27,0,10*ROW('Water Data'!G141))="","",OFFSET('Water Data'!$G$27,0,10*ROW('Water Data'!G141)))</f>
        <v/>
      </c>
      <c r="CC147" s="270" t="str">
        <f ca="true">+IF(OFFSET('Water Data'!$G$28,0,10*ROW('Water Data'!G141))="","",OFFSET('Water Data'!$G$28,0,10*ROW('Water Data'!G141)))</f>
        <v/>
      </c>
      <c r="CD147" s="270" t="str">
        <f ca="true">+IF(OFFSET('Water Data'!$G$29,0,10*ROW('Water Data'!G141))="","",OFFSET('Water Data'!$G$29,0,10*ROW('Water Data'!G141)))</f>
        <v/>
      </c>
      <c r="CE147" s="270" t="str">
        <f ca="true">+IF(OFFSET('Water Data'!$H$27,0,10*ROW('Water Data'!H141))="","",OFFSET('Water Data'!$H$27,0,10*ROW('Water Data'!H141)))</f>
        <v/>
      </c>
      <c r="CF147" s="270" t="str">
        <f ca="true">+IF(OFFSET('Water Data'!$H$28,0,10*ROW('Water Data'!H141))="","",OFFSET('Water Data'!$H$28,0,10*ROW('Water Data'!H141)))</f>
        <v/>
      </c>
      <c r="CG147" s="270" t="str">
        <f ca="true">+IF(OFFSET('Water Data'!$H$29,0,10*ROW('Water Data'!H141))="","",OFFSET('Water Data'!$H$29,0,10*ROW('Water Data'!H141)))</f>
        <v/>
      </c>
      <c r="CH147" s="270" t="str">
        <f ca="true">+IF(OFFSET('Water Data'!$I$27,0,10*ROW('Water Data'!I141))="","",OFFSET('Water Data'!$I$27,0,10*ROW('Water Data'!I141)))</f>
        <v/>
      </c>
      <c r="CI147" s="270" t="str">
        <f ca="true">+IF(OFFSET('Water Data'!$I$28,0,10*ROW('Water Data'!I141))="","",OFFSET('Water Data'!$I$28,0,10*ROW('Water Data'!I141)))</f>
        <v/>
      </c>
      <c r="CJ147" s="270" t="str">
        <f ca="true">+IF(OFFSET('Water Data'!$I$29,0,10*ROW('Water Data'!I141))="","",OFFSET('Water Data'!$I$29,0,10*ROW('Water Data'!I141)))</f>
        <v/>
      </c>
      <c r="CK147" s="270" t="str">
        <f ca="true">+IF(OFFSET('Sanitation Data'!$D$28,0,10*ROW('Sanitation Data'!D141))="","",OFFSET('Sanitation Data'!$D$28,0,10*ROW('Sanitation Data'!D141)))</f>
        <v/>
      </c>
      <c r="CL147" s="270" t="str">
        <f ca="true">+IF(OFFSET('Sanitation Data'!$D$29,0,10*ROW('Sanitation Data'!D141))="","",OFFSET('Sanitation Data'!$D$29,0,10*ROW('Sanitation Data'!D141)))</f>
        <v/>
      </c>
      <c r="CM147" s="270" t="str">
        <f ca="true">+IF(OFFSET('Sanitation Data'!$D$30,0,10*ROW('Sanitation Data'!D141))="","",OFFSET('Sanitation Data'!$D$30,0,10*ROW('Sanitation Data'!D141)))</f>
        <v/>
      </c>
      <c r="CN147" s="270" t="str">
        <f ca="true">+IF(OFFSET('Sanitation Data'!$D$31,0,10*ROW('Sanitation Data'!D141))="","",OFFSET('Sanitation Data'!$D$31,0,10*ROW('Sanitation Data'!D141)))</f>
        <v/>
      </c>
      <c r="CO147" s="270" t="str">
        <f ca="true">+IF(OFFSET('Sanitation Data'!$D$32,0,10*ROW('Sanitation Data'!D141))="","",OFFSET('Sanitation Data'!$D$32,0,10*ROW('Sanitation Data'!D141)))</f>
        <v/>
      </c>
      <c r="CP147" s="270" t="str">
        <f ca="true">+IF(OFFSET('Sanitation Data'!$E$28,0,10*ROW('Sanitation Data'!E141))="","",OFFSET('Sanitation Data'!$E$28,0,10*ROW('Sanitation Data'!E141)))</f>
        <v/>
      </c>
      <c r="CQ147" s="270" t="str">
        <f ca="true">+IF(OFFSET('Sanitation Data'!$E$29,0,10*ROW('Sanitation Data'!E141))="","",OFFSET('Sanitation Data'!$E$29,0,10*ROW('Sanitation Data'!E141)))</f>
        <v/>
      </c>
      <c r="CR147" s="270" t="str">
        <f ca="true">+IF(OFFSET('Sanitation Data'!$E$30,0,10*ROW('Sanitation Data'!E141))="","",OFFSET('Sanitation Data'!$E$30,0,10*ROW('Sanitation Data'!E141)))</f>
        <v/>
      </c>
      <c r="CS147" s="270" t="str">
        <f ca="true">+IF(OFFSET('Sanitation Data'!$E$31,0,10*ROW('Sanitation Data'!E141))="","",OFFSET('Sanitation Data'!$E$31,0,10*ROW('Sanitation Data'!E141)))</f>
        <v/>
      </c>
      <c r="CT147" s="270" t="str">
        <f ca="true">+IF(OFFSET('Sanitation Data'!$E$32,0,10*ROW('Sanitation Data'!E141))="","",OFFSET('Sanitation Data'!$E$32,0,10*ROW('Sanitation Data'!E141)))</f>
        <v/>
      </c>
      <c r="CU147" s="270" t="str">
        <f ca="true">+IF(OFFSET('Sanitation Data'!$F$28,0,10*ROW('Sanitation Data'!F141))="","",OFFSET('Sanitation Data'!$F$28,0,10*ROW('Sanitation Data'!F141)))</f>
        <v/>
      </c>
      <c r="CV147" s="270" t="str">
        <f ca="true">+IF(OFFSET('Sanitation Data'!$F$29,0,10*ROW('Sanitation Data'!F141))="","",OFFSET('Sanitation Data'!$F$29,0,10*ROW('Sanitation Data'!F141)))</f>
        <v/>
      </c>
      <c r="CW147" s="270" t="str">
        <f ca="true">+IF(OFFSET('Sanitation Data'!$F$30,0,10*ROW('Sanitation Data'!F141))="","",OFFSET('Sanitation Data'!$F$30,0,10*ROW('Sanitation Data'!F141)))</f>
        <v/>
      </c>
      <c r="CX147" s="270" t="str">
        <f ca="true">+IF(OFFSET('Sanitation Data'!$F$31,0,10*ROW('Sanitation Data'!F141))="","",OFFSET('Sanitation Data'!$F$31,0,10*ROW('Sanitation Data'!F141)))</f>
        <v/>
      </c>
      <c r="CY147" s="270" t="str">
        <f ca="true">+IF(OFFSET('Sanitation Data'!$F$32,0,10*ROW('Sanitation Data'!F141))="","",OFFSET('Sanitation Data'!$F$32,0,10*ROW('Sanitation Data'!F141)))</f>
        <v/>
      </c>
      <c r="CZ147" s="270" t="str">
        <f ca="true">+IF(OFFSET('Sanitation Data'!$G$28,0,10*ROW('Sanitation Data'!G141))="","",OFFSET('Sanitation Data'!$G$28,0,10*ROW('Sanitation Data'!G141)))</f>
        <v/>
      </c>
      <c r="DA147" s="270" t="str">
        <f ca="true">+IF(OFFSET('Sanitation Data'!$G$29,0,10*ROW('Sanitation Data'!G141))="","",OFFSET('Sanitation Data'!$G$29,0,10*ROW('Sanitation Data'!G141)))</f>
        <v/>
      </c>
      <c r="DB147" s="270" t="str">
        <f ca="true">+IF(OFFSET('Sanitation Data'!$G$30,0,10*ROW('Sanitation Data'!G141))="","",OFFSET('Sanitation Data'!$G$30,0,10*ROW('Sanitation Data'!G141)))</f>
        <v/>
      </c>
      <c r="DC147" s="270" t="str">
        <f ca="true">+IF(OFFSET('Sanitation Data'!$G$31,0,10*ROW('Sanitation Data'!G141))="","",OFFSET('Sanitation Data'!$G$31,0,10*ROW('Sanitation Data'!G141)))</f>
        <v/>
      </c>
      <c r="DD147" s="270" t="str">
        <f ca="true">+IF(OFFSET('Sanitation Data'!$G$32,0,10*ROW('Sanitation Data'!G141))="","",OFFSET('Sanitation Data'!$G$32,0,10*ROW('Sanitation Data'!G141)))</f>
        <v/>
      </c>
      <c r="DE147" s="270" t="str">
        <f ca="true">+IF(OFFSET('Sanitation Data'!$H$28,0,10*ROW('Sanitation Data'!H141))="","",OFFSET('Sanitation Data'!$H$28,0,10*ROW('Sanitation Data'!H141)))</f>
        <v/>
      </c>
      <c r="DF147" s="270" t="str">
        <f ca="true">+IF(OFFSET('Sanitation Data'!$H$29,0,10*ROW('Sanitation Data'!H141))="","",OFFSET('Sanitation Data'!$H$29,0,10*ROW('Sanitation Data'!H141)))</f>
        <v/>
      </c>
      <c r="DG147" s="270" t="str">
        <f ca="true">+IF(OFFSET('Sanitation Data'!$H$30,0,10*ROW('Sanitation Data'!H141))="","",OFFSET('Sanitation Data'!$H$30,0,10*ROW('Sanitation Data'!H141)))</f>
        <v/>
      </c>
      <c r="DH147" s="270" t="str">
        <f ca="true">+IF(OFFSET('Sanitation Data'!$H$31,0,10*ROW('Sanitation Data'!H141))="","",OFFSET('Sanitation Data'!$H$31,0,10*ROW('Sanitation Data'!H141)))</f>
        <v/>
      </c>
      <c r="DI147" s="270" t="str">
        <f ca="true">+IF(OFFSET('Sanitation Data'!$H$32,0,10*ROW('Sanitation Data'!H141))="","",OFFSET('Sanitation Data'!$H$32,0,10*ROW('Sanitation Data'!H141)))</f>
        <v/>
      </c>
      <c r="DJ147" s="270" t="str">
        <f ca="true">+IF(OFFSET('Sanitation Data'!$I$28,0,10*ROW('Sanitation Data'!I141))="","",OFFSET('Sanitation Data'!$I$28,0,10*ROW('Sanitation Data'!I141)))</f>
        <v/>
      </c>
      <c r="DK147" s="270" t="str">
        <f ca="true">+IF(OFFSET('Sanitation Data'!$I$29,0,10*ROW('Sanitation Data'!I141))="","",OFFSET('Sanitation Data'!$I$29,0,10*ROW('Sanitation Data'!I141)))</f>
        <v/>
      </c>
      <c r="DL147" s="270" t="str">
        <f ca="true">+IF(OFFSET('Sanitation Data'!$I$30,0,10*ROW('Sanitation Data'!I141))="","",OFFSET('Sanitation Data'!$I$30,0,10*ROW('Sanitation Data'!I141)))</f>
        <v/>
      </c>
      <c r="DM147" s="270" t="str">
        <f ca="true">+IF(OFFSET('Sanitation Data'!$I$31,0,10*ROW('Sanitation Data'!I141))="","",OFFSET('Sanitation Data'!$I$31,0,10*ROW('Sanitation Data'!I141)))</f>
        <v/>
      </c>
      <c r="DN147" s="270" t="str">
        <f ca="true">+IF(OFFSET('Sanitation Data'!$I$32,0,10*ROW('Sanitation Data'!I141))="","",OFFSET('Sanitation Data'!$I$32,0,10*ROW('Sanitation Data'!I141)))</f>
        <v/>
      </c>
      <c r="DO147" s="270" t="str">
        <f ca="true">+IF(OFFSET('Hygiene Data'!$D$11,0,10*ROW('Hygiene Data'!D141))="","",OFFSET('Hygiene Data'!$D$11,0,10*ROW('Hygiene Data'!D141)))</f>
        <v/>
      </c>
      <c r="DP147" s="270" t="str">
        <f ca="true">+IF(OFFSET('Hygiene Data'!$D$12,0,10*ROW('Hygiene Data'!D141))="","",OFFSET('Hygiene Data'!$D$12,0,10*ROW('Hygiene Data'!D141)))</f>
        <v/>
      </c>
      <c r="DQ147" s="270" t="str">
        <f ca="true">+IF(OFFSET('Hygiene Data'!$D$13,0,10*ROW('Hygiene Data'!D141))="","",OFFSET('Hygiene Data'!$D$13,0,10*ROW('Hygiene Data'!D141)))</f>
        <v/>
      </c>
      <c r="DR147" s="270" t="str">
        <f ca="true">+IF(OFFSET('Hygiene Data'!$E$11,0,10*ROW('Hygiene Data'!E141))="","",OFFSET('Hygiene Data'!$E$11,0,10*ROW('Hygiene Data'!E141)))</f>
        <v/>
      </c>
      <c r="DS147" s="270" t="str">
        <f ca="true">+IF(OFFSET('Hygiene Data'!$E$12,0,10*ROW('Hygiene Data'!E141))="","",OFFSET('Hygiene Data'!$E$12,0,10*ROW('Hygiene Data'!E141)))</f>
        <v/>
      </c>
      <c r="DT147" s="270" t="str">
        <f ca="true">+IF(OFFSET('Hygiene Data'!$E$13,0,10*ROW('Hygiene Data'!E141))="","",OFFSET('Hygiene Data'!$E$13,0,10*ROW('Hygiene Data'!E141)))</f>
        <v/>
      </c>
      <c r="DU147" s="270" t="str">
        <f ca="true">+IF(OFFSET('Hygiene Data'!$F$11,0,10*ROW('Hygiene Data'!F141))="","",OFFSET('Hygiene Data'!$F$11,0,10*ROW('Hygiene Data'!F141)))</f>
        <v/>
      </c>
      <c r="DV147" s="270" t="str">
        <f ca="true">+IF(OFFSET('Hygiene Data'!$F$12,0,10*ROW('Hygiene Data'!F141))="","",OFFSET('Hygiene Data'!$F$12,0,10*ROW('Hygiene Data'!F141)))</f>
        <v/>
      </c>
      <c r="DW147" s="270" t="str">
        <f ca="true">+IF(OFFSET('Hygiene Data'!$F$13,0,10*ROW('Hygiene Data'!F141))="","",OFFSET('Hygiene Data'!$F$13,0,10*ROW('Hygiene Data'!F141)))</f>
        <v/>
      </c>
      <c r="DX147" s="270" t="str">
        <f ca="true">+IF(OFFSET('Hygiene Data'!$G$11,0,10*ROW('Hygiene Data'!G141))="","",OFFSET('Hygiene Data'!$G$11,0,10*ROW('Hygiene Data'!G141)))</f>
        <v/>
      </c>
      <c r="DY147" s="270" t="str">
        <f ca="true">+IF(OFFSET('Hygiene Data'!$G$12,0,10*ROW('Hygiene Data'!G141))="","",OFFSET('Hygiene Data'!$G$12,0,10*ROW('Hygiene Data'!G141)))</f>
        <v/>
      </c>
      <c r="DZ147" s="270" t="str">
        <f ca="true">+IF(OFFSET('Hygiene Data'!$G$13,0,10*ROW('Hygiene Data'!G141))="","",OFFSET('Hygiene Data'!$G$13,0,10*ROW('Hygiene Data'!G141)))</f>
        <v/>
      </c>
      <c r="EA147" s="270" t="str">
        <f ca="true">+IF(OFFSET('Hygiene Data'!$H$11,0,10*ROW('Hygiene Data'!H141))="","",OFFSET('Hygiene Data'!$H$11,0,10*ROW('Hygiene Data'!H141)))</f>
        <v/>
      </c>
      <c r="EB147" s="270" t="str">
        <f ca="true">+IF(OFFSET('Hygiene Data'!$H$12,0,10*ROW('Hygiene Data'!H141))="","",OFFSET('Hygiene Data'!$H$12,0,10*ROW('Hygiene Data'!H141)))</f>
        <v/>
      </c>
      <c r="EC147" s="270" t="str">
        <f ca="true">+IF(OFFSET('Hygiene Data'!$H$13,0,10*ROW('Hygiene Data'!H141))="","",OFFSET('Hygiene Data'!$H$13,0,10*ROW('Hygiene Data'!H141)))</f>
        <v/>
      </c>
      <c r="ED147" s="270" t="str">
        <f ca="true">+IF(OFFSET('Hygiene Data'!$I$11,0,10*ROW('Hygiene Data'!I141))="","",OFFSET('Hygiene Data'!$I$11,0,10*ROW('Hygiene Data'!I141)))</f>
        <v/>
      </c>
      <c r="EE147" s="270" t="str">
        <f ca="true">+IF(OFFSET('Hygiene Data'!$I$12,0,10*ROW('Hygiene Data'!I141))="","",OFFSET('Hygiene Data'!$I$12,0,10*ROW('Hygiene Data'!I141)))</f>
        <v/>
      </c>
      <c r="EF147" s="270"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6"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0"/>
      <c r="BS148" s="270" t="str">
        <f ca="true">+IF(OFFSET('Water Data'!$D$27,0,10*ROW('Water Data'!D142))="","",OFFSET('Water Data'!$D$27,0,10*ROW('Water Data'!D142)))</f>
        <v/>
      </c>
      <c r="BT148" s="270" t="str">
        <f ca="true">+IF(OFFSET('Water Data'!$D$28,0,10*ROW('Water Data'!D142))="","",OFFSET('Water Data'!$D$28,0,10*ROW('Water Data'!D142)))</f>
        <v/>
      </c>
      <c r="BU148" s="270" t="str">
        <f ca="true">+IF(OFFSET('Water Data'!$D$29,0,10*ROW('Water Data'!D142))="","",OFFSET('Water Data'!$D$29,0,10*ROW('Water Data'!D142)))</f>
        <v/>
      </c>
      <c r="BV148" s="270" t="str">
        <f ca="true">+IF(OFFSET('Water Data'!$E$27,0,10*ROW('Water Data'!E142))="","",OFFSET('Water Data'!$E$27,0,10*ROW('Water Data'!E142)))</f>
        <v/>
      </c>
      <c r="BW148" s="270" t="str">
        <f ca="true">+IF(OFFSET('Water Data'!$E$28,0,10*ROW('Water Data'!E142))="","",OFFSET('Water Data'!$E$28,0,10*ROW('Water Data'!E142)))</f>
        <v/>
      </c>
      <c r="BX148" s="270" t="str">
        <f ca="true">+IF(OFFSET('Water Data'!$E$29,0,10*ROW('Water Data'!E142))="","",OFFSET('Water Data'!$E$29,0,10*ROW('Water Data'!E142)))</f>
        <v/>
      </c>
      <c r="BY148" s="270" t="str">
        <f ca="true">+IF(OFFSET('Water Data'!$F$27,0,10*ROW('Water Data'!F142))="","",OFFSET('Water Data'!$F$27,0,10*ROW('Water Data'!F142)))</f>
        <v/>
      </c>
      <c r="BZ148" s="270" t="str">
        <f ca="true">+IF(OFFSET('Water Data'!$F$28,0,10*ROW('Water Data'!F142))="","",OFFSET('Water Data'!$F$28,0,10*ROW('Water Data'!F142)))</f>
        <v/>
      </c>
      <c r="CA148" s="270" t="str">
        <f ca="true">+IF(OFFSET('Water Data'!$F$29,0,10*ROW('Water Data'!F142))="","",OFFSET('Water Data'!$F$29,0,10*ROW('Water Data'!F142)))</f>
        <v/>
      </c>
      <c r="CB148" s="270" t="str">
        <f ca="true">+IF(OFFSET('Water Data'!$G$27,0,10*ROW('Water Data'!G142))="","",OFFSET('Water Data'!$G$27,0,10*ROW('Water Data'!G142)))</f>
        <v/>
      </c>
      <c r="CC148" s="270" t="str">
        <f ca="true">+IF(OFFSET('Water Data'!$G$28,0,10*ROW('Water Data'!G142))="","",OFFSET('Water Data'!$G$28,0,10*ROW('Water Data'!G142)))</f>
        <v/>
      </c>
      <c r="CD148" s="270" t="str">
        <f ca="true">+IF(OFFSET('Water Data'!$G$29,0,10*ROW('Water Data'!G142))="","",OFFSET('Water Data'!$G$29,0,10*ROW('Water Data'!G142)))</f>
        <v/>
      </c>
      <c r="CE148" s="270" t="str">
        <f ca="true">+IF(OFFSET('Water Data'!$H$27,0,10*ROW('Water Data'!H142))="","",OFFSET('Water Data'!$H$27,0,10*ROW('Water Data'!H142)))</f>
        <v/>
      </c>
      <c r="CF148" s="270" t="str">
        <f ca="true">+IF(OFFSET('Water Data'!$H$28,0,10*ROW('Water Data'!H142))="","",OFFSET('Water Data'!$H$28,0,10*ROW('Water Data'!H142)))</f>
        <v/>
      </c>
      <c r="CG148" s="270" t="str">
        <f ca="true">+IF(OFFSET('Water Data'!$H$29,0,10*ROW('Water Data'!H142))="","",OFFSET('Water Data'!$H$29,0,10*ROW('Water Data'!H142)))</f>
        <v/>
      </c>
      <c r="CH148" s="270" t="str">
        <f ca="true">+IF(OFFSET('Water Data'!$I$27,0,10*ROW('Water Data'!I142))="","",OFFSET('Water Data'!$I$27,0,10*ROW('Water Data'!I142)))</f>
        <v/>
      </c>
      <c r="CI148" s="270" t="str">
        <f ca="true">+IF(OFFSET('Water Data'!$I$28,0,10*ROW('Water Data'!I142))="","",OFFSET('Water Data'!$I$28,0,10*ROW('Water Data'!I142)))</f>
        <v/>
      </c>
      <c r="CJ148" s="270" t="str">
        <f ca="true">+IF(OFFSET('Water Data'!$I$29,0,10*ROW('Water Data'!I142))="","",OFFSET('Water Data'!$I$29,0,10*ROW('Water Data'!I142)))</f>
        <v/>
      </c>
      <c r="CK148" s="270" t="str">
        <f ca="true">+IF(OFFSET('Sanitation Data'!$D$28,0,10*ROW('Sanitation Data'!D142))="","",OFFSET('Sanitation Data'!$D$28,0,10*ROW('Sanitation Data'!D142)))</f>
        <v/>
      </c>
      <c r="CL148" s="270" t="str">
        <f ca="true">+IF(OFFSET('Sanitation Data'!$D$29,0,10*ROW('Sanitation Data'!D142))="","",OFFSET('Sanitation Data'!$D$29,0,10*ROW('Sanitation Data'!D142)))</f>
        <v/>
      </c>
      <c r="CM148" s="270" t="str">
        <f ca="true">+IF(OFFSET('Sanitation Data'!$D$30,0,10*ROW('Sanitation Data'!D142))="","",OFFSET('Sanitation Data'!$D$30,0,10*ROW('Sanitation Data'!D142)))</f>
        <v/>
      </c>
      <c r="CN148" s="270" t="str">
        <f ca="true">+IF(OFFSET('Sanitation Data'!$D$31,0,10*ROW('Sanitation Data'!D142))="","",OFFSET('Sanitation Data'!$D$31,0,10*ROW('Sanitation Data'!D142)))</f>
        <v/>
      </c>
      <c r="CO148" s="270" t="str">
        <f ca="true">+IF(OFFSET('Sanitation Data'!$D$32,0,10*ROW('Sanitation Data'!D142))="","",OFFSET('Sanitation Data'!$D$32,0,10*ROW('Sanitation Data'!D142)))</f>
        <v/>
      </c>
      <c r="CP148" s="270" t="str">
        <f ca="true">+IF(OFFSET('Sanitation Data'!$E$28,0,10*ROW('Sanitation Data'!E142))="","",OFFSET('Sanitation Data'!$E$28,0,10*ROW('Sanitation Data'!E142)))</f>
        <v/>
      </c>
      <c r="CQ148" s="270" t="str">
        <f ca="true">+IF(OFFSET('Sanitation Data'!$E$29,0,10*ROW('Sanitation Data'!E142))="","",OFFSET('Sanitation Data'!$E$29,0,10*ROW('Sanitation Data'!E142)))</f>
        <v/>
      </c>
      <c r="CR148" s="270" t="str">
        <f ca="true">+IF(OFFSET('Sanitation Data'!$E$30,0,10*ROW('Sanitation Data'!E142))="","",OFFSET('Sanitation Data'!$E$30,0,10*ROW('Sanitation Data'!E142)))</f>
        <v/>
      </c>
      <c r="CS148" s="270" t="str">
        <f ca="true">+IF(OFFSET('Sanitation Data'!$E$31,0,10*ROW('Sanitation Data'!E142))="","",OFFSET('Sanitation Data'!$E$31,0,10*ROW('Sanitation Data'!E142)))</f>
        <v/>
      </c>
      <c r="CT148" s="270" t="str">
        <f ca="true">+IF(OFFSET('Sanitation Data'!$E$32,0,10*ROW('Sanitation Data'!E142))="","",OFFSET('Sanitation Data'!$E$32,0,10*ROW('Sanitation Data'!E142)))</f>
        <v/>
      </c>
      <c r="CU148" s="270" t="str">
        <f ca="true">+IF(OFFSET('Sanitation Data'!$F$28,0,10*ROW('Sanitation Data'!F142))="","",OFFSET('Sanitation Data'!$F$28,0,10*ROW('Sanitation Data'!F142)))</f>
        <v/>
      </c>
      <c r="CV148" s="270" t="str">
        <f ca="true">+IF(OFFSET('Sanitation Data'!$F$29,0,10*ROW('Sanitation Data'!F142))="","",OFFSET('Sanitation Data'!$F$29,0,10*ROW('Sanitation Data'!F142)))</f>
        <v/>
      </c>
      <c r="CW148" s="270" t="str">
        <f ca="true">+IF(OFFSET('Sanitation Data'!$F$30,0,10*ROW('Sanitation Data'!F142))="","",OFFSET('Sanitation Data'!$F$30,0,10*ROW('Sanitation Data'!F142)))</f>
        <v/>
      </c>
      <c r="CX148" s="270" t="str">
        <f ca="true">+IF(OFFSET('Sanitation Data'!$F$31,0,10*ROW('Sanitation Data'!F142))="","",OFFSET('Sanitation Data'!$F$31,0,10*ROW('Sanitation Data'!F142)))</f>
        <v/>
      </c>
      <c r="CY148" s="270" t="str">
        <f ca="true">+IF(OFFSET('Sanitation Data'!$F$32,0,10*ROW('Sanitation Data'!F142))="","",OFFSET('Sanitation Data'!$F$32,0,10*ROW('Sanitation Data'!F142)))</f>
        <v/>
      </c>
      <c r="CZ148" s="270" t="str">
        <f ca="true">+IF(OFFSET('Sanitation Data'!$G$28,0,10*ROW('Sanitation Data'!G142))="","",OFFSET('Sanitation Data'!$G$28,0,10*ROW('Sanitation Data'!G142)))</f>
        <v/>
      </c>
      <c r="DA148" s="270" t="str">
        <f ca="true">+IF(OFFSET('Sanitation Data'!$G$29,0,10*ROW('Sanitation Data'!G142))="","",OFFSET('Sanitation Data'!$G$29,0,10*ROW('Sanitation Data'!G142)))</f>
        <v/>
      </c>
      <c r="DB148" s="270" t="str">
        <f ca="true">+IF(OFFSET('Sanitation Data'!$G$30,0,10*ROW('Sanitation Data'!G142))="","",OFFSET('Sanitation Data'!$G$30,0,10*ROW('Sanitation Data'!G142)))</f>
        <v/>
      </c>
      <c r="DC148" s="270" t="str">
        <f ca="true">+IF(OFFSET('Sanitation Data'!$G$31,0,10*ROW('Sanitation Data'!G142))="","",OFFSET('Sanitation Data'!$G$31,0,10*ROW('Sanitation Data'!G142)))</f>
        <v/>
      </c>
      <c r="DD148" s="270" t="str">
        <f ca="true">+IF(OFFSET('Sanitation Data'!$G$32,0,10*ROW('Sanitation Data'!G142))="","",OFFSET('Sanitation Data'!$G$32,0,10*ROW('Sanitation Data'!G142)))</f>
        <v/>
      </c>
      <c r="DE148" s="270" t="str">
        <f ca="true">+IF(OFFSET('Sanitation Data'!$H$28,0,10*ROW('Sanitation Data'!H142))="","",OFFSET('Sanitation Data'!$H$28,0,10*ROW('Sanitation Data'!H142)))</f>
        <v/>
      </c>
      <c r="DF148" s="270" t="str">
        <f ca="true">+IF(OFFSET('Sanitation Data'!$H$29,0,10*ROW('Sanitation Data'!H142))="","",OFFSET('Sanitation Data'!$H$29,0,10*ROW('Sanitation Data'!H142)))</f>
        <v/>
      </c>
      <c r="DG148" s="270" t="str">
        <f ca="true">+IF(OFFSET('Sanitation Data'!$H$30,0,10*ROW('Sanitation Data'!H142))="","",OFFSET('Sanitation Data'!$H$30,0,10*ROW('Sanitation Data'!H142)))</f>
        <v/>
      </c>
      <c r="DH148" s="270" t="str">
        <f ca="true">+IF(OFFSET('Sanitation Data'!$H$31,0,10*ROW('Sanitation Data'!H142))="","",OFFSET('Sanitation Data'!$H$31,0,10*ROW('Sanitation Data'!H142)))</f>
        <v/>
      </c>
      <c r="DI148" s="270" t="str">
        <f ca="true">+IF(OFFSET('Sanitation Data'!$H$32,0,10*ROW('Sanitation Data'!H142))="","",OFFSET('Sanitation Data'!$H$32,0,10*ROW('Sanitation Data'!H142)))</f>
        <v/>
      </c>
      <c r="DJ148" s="270" t="str">
        <f ca="true">+IF(OFFSET('Sanitation Data'!$I$28,0,10*ROW('Sanitation Data'!I142))="","",OFFSET('Sanitation Data'!$I$28,0,10*ROW('Sanitation Data'!I142)))</f>
        <v/>
      </c>
      <c r="DK148" s="270" t="str">
        <f ca="true">+IF(OFFSET('Sanitation Data'!$I$29,0,10*ROW('Sanitation Data'!I142))="","",OFFSET('Sanitation Data'!$I$29,0,10*ROW('Sanitation Data'!I142)))</f>
        <v/>
      </c>
      <c r="DL148" s="270" t="str">
        <f ca="true">+IF(OFFSET('Sanitation Data'!$I$30,0,10*ROW('Sanitation Data'!I142))="","",OFFSET('Sanitation Data'!$I$30,0,10*ROW('Sanitation Data'!I142)))</f>
        <v/>
      </c>
      <c r="DM148" s="270" t="str">
        <f ca="true">+IF(OFFSET('Sanitation Data'!$I$31,0,10*ROW('Sanitation Data'!I142))="","",OFFSET('Sanitation Data'!$I$31,0,10*ROW('Sanitation Data'!I142)))</f>
        <v/>
      </c>
      <c r="DN148" s="270" t="str">
        <f ca="true">+IF(OFFSET('Sanitation Data'!$I$32,0,10*ROW('Sanitation Data'!I142))="","",OFFSET('Sanitation Data'!$I$32,0,10*ROW('Sanitation Data'!I142)))</f>
        <v/>
      </c>
      <c r="DO148" s="270" t="str">
        <f ca="true">+IF(OFFSET('Hygiene Data'!$D$11,0,10*ROW('Hygiene Data'!D142))="","",OFFSET('Hygiene Data'!$D$11,0,10*ROW('Hygiene Data'!D142)))</f>
        <v/>
      </c>
      <c r="DP148" s="270" t="str">
        <f ca="true">+IF(OFFSET('Hygiene Data'!$D$12,0,10*ROW('Hygiene Data'!D142))="","",OFFSET('Hygiene Data'!$D$12,0,10*ROW('Hygiene Data'!D142)))</f>
        <v/>
      </c>
      <c r="DQ148" s="270" t="str">
        <f ca="true">+IF(OFFSET('Hygiene Data'!$D$13,0,10*ROW('Hygiene Data'!D142))="","",OFFSET('Hygiene Data'!$D$13,0,10*ROW('Hygiene Data'!D142)))</f>
        <v/>
      </c>
      <c r="DR148" s="270" t="str">
        <f ca="true">+IF(OFFSET('Hygiene Data'!$E$11,0,10*ROW('Hygiene Data'!E142))="","",OFFSET('Hygiene Data'!$E$11,0,10*ROW('Hygiene Data'!E142)))</f>
        <v/>
      </c>
      <c r="DS148" s="270" t="str">
        <f ca="true">+IF(OFFSET('Hygiene Data'!$E$12,0,10*ROW('Hygiene Data'!E142))="","",OFFSET('Hygiene Data'!$E$12,0,10*ROW('Hygiene Data'!E142)))</f>
        <v/>
      </c>
      <c r="DT148" s="270" t="str">
        <f ca="true">+IF(OFFSET('Hygiene Data'!$E$13,0,10*ROW('Hygiene Data'!E142))="","",OFFSET('Hygiene Data'!$E$13,0,10*ROW('Hygiene Data'!E142)))</f>
        <v/>
      </c>
      <c r="DU148" s="270" t="str">
        <f ca="true">+IF(OFFSET('Hygiene Data'!$F$11,0,10*ROW('Hygiene Data'!F142))="","",OFFSET('Hygiene Data'!$F$11,0,10*ROW('Hygiene Data'!F142)))</f>
        <v/>
      </c>
      <c r="DV148" s="270" t="str">
        <f ca="true">+IF(OFFSET('Hygiene Data'!$F$12,0,10*ROW('Hygiene Data'!F142))="","",OFFSET('Hygiene Data'!$F$12,0,10*ROW('Hygiene Data'!F142)))</f>
        <v/>
      </c>
      <c r="DW148" s="270" t="str">
        <f ca="true">+IF(OFFSET('Hygiene Data'!$F$13,0,10*ROW('Hygiene Data'!F142))="","",OFFSET('Hygiene Data'!$F$13,0,10*ROW('Hygiene Data'!F142)))</f>
        <v/>
      </c>
      <c r="DX148" s="270" t="str">
        <f ca="true">+IF(OFFSET('Hygiene Data'!$G$11,0,10*ROW('Hygiene Data'!G142))="","",OFFSET('Hygiene Data'!$G$11,0,10*ROW('Hygiene Data'!G142)))</f>
        <v/>
      </c>
      <c r="DY148" s="270" t="str">
        <f ca="true">+IF(OFFSET('Hygiene Data'!$G$12,0,10*ROW('Hygiene Data'!G142))="","",OFFSET('Hygiene Data'!$G$12,0,10*ROW('Hygiene Data'!G142)))</f>
        <v/>
      </c>
      <c r="DZ148" s="270" t="str">
        <f ca="true">+IF(OFFSET('Hygiene Data'!$G$13,0,10*ROW('Hygiene Data'!G142))="","",OFFSET('Hygiene Data'!$G$13,0,10*ROW('Hygiene Data'!G142)))</f>
        <v/>
      </c>
      <c r="EA148" s="270" t="str">
        <f ca="true">+IF(OFFSET('Hygiene Data'!$H$11,0,10*ROW('Hygiene Data'!H142))="","",OFFSET('Hygiene Data'!$H$11,0,10*ROW('Hygiene Data'!H142)))</f>
        <v/>
      </c>
      <c r="EB148" s="270" t="str">
        <f ca="true">+IF(OFFSET('Hygiene Data'!$H$12,0,10*ROW('Hygiene Data'!H142))="","",OFFSET('Hygiene Data'!$H$12,0,10*ROW('Hygiene Data'!H142)))</f>
        <v/>
      </c>
      <c r="EC148" s="270" t="str">
        <f ca="true">+IF(OFFSET('Hygiene Data'!$H$13,0,10*ROW('Hygiene Data'!H142))="","",OFFSET('Hygiene Data'!$H$13,0,10*ROW('Hygiene Data'!H142)))</f>
        <v/>
      </c>
      <c r="ED148" s="270" t="str">
        <f ca="true">+IF(OFFSET('Hygiene Data'!$I$11,0,10*ROW('Hygiene Data'!I142))="","",OFFSET('Hygiene Data'!$I$11,0,10*ROW('Hygiene Data'!I142)))</f>
        <v/>
      </c>
      <c r="EE148" s="270" t="str">
        <f ca="true">+IF(OFFSET('Hygiene Data'!$I$12,0,10*ROW('Hygiene Data'!I142))="","",OFFSET('Hygiene Data'!$I$12,0,10*ROW('Hygiene Data'!I142)))</f>
        <v/>
      </c>
      <c r="EF148" s="270"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6"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0"/>
      <c r="BS149" s="270" t="str">
        <f ca="true">+IF(OFFSET('Water Data'!$D$27,0,10*ROW('Water Data'!D143))="","",OFFSET('Water Data'!$D$27,0,10*ROW('Water Data'!D143)))</f>
        <v/>
      </c>
      <c r="BT149" s="270" t="str">
        <f ca="true">+IF(OFFSET('Water Data'!$D$28,0,10*ROW('Water Data'!D143))="","",OFFSET('Water Data'!$D$28,0,10*ROW('Water Data'!D143)))</f>
        <v/>
      </c>
      <c r="BU149" s="270" t="str">
        <f ca="true">+IF(OFFSET('Water Data'!$D$29,0,10*ROW('Water Data'!D143))="","",OFFSET('Water Data'!$D$29,0,10*ROW('Water Data'!D143)))</f>
        <v/>
      </c>
      <c r="BV149" s="270" t="str">
        <f ca="true">+IF(OFFSET('Water Data'!$E$27,0,10*ROW('Water Data'!E143))="","",OFFSET('Water Data'!$E$27,0,10*ROW('Water Data'!E143)))</f>
        <v/>
      </c>
      <c r="BW149" s="270" t="str">
        <f ca="true">+IF(OFFSET('Water Data'!$E$28,0,10*ROW('Water Data'!E143))="","",OFFSET('Water Data'!$E$28,0,10*ROW('Water Data'!E143)))</f>
        <v/>
      </c>
      <c r="BX149" s="270" t="str">
        <f ca="true">+IF(OFFSET('Water Data'!$E$29,0,10*ROW('Water Data'!E143))="","",OFFSET('Water Data'!$E$29,0,10*ROW('Water Data'!E143)))</f>
        <v/>
      </c>
      <c r="BY149" s="270" t="str">
        <f ca="true">+IF(OFFSET('Water Data'!$F$27,0,10*ROW('Water Data'!F143))="","",OFFSET('Water Data'!$F$27,0,10*ROW('Water Data'!F143)))</f>
        <v/>
      </c>
      <c r="BZ149" s="270" t="str">
        <f ca="true">+IF(OFFSET('Water Data'!$F$28,0,10*ROW('Water Data'!F143))="","",OFFSET('Water Data'!$F$28,0,10*ROW('Water Data'!F143)))</f>
        <v/>
      </c>
      <c r="CA149" s="270" t="str">
        <f ca="true">+IF(OFFSET('Water Data'!$F$29,0,10*ROW('Water Data'!F143))="","",OFFSET('Water Data'!$F$29,0,10*ROW('Water Data'!F143)))</f>
        <v/>
      </c>
      <c r="CB149" s="270" t="str">
        <f ca="true">+IF(OFFSET('Water Data'!$G$27,0,10*ROW('Water Data'!G143))="","",OFFSET('Water Data'!$G$27,0,10*ROW('Water Data'!G143)))</f>
        <v/>
      </c>
      <c r="CC149" s="270" t="str">
        <f ca="true">+IF(OFFSET('Water Data'!$G$28,0,10*ROW('Water Data'!G143))="","",OFFSET('Water Data'!$G$28,0,10*ROW('Water Data'!G143)))</f>
        <v/>
      </c>
      <c r="CD149" s="270" t="str">
        <f ca="true">+IF(OFFSET('Water Data'!$G$29,0,10*ROW('Water Data'!G143))="","",OFFSET('Water Data'!$G$29,0,10*ROW('Water Data'!G143)))</f>
        <v/>
      </c>
      <c r="CE149" s="270" t="str">
        <f ca="true">+IF(OFFSET('Water Data'!$H$27,0,10*ROW('Water Data'!H143))="","",OFFSET('Water Data'!$H$27,0,10*ROW('Water Data'!H143)))</f>
        <v/>
      </c>
      <c r="CF149" s="270" t="str">
        <f ca="true">+IF(OFFSET('Water Data'!$H$28,0,10*ROW('Water Data'!H143))="","",OFFSET('Water Data'!$H$28,0,10*ROW('Water Data'!H143)))</f>
        <v/>
      </c>
      <c r="CG149" s="270" t="str">
        <f ca="true">+IF(OFFSET('Water Data'!$H$29,0,10*ROW('Water Data'!H143))="","",OFFSET('Water Data'!$H$29,0,10*ROW('Water Data'!H143)))</f>
        <v/>
      </c>
      <c r="CH149" s="270" t="str">
        <f ca="true">+IF(OFFSET('Water Data'!$I$27,0,10*ROW('Water Data'!I143))="","",OFFSET('Water Data'!$I$27,0,10*ROW('Water Data'!I143)))</f>
        <v/>
      </c>
      <c r="CI149" s="270" t="str">
        <f ca="true">+IF(OFFSET('Water Data'!$I$28,0,10*ROW('Water Data'!I143))="","",OFFSET('Water Data'!$I$28,0,10*ROW('Water Data'!I143)))</f>
        <v/>
      </c>
      <c r="CJ149" s="270" t="str">
        <f ca="true">+IF(OFFSET('Water Data'!$I$29,0,10*ROW('Water Data'!I143))="","",OFFSET('Water Data'!$I$29,0,10*ROW('Water Data'!I143)))</f>
        <v/>
      </c>
      <c r="CK149" s="270" t="str">
        <f ca="true">+IF(OFFSET('Sanitation Data'!$D$28,0,10*ROW('Sanitation Data'!D143))="","",OFFSET('Sanitation Data'!$D$28,0,10*ROW('Sanitation Data'!D143)))</f>
        <v/>
      </c>
      <c r="CL149" s="270" t="str">
        <f ca="true">+IF(OFFSET('Sanitation Data'!$D$29,0,10*ROW('Sanitation Data'!D143))="","",OFFSET('Sanitation Data'!$D$29,0,10*ROW('Sanitation Data'!D143)))</f>
        <v/>
      </c>
      <c r="CM149" s="270" t="str">
        <f ca="true">+IF(OFFSET('Sanitation Data'!$D$30,0,10*ROW('Sanitation Data'!D143))="","",OFFSET('Sanitation Data'!$D$30,0,10*ROW('Sanitation Data'!D143)))</f>
        <v/>
      </c>
      <c r="CN149" s="270" t="str">
        <f ca="true">+IF(OFFSET('Sanitation Data'!$D$31,0,10*ROW('Sanitation Data'!D143))="","",OFFSET('Sanitation Data'!$D$31,0,10*ROW('Sanitation Data'!D143)))</f>
        <v/>
      </c>
      <c r="CO149" s="270" t="str">
        <f ca="true">+IF(OFFSET('Sanitation Data'!$D$32,0,10*ROW('Sanitation Data'!D143))="","",OFFSET('Sanitation Data'!$D$32,0,10*ROW('Sanitation Data'!D143)))</f>
        <v/>
      </c>
      <c r="CP149" s="270" t="str">
        <f ca="true">+IF(OFFSET('Sanitation Data'!$E$28,0,10*ROW('Sanitation Data'!E143))="","",OFFSET('Sanitation Data'!$E$28,0,10*ROW('Sanitation Data'!E143)))</f>
        <v/>
      </c>
      <c r="CQ149" s="270" t="str">
        <f ca="true">+IF(OFFSET('Sanitation Data'!$E$29,0,10*ROW('Sanitation Data'!E143))="","",OFFSET('Sanitation Data'!$E$29,0,10*ROW('Sanitation Data'!E143)))</f>
        <v/>
      </c>
      <c r="CR149" s="270" t="str">
        <f ca="true">+IF(OFFSET('Sanitation Data'!$E$30,0,10*ROW('Sanitation Data'!E143))="","",OFFSET('Sanitation Data'!$E$30,0,10*ROW('Sanitation Data'!E143)))</f>
        <v/>
      </c>
      <c r="CS149" s="270" t="str">
        <f ca="true">+IF(OFFSET('Sanitation Data'!$E$31,0,10*ROW('Sanitation Data'!E143))="","",OFFSET('Sanitation Data'!$E$31,0,10*ROW('Sanitation Data'!E143)))</f>
        <v/>
      </c>
      <c r="CT149" s="270" t="str">
        <f ca="true">+IF(OFFSET('Sanitation Data'!$E$32,0,10*ROW('Sanitation Data'!E143))="","",OFFSET('Sanitation Data'!$E$32,0,10*ROW('Sanitation Data'!E143)))</f>
        <v/>
      </c>
      <c r="CU149" s="270" t="str">
        <f ca="true">+IF(OFFSET('Sanitation Data'!$F$28,0,10*ROW('Sanitation Data'!F143))="","",OFFSET('Sanitation Data'!$F$28,0,10*ROW('Sanitation Data'!F143)))</f>
        <v/>
      </c>
      <c r="CV149" s="270" t="str">
        <f ca="true">+IF(OFFSET('Sanitation Data'!$F$29,0,10*ROW('Sanitation Data'!F143))="","",OFFSET('Sanitation Data'!$F$29,0,10*ROW('Sanitation Data'!F143)))</f>
        <v/>
      </c>
      <c r="CW149" s="270" t="str">
        <f ca="true">+IF(OFFSET('Sanitation Data'!$F$30,0,10*ROW('Sanitation Data'!F143))="","",OFFSET('Sanitation Data'!$F$30,0,10*ROW('Sanitation Data'!F143)))</f>
        <v/>
      </c>
      <c r="CX149" s="270" t="str">
        <f ca="true">+IF(OFFSET('Sanitation Data'!$F$31,0,10*ROW('Sanitation Data'!F143))="","",OFFSET('Sanitation Data'!$F$31,0,10*ROW('Sanitation Data'!F143)))</f>
        <v/>
      </c>
      <c r="CY149" s="270" t="str">
        <f ca="true">+IF(OFFSET('Sanitation Data'!$F$32,0,10*ROW('Sanitation Data'!F143))="","",OFFSET('Sanitation Data'!$F$32,0,10*ROW('Sanitation Data'!F143)))</f>
        <v/>
      </c>
      <c r="CZ149" s="270" t="str">
        <f ca="true">+IF(OFFSET('Sanitation Data'!$G$28,0,10*ROW('Sanitation Data'!G143))="","",OFFSET('Sanitation Data'!$G$28,0,10*ROW('Sanitation Data'!G143)))</f>
        <v/>
      </c>
      <c r="DA149" s="270" t="str">
        <f ca="true">+IF(OFFSET('Sanitation Data'!$G$29,0,10*ROW('Sanitation Data'!G143))="","",OFFSET('Sanitation Data'!$G$29,0,10*ROW('Sanitation Data'!G143)))</f>
        <v/>
      </c>
      <c r="DB149" s="270" t="str">
        <f ca="true">+IF(OFFSET('Sanitation Data'!$G$30,0,10*ROW('Sanitation Data'!G143))="","",OFFSET('Sanitation Data'!$G$30,0,10*ROW('Sanitation Data'!G143)))</f>
        <v/>
      </c>
      <c r="DC149" s="270" t="str">
        <f ca="true">+IF(OFFSET('Sanitation Data'!$G$31,0,10*ROW('Sanitation Data'!G143))="","",OFFSET('Sanitation Data'!$G$31,0,10*ROW('Sanitation Data'!G143)))</f>
        <v/>
      </c>
      <c r="DD149" s="270" t="str">
        <f ca="true">+IF(OFFSET('Sanitation Data'!$G$32,0,10*ROW('Sanitation Data'!G143))="","",OFFSET('Sanitation Data'!$G$32,0,10*ROW('Sanitation Data'!G143)))</f>
        <v/>
      </c>
      <c r="DE149" s="270" t="str">
        <f ca="true">+IF(OFFSET('Sanitation Data'!$H$28,0,10*ROW('Sanitation Data'!H143))="","",OFFSET('Sanitation Data'!$H$28,0,10*ROW('Sanitation Data'!H143)))</f>
        <v/>
      </c>
      <c r="DF149" s="270" t="str">
        <f ca="true">+IF(OFFSET('Sanitation Data'!$H$29,0,10*ROW('Sanitation Data'!H143))="","",OFFSET('Sanitation Data'!$H$29,0,10*ROW('Sanitation Data'!H143)))</f>
        <v/>
      </c>
      <c r="DG149" s="270" t="str">
        <f ca="true">+IF(OFFSET('Sanitation Data'!$H$30,0,10*ROW('Sanitation Data'!H143))="","",OFFSET('Sanitation Data'!$H$30,0,10*ROW('Sanitation Data'!H143)))</f>
        <v/>
      </c>
      <c r="DH149" s="270" t="str">
        <f ca="true">+IF(OFFSET('Sanitation Data'!$H$31,0,10*ROW('Sanitation Data'!H143))="","",OFFSET('Sanitation Data'!$H$31,0,10*ROW('Sanitation Data'!H143)))</f>
        <v/>
      </c>
      <c r="DI149" s="270" t="str">
        <f ca="true">+IF(OFFSET('Sanitation Data'!$H$32,0,10*ROW('Sanitation Data'!H143))="","",OFFSET('Sanitation Data'!$H$32,0,10*ROW('Sanitation Data'!H143)))</f>
        <v/>
      </c>
      <c r="DJ149" s="270" t="str">
        <f ca="true">+IF(OFFSET('Sanitation Data'!$I$28,0,10*ROW('Sanitation Data'!I143))="","",OFFSET('Sanitation Data'!$I$28,0,10*ROW('Sanitation Data'!I143)))</f>
        <v/>
      </c>
      <c r="DK149" s="270" t="str">
        <f ca="true">+IF(OFFSET('Sanitation Data'!$I$29,0,10*ROW('Sanitation Data'!I143))="","",OFFSET('Sanitation Data'!$I$29,0,10*ROW('Sanitation Data'!I143)))</f>
        <v/>
      </c>
      <c r="DL149" s="270" t="str">
        <f ca="true">+IF(OFFSET('Sanitation Data'!$I$30,0,10*ROW('Sanitation Data'!I143))="","",OFFSET('Sanitation Data'!$I$30,0,10*ROW('Sanitation Data'!I143)))</f>
        <v/>
      </c>
      <c r="DM149" s="270" t="str">
        <f ca="true">+IF(OFFSET('Sanitation Data'!$I$31,0,10*ROW('Sanitation Data'!I143))="","",OFFSET('Sanitation Data'!$I$31,0,10*ROW('Sanitation Data'!I143)))</f>
        <v/>
      </c>
      <c r="DN149" s="270" t="str">
        <f ca="true">+IF(OFFSET('Sanitation Data'!$I$32,0,10*ROW('Sanitation Data'!I143))="","",OFFSET('Sanitation Data'!$I$32,0,10*ROW('Sanitation Data'!I143)))</f>
        <v/>
      </c>
      <c r="DO149" s="270" t="str">
        <f ca="true">+IF(OFFSET('Hygiene Data'!$D$11,0,10*ROW('Hygiene Data'!D143))="","",OFFSET('Hygiene Data'!$D$11,0,10*ROW('Hygiene Data'!D143)))</f>
        <v/>
      </c>
      <c r="DP149" s="270" t="str">
        <f ca="true">+IF(OFFSET('Hygiene Data'!$D$12,0,10*ROW('Hygiene Data'!D143))="","",OFFSET('Hygiene Data'!$D$12,0,10*ROW('Hygiene Data'!D143)))</f>
        <v/>
      </c>
      <c r="DQ149" s="270" t="str">
        <f ca="true">+IF(OFFSET('Hygiene Data'!$D$13,0,10*ROW('Hygiene Data'!D143))="","",OFFSET('Hygiene Data'!$D$13,0,10*ROW('Hygiene Data'!D143)))</f>
        <v/>
      </c>
      <c r="DR149" s="270" t="str">
        <f ca="true">+IF(OFFSET('Hygiene Data'!$E$11,0,10*ROW('Hygiene Data'!E143))="","",OFFSET('Hygiene Data'!$E$11,0,10*ROW('Hygiene Data'!E143)))</f>
        <v/>
      </c>
      <c r="DS149" s="270" t="str">
        <f ca="true">+IF(OFFSET('Hygiene Data'!$E$12,0,10*ROW('Hygiene Data'!E143))="","",OFFSET('Hygiene Data'!$E$12,0,10*ROW('Hygiene Data'!E143)))</f>
        <v/>
      </c>
      <c r="DT149" s="270" t="str">
        <f ca="true">+IF(OFFSET('Hygiene Data'!$E$13,0,10*ROW('Hygiene Data'!E143))="","",OFFSET('Hygiene Data'!$E$13,0,10*ROW('Hygiene Data'!E143)))</f>
        <v/>
      </c>
      <c r="DU149" s="270" t="str">
        <f ca="true">+IF(OFFSET('Hygiene Data'!$F$11,0,10*ROW('Hygiene Data'!F143))="","",OFFSET('Hygiene Data'!$F$11,0,10*ROW('Hygiene Data'!F143)))</f>
        <v/>
      </c>
      <c r="DV149" s="270" t="str">
        <f ca="true">+IF(OFFSET('Hygiene Data'!$F$12,0,10*ROW('Hygiene Data'!F143))="","",OFFSET('Hygiene Data'!$F$12,0,10*ROW('Hygiene Data'!F143)))</f>
        <v/>
      </c>
      <c r="DW149" s="270" t="str">
        <f ca="true">+IF(OFFSET('Hygiene Data'!$F$13,0,10*ROW('Hygiene Data'!F143))="","",OFFSET('Hygiene Data'!$F$13,0,10*ROW('Hygiene Data'!F143)))</f>
        <v/>
      </c>
      <c r="DX149" s="270" t="str">
        <f ca="true">+IF(OFFSET('Hygiene Data'!$G$11,0,10*ROW('Hygiene Data'!G143))="","",OFFSET('Hygiene Data'!$G$11,0,10*ROW('Hygiene Data'!G143)))</f>
        <v/>
      </c>
      <c r="DY149" s="270" t="str">
        <f ca="true">+IF(OFFSET('Hygiene Data'!$G$12,0,10*ROW('Hygiene Data'!G143))="","",OFFSET('Hygiene Data'!$G$12,0,10*ROW('Hygiene Data'!G143)))</f>
        <v/>
      </c>
      <c r="DZ149" s="270" t="str">
        <f ca="true">+IF(OFFSET('Hygiene Data'!$G$13,0,10*ROW('Hygiene Data'!G143))="","",OFFSET('Hygiene Data'!$G$13,0,10*ROW('Hygiene Data'!G143)))</f>
        <v/>
      </c>
      <c r="EA149" s="270" t="str">
        <f ca="true">+IF(OFFSET('Hygiene Data'!$H$11,0,10*ROW('Hygiene Data'!H143))="","",OFFSET('Hygiene Data'!$H$11,0,10*ROW('Hygiene Data'!H143)))</f>
        <v/>
      </c>
      <c r="EB149" s="270" t="str">
        <f ca="true">+IF(OFFSET('Hygiene Data'!$H$12,0,10*ROW('Hygiene Data'!H143))="","",OFFSET('Hygiene Data'!$H$12,0,10*ROW('Hygiene Data'!H143)))</f>
        <v/>
      </c>
      <c r="EC149" s="270" t="str">
        <f ca="true">+IF(OFFSET('Hygiene Data'!$H$13,0,10*ROW('Hygiene Data'!H143))="","",OFFSET('Hygiene Data'!$H$13,0,10*ROW('Hygiene Data'!H143)))</f>
        <v/>
      </c>
      <c r="ED149" s="270" t="str">
        <f ca="true">+IF(OFFSET('Hygiene Data'!$I$11,0,10*ROW('Hygiene Data'!I143))="","",OFFSET('Hygiene Data'!$I$11,0,10*ROW('Hygiene Data'!I143)))</f>
        <v/>
      </c>
      <c r="EE149" s="270" t="str">
        <f ca="true">+IF(OFFSET('Hygiene Data'!$I$12,0,10*ROW('Hygiene Data'!I143))="","",OFFSET('Hygiene Data'!$I$12,0,10*ROW('Hygiene Data'!I143)))</f>
        <v/>
      </c>
      <c r="EF149" s="270"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6"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0"/>
      <c r="BS150" s="270" t="str">
        <f ca="true">+IF(OFFSET('Water Data'!$D$27,0,10*ROW('Water Data'!D144))="","",OFFSET('Water Data'!$D$27,0,10*ROW('Water Data'!D144)))</f>
        <v/>
      </c>
      <c r="BT150" s="270" t="str">
        <f ca="true">+IF(OFFSET('Water Data'!$D$28,0,10*ROW('Water Data'!D144))="","",OFFSET('Water Data'!$D$28,0,10*ROW('Water Data'!D144)))</f>
        <v/>
      </c>
      <c r="BU150" s="270" t="str">
        <f ca="true">+IF(OFFSET('Water Data'!$D$29,0,10*ROW('Water Data'!D144))="","",OFFSET('Water Data'!$D$29,0,10*ROW('Water Data'!D144)))</f>
        <v/>
      </c>
      <c r="BV150" s="270" t="str">
        <f ca="true">+IF(OFFSET('Water Data'!$E$27,0,10*ROW('Water Data'!E144))="","",OFFSET('Water Data'!$E$27,0,10*ROW('Water Data'!E144)))</f>
        <v/>
      </c>
      <c r="BW150" s="270" t="str">
        <f ca="true">+IF(OFFSET('Water Data'!$E$28,0,10*ROW('Water Data'!E144))="","",OFFSET('Water Data'!$E$28,0,10*ROW('Water Data'!E144)))</f>
        <v/>
      </c>
      <c r="BX150" s="270" t="str">
        <f ca="true">+IF(OFFSET('Water Data'!$E$29,0,10*ROW('Water Data'!E144))="","",OFFSET('Water Data'!$E$29,0,10*ROW('Water Data'!E144)))</f>
        <v/>
      </c>
      <c r="BY150" s="270" t="str">
        <f ca="true">+IF(OFFSET('Water Data'!$F$27,0,10*ROW('Water Data'!F144))="","",OFFSET('Water Data'!$F$27,0,10*ROW('Water Data'!F144)))</f>
        <v/>
      </c>
      <c r="BZ150" s="270" t="str">
        <f ca="true">+IF(OFFSET('Water Data'!$F$28,0,10*ROW('Water Data'!F144))="","",OFFSET('Water Data'!$F$28,0,10*ROW('Water Data'!F144)))</f>
        <v/>
      </c>
      <c r="CA150" s="270" t="str">
        <f ca="true">+IF(OFFSET('Water Data'!$F$29,0,10*ROW('Water Data'!F144))="","",OFFSET('Water Data'!$F$29,0,10*ROW('Water Data'!F144)))</f>
        <v/>
      </c>
      <c r="CB150" s="270" t="str">
        <f ca="true">+IF(OFFSET('Water Data'!$G$27,0,10*ROW('Water Data'!G144))="","",OFFSET('Water Data'!$G$27,0,10*ROW('Water Data'!G144)))</f>
        <v/>
      </c>
      <c r="CC150" s="270" t="str">
        <f ca="true">+IF(OFFSET('Water Data'!$G$28,0,10*ROW('Water Data'!G144))="","",OFFSET('Water Data'!$G$28,0,10*ROW('Water Data'!G144)))</f>
        <v/>
      </c>
      <c r="CD150" s="270" t="str">
        <f ca="true">+IF(OFFSET('Water Data'!$G$29,0,10*ROW('Water Data'!G144))="","",OFFSET('Water Data'!$G$29,0,10*ROW('Water Data'!G144)))</f>
        <v/>
      </c>
      <c r="CE150" s="270" t="str">
        <f ca="true">+IF(OFFSET('Water Data'!$H$27,0,10*ROW('Water Data'!H144))="","",OFFSET('Water Data'!$H$27,0,10*ROW('Water Data'!H144)))</f>
        <v/>
      </c>
      <c r="CF150" s="270" t="str">
        <f ca="true">+IF(OFFSET('Water Data'!$H$28,0,10*ROW('Water Data'!H144))="","",OFFSET('Water Data'!$H$28,0,10*ROW('Water Data'!H144)))</f>
        <v/>
      </c>
      <c r="CG150" s="270" t="str">
        <f ca="true">+IF(OFFSET('Water Data'!$H$29,0,10*ROW('Water Data'!H144))="","",OFFSET('Water Data'!$H$29,0,10*ROW('Water Data'!H144)))</f>
        <v/>
      </c>
      <c r="CH150" s="270" t="str">
        <f ca="true">+IF(OFFSET('Water Data'!$I$27,0,10*ROW('Water Data'!I144))="","",OFFSET('Water Data'!$I$27,0,10*ROW('Water Data'!I144)))</f>
        <v/>
      </c>
      <c r="CI150" s="270" t="str">
        <f ca="true">+IF(OFFSET('Water Data'!$I$28,0,10*ROW('Water Data'!I144))="","",OFFSET('Water Data'!$I$28,0,10*ROW('Water Data'!I144)))</f>
        <v/>
      </c>
      <c r="CJ150" s="270" t="str">
        <f ca="true">+IF(OFFSET('Water Data'!$I$29,0,10*ROW('Water Data'!I144))="","",OFFSET('Water Data'!$I$29,0,10*ROW('Water Data'!I144)))</f>
        <v/>
      </c>
      <c r="CK150" s="270" t="str">
        <f ca="true">+IF(OFFSET('Sanitation Data'!$D$28,0,10*ROW('Sanitation Data'!D144))="","",OFFSET('Sanitation Data'!$D$28,0,10*ROW('Sanitation Data'!D144)))</f>
        <v/>
      </c>
      <c r="CL150" s="270" t="str">
        <f ca="true">+IF(OFFSET('Sanitation Data'!$D$29,0,10*ROW('Sanitation Data'!D144))="","",OFFSET('Sanitation Data'!$D$29,0,10*ROW('Sanitation Data'!D144)))</f>
        <v/>
      </c>
      <c r="CM150" s="270" t="str">
        <f ca="true">+IF(OFFSET('Sanitation Data'!$D$30,0,10*ROW('Sanitation Data'!D144))="","",OFFSET('Sanitation Data'!$D$30,0,10*ROW('Sanitation Data'!D144)))</f>
        <v/>
      </c>
      <c r="CN150" s="270" t="str">
        <f ca="true">+IF(OFFSET('Sanitation Data'!$D$31,0,10*ROW('Sanitation Data'!D144))="","",OFFSET('Sanitation Data'!$D$31,0,10*ROW('Sanitation Data'!D144)))</f>
        <v/>
      </c>
      <c r="CO150" s="270" t="str">
        <f ca="true">+IF(OFFSET('Sanitation Data'!$D$32,0,10*ROW('Sanitation Data'!D144))="","",OFFSET('Sanitation Data'!$D$32,0,10*ROW('Sanitation Data'!D144)))</f>
        <v/>
      </c>
      <c r="CP150" s="270" t="str">
        <f ca="true">+IF(OFFSET('Sanitation Data'!$E$28,0,10*ROW('Sanitation Data'!E144))="","",OFFSET('Sanitation Data'!$E$28,0,10*ROW('Sanitation Data'!E144)))</f>
        <v/>
      </c>
      <c r="CQ150" s="270" t="str">
        <f ca="true">+IF(OFFSET('Sanitation Data'!$E$29,0,10*ROW('Sanitation Data'!E144))="","",OFFSET('Sanitation Data'!$E$29,0,10*ROW('Sanitation Data'!E144)))</f>
        <v/>
      </c>
      <c r="CR150" s="270" t="str">
        <f ca="true">+IF(OFFSET('Sanitation Data'!$E$30,0,10*ROW('Sanitation Data'!E144))="","",OFFSET('Sanitation Data'!$E$30,0,10*ROW('Sanitation Data'!E144)))</f>
        <v/>
      </c>
      <c r="CS150" s="270" t="str">
        <f ca="true">+IF(OFFSET('Sanitation Data'!$E$31,0,10*ROW('Sanitation Data'!E144))="","",OFFSET('Sanitation Data'!$E$31,0,10*ROW('Sanitation Data'!E144)))</f>
        <v/>
      </c>
      <c r="CT150" s="270" t="str">
        <f ca="true">+IF(OFFSET('Sanitation Data'!$E$32,0,10*ROW('Sanitation Data'!E144))="","",OFFSET('Sanitation Data'!$E$32,0,10*ROW('Sanitation Data'!E144)))</f>
        <v/>
      </c>
      <c r="CU150" s="270" t="str">
        <f ca="true">+IF(OFFSET('Sanitation Data'!$F$28,0,10*ROW('Sanitation Data'!F144))="","",OFFSET('Sanitation Data'!$F$28,0,10*ROW('Sanitation Data'!F144)))</f>
        <v/>
      </c>
      <c r="CV150" s="270" t="str">
        <f ca="true">+IF(OFFSET('Sanitation Data'!$F$29,0,10*ROW('Sanitation Data'!F144))="","",OFFSET('Sanitation Data'!$F$29,0,10*ROW('Sanitation Data'!F144)))</f>
        <v/>
      </c>
      <c r="CW150" s="270" t="str">
        <f ca="true">+IF(OFFSET('Sanitation Data'!$F$30,0,10*ROW('Sanitation Data'!F144))="","",OFFSET('Sanitation Data'!$F$30,0,10*ROW('Sanitation Data'!F144)))</f>
        <v/>
      </c>
      <c r="CX150" s="270" t="str">
        <f ca="true">+IF(OFFSET('Sanitation Data'!$F$31,0,10*ROW('Sanitation Data'!F144))="","",OFFSET('Sanitation Data'!$F$31,0,10*ROW('Sanitation Data'!F144)))</f>
        <v/>
      </c>
      <c r="CY150" s="270" t="str">
        <f ca="true">+IF(OFFSET('Sanitation Data'!$F$32,0,10*ROW('Sanitation Data'!F144))="","",OFFSET('Sanitation Data'!$F$32,0,10*ROW('Sanitation Data'!F144)))</f>
        <v/>
      </c>
      <c r="CZ150" s="270" t="str">
        <f ca="true">+IF(OFFSET('Sanitation Data'!$G$28,0,10*ROW('Sanitation Data'!G144))="","",OFFSET('Sanitation Data'!$G$28,0,10*ROW('Sanitation Data'!G144)))</f>
        <v/>
      </c>
      <c r="DA150" s="270" t="str">
        <f ca="true">+IF(OFFSET('Sanitation Data'!$G$29,0,10*ROW('Sanitation Data'!G144))="","",OFFSET('Sanitation Data'!$G$29,0,10*ROW('Sanitation Data'!G144)))</f>
        <v/>
      </c>
      <c r="DB150" s="270" t="str">
        <f ca="true">+IF(OFFSET('Sanitation Data'!$G$30,0,10*ROW('Sanitation Data'!G144))="","",OFFSET('Sanitation Data'!$G$30,0,10*ROW('Sanitation Data'!G144)))</f>
        <v/>
      </c>
      <c r="DC150" s="270" t="str">
        <f ca="true">+IF(OFFSET('Sanitation Data'!$G$31,0,10*ROW('Sanitation Data'!G144))="","",OFFSET('Sanitation Data'!$G$31,0,10*ROW('Sanitation Data'!G144)))</f>
        <v/>
      </c>
      <c r="DD150" s="270" t="str">
        <f ca="true">+IF(OFFSET('Sanitation Data'!$G$32,0,10*ROW('Sanitation Data'!G144))="","",OFFSET('Sanitation Data'!$G$32,0,10*ROW('Sanitation Data'!G144)))</f>
        <v/>
      </c>
      <c r="DE150" s="270" t="str">
        <f ca="true">+IF(OFFSET('Sanitation Data'!$H$28,0,10*ROW('Sanitation Data'!H144))="","",OFFSET('Sanitation Data'!$H$28,0,10*ROW('Sanitation Data'!H144)))</f>
        <v/>
      </c>
      <c r="DF150" s="270" t="str">
        <f ca="true">+IF(OFFSET('Sanitation Data'!$H$29,0,10*ROW('Sanitation Data'!H144))="","",OFFSET('Sanitation Data'!$H$29,0,10*ROW('Sanitation Data'!H144)))</f>
        <v/>
      </c>
      <c r="DG150" s="270" t="str">
        <f ca="true">+IF(OFFSET('Sanitation Data'!$H$30,0,10*ROW('Sanitation Data'!H144))="","",OFFSET('Sanitation Data'!$H$30,0,10*ROW('Sanitation Data'!H144)))</f>
        <v/>
      </c>
      <c r="DH150" s="270" t="str">
        <f ca="true">+IF(OFFSET('Sanitation Data'!$H$31,0,10*ROW('Sanitation Data'!H144))="","",OFFSET('Sanitation Data'!$H$31,0,10*ROW('Sanitation Data'!H144)))</f>
        <v/>
      </c>
      <c r="DI150" s="270" t="str">
        <f ca="true">+IF(OFFSET('Sanitation Data'!$H$32,0,10*ROW('Sanitation Data'!H144))="","",OFFSET('Sanitation Data'!$H$32,0,10*ROW('Sanitation Data'!H144)))</f>
        <v/>
      </c>
      <c r="DJ150" s="270" t="str">
        <f ca="true">+IF(OFFSET('Sanitation Data'!$I$28,0,10*ROW('Sanitation Data'!I144))="","",OFFSET('Sanitation Data'!$I$28,0,10*ROW('Sanitation Data'!I144)))</f>
        <v/>
      </c>
      <c r="DK150" s="270" t="str">
        <f ca="true">+IF(OFFSET('Sanitation Data'!$I$29,0,10*ROW('Sanitation Data'!I144))="","",OFFSET('Sanitation Data'!$I$29,0,10*ROW('Sanitation Data'!I144)))</f>
        <v/>
      </c>
      <c r="DL150" s="270" t="str">
        <f ca="true">+IF(OFFSET('Sanitation Data'!$I$30,0,10*ROW('Sanitation Data'!I144))="","",OFFSET('Sanitation Data'!$I$30,0,10*ROW('Sanitation Data'!I144)))</f>
        <v/>
      </c>
      <c r="DM150" s="270" t="str">
        <f ca="true">+IF(OFFSET('Sanitation Data'!$I$31,0,10*ROW('Sanitation Data'!I144))="","",OFFSET('Sanitation Data'!$I$31,0,10*ROW('Sanitation Data'!I144)))</f>
        <v/>
      </c>
      <c r="DN150" s="270" t="str">
        <f ca="true">+IF(OFFSET('Sanitation Data'!$I$32,0,10*ROW('Sanitation Data'!I144))="","",OFFSET('Sanitation Data'!$I$32,0,10*ROW('Sanitation Data'!I144)))</f>
        <v/>
      </c>
      <c r="DO150" s="270" t="str">
        <f ca="true">+IF(OFFSET('Hygiene Data'!$D$11,0,10*ROW('Hygiene Data'!D144))="","",OFFSET('Hygiene Data'!$D$11,0,10*ROW('Hygiene Data'!D144)))</f>
        <v/>
      </c>
      <c r="DP150" s="270" t="str">
        <f ca="true">+IF(OFFSET('Hygiene Data'!$D$12,0,10*ROW('Hygiene Data'!D144))="","",OFFSET('Hygiene Data'!$D$12,0,10*ROW('Hygiene Data'!D144)))</f>
        <v/>
      </c>
      <c r="DQ150" s="270" t="str">
        <f ca="true">+IF(OFFSET('Hygiene Data'!$D$13,0,10*ROW('Hygiene Data'!D144))="","",OFFSET('Hygiene Data'!$D$13,0,10*ROW('Hygiene Data'!D144)))</f>
        <v/>
      </c>
      <c r="DR150" s="270" t="str">
        <f ca="true">+IF(OFFSET('Hygiene Data'!$E$11,0,10*ROW('Hygiene Data'!E144))="","",OFFSET('Hygiene Data'!$E$11,0,10*ROW('Hygiene Data'!E144)))</f>
        <v/>
      </c>
      <c r="DS150" s="270" t="str">
        <f ca="true">+IF(OFFSET('Hygiene Data'!$E$12,0,10*ROW('Hygiene Data'!E144))="","",OFFSET('Hygiene Data'!$E$12,0,10*ROW('Hygiene Data'!E144)))</f>
        <v/>
      </c>
      <c r="DT150" s="270" t="str">
        <f ca="true">+IF(OFFSET('Hygiene Data'!$E$13,0,10*ROW('Hygiene Data'!E144))="","",OFFSET('Hygiene Data'!$E$13,0,10*ROW('Hygiene Data'!E144)))</f>
        <v/>
      </c>
      <c r="DU150" s="270" t="str">
        <f ca="true">+IF(OFFSET('Hygiene Data'!$F$11,0,10*ROW('Hygiene Data'!F144))="","",OFFSET('Hygiene Data'!$F$11,0,10*ROW('Hygiene Data'!F144)))</f>
        <v/>
      </c>
      <c r="DV150" s="270" t="str">
        <f ca="true">+IF(OFFSET('Hygiene Data'!$F$12,0,10*ROW('Hygiene Data'!F144))="","",OFFSET('Hygiene Data'!$F$12,0,10*ROW('Hygiene Data'!F144)))</f>
        <v/>
      </c>
      <c r="DW150" s="270" t="str">
        <f ca="true">+IF(OFFSET('Hygiene Data'!$F$13,0,10*ROW('Hygiene Data'!F144))="","",OFFSET('Hygiene Data'!$F$13,0,10*ROW('Hygiene Data'!F144)))</f>
        <v/>
      </c>
      <c r="DX150" s="270" t="str">
        <f ca="true">+IF(OFFSET('Hygiene Data'!$G$11,0,10*ROW('Hygiene Data'!G144))="","",OFFSET('Hygiene Data'!$G$11,0,10*ROW('Hygiene Data'!G144)))</f>
        <v/>
      </c>
      <c r="DY150" s="270" t="str">
        <f ca="true">+IF(OFFSET('Hygiene Data'!$G$12,0,10*ROW('Hygiene Data'!G144))="","",OFFSET('Hygiene Data'!$G$12,0,10*ROW('Hygiene Data'!G144)))</f>
        <v/>
      </c>
      <c r="DZ150" s="270" t="str">
        <f ca="true">+IF(OFFSET('Hygiene Data'!$G$13,0,10*ROW('Hygiene Data'!G144))="","",OFFSET('Hygiene Data'!$G$13,0,10*ROW('Hygiene Data'!G144)))</f>
        <v/>
      </c>
      <c r="EA150" s="270" t="str">
        <f ca="true">+IF(OFFSET('Hygiene Data'!$H$11,0,10*ROW('Hygiene Data'!H144))="","",OFFSET('Hygiene Data'!$H$11,0,10*ROW('Hygiene Data'!H144)))</f>
        <v/>
      </c>
      <c r="EB150" s="270" t="str">
        <f ca="true">+IF(OFFSET('Hygiene Data'!$H$12,0,10*ROW('Hygiene Data'!H144))="","",OFFSET('Hygiene Data'!$H$12,0,10*ROW('Hygiene Data'!H144)))</f>
        <v/>
      </c>
      <c r="EC150" s="270" t="str">
        <f ca="true">+IF(OFFSET('Hygiene Data'!$H$13,0,10*ROW('Hygiene Data'!H144))="","",OFFSET('Hygiene Data'!$H$13,0,10*ROW('Hygiene Data'!H144)))</f>
        <v/>
      </c>
      <c r="ED150" s="270" t="str">
        <f ca="true">+IF(OFFSET('Hygiene Data'!$I$11,0,10*ROW('Hygiene Data'!I144))="","",OFFSET('Hygiene Data'!$I$11,0,10*ROW('Hygiene Data'!I144)))</f>
        <v/>
      </c>
      <c r="EE150" s="270" t="str">
        <f ca="true">+IF(OFFSET('Hygiene Data'!$I$12,0,10*ROW('Hygiene Data'!I144))="","",OFFSET('Hygiene Data'!$I$12,0,10*ROW('Hygiene Data'!I144)))</f>
        <v/>
      </c>
      <c r="EF150" s="270"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6"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0"/>
      <c r="BS151" s="270" t="str">
        <f ca="true">+IF(OFFSET('Water Data'!$D$27,0,10*ROW('Water Data'!D145))="","",OFFSET('Water Data'!$D$27,0,10*ROW('Water Data'!D145)))</f>
        <v/>
      </c>
      <c r="BT151" s="270" t="str">
        <f ca="true">+IF(OFFSET('Water Data'!$D$28,0,10*ROW('Water Data'!D145))="","",OFFSET('Water Data'!$D$28,0,10*ROW('Water Data'!D145)))</f>
        <v/>
      </c>
      <c r="BU151" s="270" t="str">
        <f ca="true">+IF(OFFSET('Water Data'!$D$29,0,10*ROW('Water Data'!D145))="","",OFFSET('Water Data'!$D$29,0,10*ROW('Water Data'!D145)))</f>
        <v/>
      </c>
      <c r="BV151" s="270" t="str">
        <f ca="true">+IF(OFFSET('Water Data'!$E$27,0,10*ROW('Water Data'!E145))="","",OFFSET('Water Data'!$E$27,0,10*ROW('Water Data'!E145)))</f>
        <v/>
      </c>
      <c r="BW151" s="270" t="str">
        <f ca="true">+IF(OFFSET('Water Data'!$E$28,0,10*ROW('Water Data'!E145))="","",OFFSET('Water Data'!$E$28,0,10*ROW('Water Data'!E145)))</f>
        <v/>
      </c>
      <c r="BX151" s="270" t="str">
        <f ca="true">+IF(OFFSET('Water Data'!$E$29,0,10*ROW('Water Data'!E145))="","",OFFSET('Water Data'!$E$29,0,10*ROW('Water Data'!E145)))</f>
        <v/>
      </c>
      <c r="BY151" s="270" t="str">
        <f ca="true">+IF(OFFSET('Water Data'!$F$27,0,10*ROW('Water Data'!F145))="","",OFFSET('Water Data'!$F$27,0,10*ROW('Water Data'!F145)))</f>
        <v/>
      </c>
      <c r="BZ151" s="270" t="str">
        <f ca="true">+IF(OFFSET('Water Data'!$F$28,0,10*ROW('Water Data'!F145))="","",OFFSET('Water Data'!$F$28,0,10*ROW('Water Data'!F145)))</f>
        <v/>
      </c>
      <c r="CA151" s="270" t="str">
        <f ca="true">+IF(OFFSET('Water Data'!$F$29,0,10*ROW('Water Data'!F145))="","",OFFSET('Water Data'!$F$29,0,10*ROW('Water Data'!F145)))</f>
        <v/>
      </c>
      <c r="CB151" s="270" t="str">
        <f ca="true">+IF(OFFSET('Water Data'!$G$27,0,10*ROW('Water Data'!G145))="","",OFFSET('Water Data'!$G$27,0,10*ROW('Water Data'!G145)))</f>
        <v/>
      </c>
      <c r="CC151" s="270" t="str">
        <f ca="true">+IF(OFFSET('Water Data'!$G$28,0,10*ROW('Water Data'!G145))="","",OFFSET('Water Data'!$G$28,0,10*ROW('Water Data'!G145)))</f>
        <v/>
      </c>
      <c r="CD151" s="270" t="str">
        <f ca="true">+IF(OFFSET('Water Data'!$G$29,0,10*ROW('Water Data'!G145))="","",OFFSET('Water Data'!$G$29,0,10*ROW('Water Data'!G145)))</f>
        <v/>
      </c>
      <c r="CE151" s="270" t="str">
        <f ca="true">+IF(OFFSET('Water Data'!$H$27,0,10*ROW('Water Data'!H145))="","",OFFSET('Water Data'!$H$27,0,10*ROW('Water Data'!H145)))</f>
        <v/>
      </c>
      <c r="CF151" s="270" t="str">
        <f ca="true">+IF(OFFSET('Water Data'!$H$28,0,10*ROW('Water Data'!H145))="","",OFFSET('Water Data'!$H$28,0,10*ROW('Water Data'!H145)))</f>
        <v/>
      </c>
      <c r="CG151" s="270" t="str">
        <f ca="true">+IF(OFFSET('Water Data'!$H$29,0,10*ROW('Water Data'!H145))="","",OFFSET('Water Data'!$H$29,0,10*ROW('Water Data'!H145)))</f>
        <v/>
      </c>
      <c r="CH151" s="270" t="str">
        <f ca="true">+IF(OFFSET('Water Data'!$I$27,0,10*ROW('Water Data'!I145))="","",OFFSET('Water Data'!$I$27,0,10*ROW('Water Data'!I145)))</f>
        <v/>
      </c>
      <c r="CI151" s="270" t="str">
        <f ca="true">+IF(OFFSET('Water Data'!$I$28,0,10*ROW('Water Data'!I145))="","",OFFSET('Water Data'!$I$28,0,10*ROW('Water Data'!I145)))</f>
        <v/>
      </c>
      <c r="CJ151" s="270" t="str">
        <f ca="true">+IF(OFFSET('Water Data'!$I$29,0,10*ROW('Water Data'!I145))="","",OFFSET('Water Data'!$I$29,0,10*ROW('Water Data'!I145)))</f>
        <v/>
      </c>
      <c r="CK151" s="270" t="str">
        <f ca="true">+IF(OFFSET('Sanitation Data'!$D$28,0,10*ROW('Sanitation Data'!D145))="","",OFFSET('Sanitation Data'!$D$28,0,10*ROW('Sanitation Data'!D145)))</f>
        <v/>
      </c>
      <c r="CL151" s="270" t="str">
        <f ca="true">+IF(OFFSET('Sanitation Data'!$D$29,0,10*ROW('Sanitation Data'!D145))="","",OFFSET('Sanitation Data'!$D$29,0,10*ROW('Sanitation Data'!D145)))</f>
        <v/>
      </c>
      <c r="CM151" s="270" t="str">
        <f ca="true">+IF(OFFSET('Sanitation Data'!$D$30,0,10*ROW('Sanitation Data'!D145))="","",OFFSET('Sanitation Data'!$D$30,0,10*ROW('Sanitation Data'!D145)))</f>
        <v/>
      </c>
      <c r="CN151" s="270" t="str">
        <f ca="true">+IF(OFFSET('Sanitation Data'!$D$31,0,10*ROW('Sanitation Data'!D145))="","",OFFSET('Sanitation Data'!$D$31,0,10*ROW('Sanitation Data'!D145)))</f>
        <v/>
      </c>
      <c r="CO151" s="270" t="str">
        <f ca="true">+IF(OFFSET('Sanitation Data'!$D$32,0,10*ROW('Sanitation Data'!D145))="","",OFFSET('Sanitation Data'!$D$32,0,10*ROW('Sanitation Data'!D145)))</f>
        <v/>
      </c>
      <c r="CP151" s="270" t="str">
        <f ca="true">+IF(OFFSET('Sanitation Data'!$E$28,0,10*ROW('Sanitation Data'!E145))="","",OFFSET('Sanitation Data'!$E$28,0,10*ROW('Sanitation Data'!E145)))</f>
        <v/>
      </c>
      <c r="CQ151" s="270" t="str">
        <f ca="true">+IF(OFFSET('Sanitation Data'!$E$29,0,10*ROW('Sanitation Data'!E145))="","",OFFSET('Sanitation Data'!$E$29,0,10*ROW('Sanitation Data'!E145)))</f>
        <v/>
      </c>
      <c r="CR151" s="270" t="str">
        <f ca="true">+IF(OFFSET('Sanitation Data'!$E$30,0,10*ROW('Sanitation Data'!E145))="","",OFFSET('Sanitation Data'!$E$30,0,10*ROW('Sanitation Data'!E145)))</f>
        <v/>
      </c>
      <c r="CS151" s="270" t="str">
        <f ca="true">+IF(OFFSET('Sanitation Data'!$E$31,0,10*ROW('Sanitation Data'!E145))="","",OFFSET('Sanitation Data'!$E$31,0,10*ROW('Sanitation Data'!E145)))</f>
        <v/>
      </c>
      <c r="CT151" s="270" t="str">
        <f ca="true">+IF(OFFSET('Sanitation Data'!$E$32,0,10*ROW('Sanitation Data'!E145))="","",OFFSET('Sanitation Data'!$E$32,0,10*ROW('Sanitation Data'!E145)))</f>
        <v/>
      </c>
      <c r="CU151" s="270" t="str">
        <f ca="true">+IF(OFFSET('Sanitation Data'!$F$28,0,10*ROW('Sanitation Data'!F145))="","",OFFSET('Sanitation Data'!$F$28,0,10*ROW('Sanitation Data'!F145)))</f>
        <v/>
      </c>
      <c r="CV151" s="270" t="str">
        <f ca="true">+IF(OFFSET('Sanitation Data'!$F$29,0,10*ROW('Sanitation Data'!F145))="","",OFFSET('Sanitation Data'!$F$29,0,10*ROW('Sanitation Data'!F145)))</f>
        <v/>
      </c>
      <c r="CW151" s="270" t="str">
        <f ca="true">+IF(OFFSET('Sanitation Data'!$F$30,0,10*ROW('Sanitation Data'!F145))="","",OFFSET('Sanitation Data'!$F$30,0,10*ROW('Sanitation Data'!F145)))</f>
        <v/>
      </c>
      <c r="CX151" s="270" t="str">
        <f ca="true">+IF(OFFSET('Sanitation Data'!$F$31,0,10*ROW('Sanitation Data'!F145))="","",OFFSET('Sanitation Data'!$F$31,0,10*ROW('Sanitation Data'!F145)))</f>
        <v/>
      </c>
      <c r="CY151" s="270" t="str">
        <f ca="true">+IF(OFFSET('Sanitation Data'!$F$32,0,10*ROW('Sanitation Data'!F145))="","",OFFSET('Sanitation Data'!$F$32,0,10*ROW('Sanitation Data'!F145)))</f>
        <v/>
      </c>
      <c r="CZ151" s="270" t="str">
        <f ca="true">+IF(OFFSET('Sanitation Data'!$G$28,0,10*ROW('Sanitation Data'!G145))="","",OFFSET('Sanitation Data'!$G$28,0,10*ROW('Sanitation Data'!G145)))</f>
        <v/>
      </c>
      <c r="DA151" s="270" t="str">
        <f ca="true">+IF(OFFSET('Sanitation Data'!$G$29,0,10*ROW('Sanitation Data'!G145))="","",OFFSET('Sanitation Data'!$G$29,0,10*ROW('Sanitation Data'!G145)))</f>
        <v/>
      </c>
      <c r="DB151" s="270" t="str">
        <f ca="true">+IF(OFFSET('Sanitation Data'!$G$30,0,10*ROW('Sanitation Data'!G145))="","",OFFSET('Sanitation Data'!$G$30,0,10*ROW('Sanitation Data'!G145)))</f>
        <v/>
      </c>
      <c r="DC151" s="270" t="str">
        <f ca="true">+IF(OFFSET('Sanitation Data'!$G$31,0,10*ROW('Sanitation Data'!G145))="","",OFFSET('Sanitation Data'!$G$31,0,10*ROW('Sanitation Data'!G145)))</f>
        <v/>
      </c>
      <c r="DD151" s="270" t="str">
        <f ca="true">+IF(OFFSET('Sanitation Data'!$G$32,0,10*ROW('Sanitation Data'!G145))="","",OFFSET('Sanitation Data'!$G$32,0,10*ROW('Sanitation Data'!G145)))</f>
        <v/>
      </c>
      <c r="DE151" s="270" t="str">
        <f ca="true">+IF(OFFSET('Sanitation Data'!$H$28,0,10*ROW('Sanitation Data'!H145))="","",OFFSET('Sanitation Data'!$H$28,0,10*ROW('Sanitation Data'!H145)))</f>
        <v/>
      </c>
      <c r="DF151" s="270" t="str">
        <f ca="true">+IF(OFFSET('Sanitation Data'!$H$29,0,10*ROW('Sanitation Data'!H145))="","",OFFSET('Sanitation Data'!$H$29,0,10*ROW('Sanitation Data'!H145)))</f>
        <v/>
      </c>
      <c r="DG151" s="270" t="str">
        <f ca="true">+IF(OFFSET('Sanitation Data'!$H$30,0,10*ROW('Sanitation Data'!H145))="","",OFFSET('Sanitation Data'!$H$30,0,10*ROW('Sanitation Data'!H145)))</f>
        <v/>
      </c>
      <c r="DH151" s="270" t="str">
        <f ca="true">+IF(OFFSET('Sanitation Data'!$H$31,0,10*ROW('Sanitation Data'!H145))="","",OFFSET('Sanitation Data'!$H$31,0,10*ROW('Sanitation Data'!H145)))</f>
        <v/>
      </c>
      <c r="DI151" s="270" t="str">
        <f ca="true">+IF(OFFSET('Sanitation Data'!$H$32,0,10*ROW('Sanitation Data'!H145))="","",OFFSET('Sanitation Data'!$H$32,0,10*ROW('Sanitation Data'!H145)))</f>
        <v/>
      </c>
      <c r="DJ151" s="270" t="str">
        <f ca="true">+IF(OFFSET('Sanitation Data'!$I$28,0,10*ROW('Sanitation Data'!I145))="","",OFFSET('Sanitation Data'!$I$28,0,10*ROW('Sanitation Data'!I145)))</f>
        <v/>
      </c>
      <c r="DK151" s="270" t="str">
        <f ca="true">+IF(OFFSET('Sanitation Data'!$I$29,0,10*ROW('Sanitation Data'!I145))="","",OFFSET('Sanitation Data'!$I$29,0,10*ROW('Sanitation Data'!I145)))</f>
        <v/>
      </c>
      <c r="DL151" s="270" t="str">
        <f ca="true">+IF(OFFSET('Sanitation Data'!$I$30,0,10*ROW('Sanitation Data'!I145))="","",OFFSET('Sanitation Data'!$I$30,0,10*ROW('Sanitation Data'!I145)))</f>
        <v/>
      </c>
      <c r="DM151" s="270" t="str">
        <f ca="true">+IF(OFFSET('Sanitation Data'!$I$31,0,10*ROW('Sanitation Data'!I145))="","",OFFSET('Sanitation Data'!$I$31,0,10*ROW('Sanitation Data'!I145)))</f>
        <v/>
      </c>
      <c r="DN151" s="270" t="str">
        <f ca="true">+IF(OFFSET('Sanitation Data'!$I$32,0,10*ROW('Sanitation Data'!I145))="","",OFFSET('Sanitation Data'!$I$32,0,10*ROW('Sanitation Data'!I145)))</f>
        <v/>
      </c>
      <c r="DO151" s="270" t="str">
        <f ca="true">+IF(OFFSET('Hygiene Data'!$D$11,0,10*ROW('Hygiene Data'!D145))="","",OFFSET('Hygiene Data'!$D$11,0,10*ROW('Hygiene Data'!D145)))</f>
        <v/>
      </c>
      <c r="DP151" s="270" t="str">
        <f ca="true">+IF(OFFSET('Hygiene Data'!$D$12,0,10*ROW('Hygiene Data'!D145))="","",OFFSET('Hygiene Data'!$D$12,0,10*ROW('Hygiene Data'!D145)))</f>
        <v/>
      </c>
      <c r="DQ151" s="270" t="str">
        <f ca="true">+IF(OFFSET('Hygiene Data'!$D$13,0,10*ROW('Hygiene Data'!D145))="","",OFFSET('Hygiene Data'!$D$13,0,10*ROW('Hygiene Data'!D145)))</f>
        <v/>
      </c>
      <c r="DR151" s="270" t="str">
        <f ca="true">+IF(OFFSET('Hygiene Data'!$E$11,0,10*ROW('Hygiene Data'!E145))="","",OFFSET('Hygiene Data'!$E$11,0,10*ROW('Hygiene Data'!E145)))</f>
        <v/>
      </c>
      <c r="DS151" s="270" t="str">
        <f ca="true">+IF(OFFSET('Hygiene Data'!$E$12,0,10*ROW('Hygiene Data'!E145))="","",OFFSET('Hygiene Data'!$E$12,0,10*ROW('Hygiene Data'!E145)))</f>
        <v/>
      </c>
      <c r="DT151" s="270" t="str">
        <f ca="true">+IF(OFFSET('Hygiene Data'!$E$13,0,10*ROW('Hygiene Data'!E145))="","",OFFSET('Hygiene Data'!$E$13,0,10*ROW('Hygiene Data'!E145)))</f>
        <v/>
      </c>
      <c r="DU151" s="270" t="str">
        <f ca="true">+IF(OFFSET('Hygiene Data'!$F$11,0,10*ROW('Hygiene Data'!F145))="","",OFFSET('Hygiene Data'!$F$11,0,10*ROW('Hygiene Data'!F145)))</f>
        <v/>
      </c>
      <c r="DV151" s="270" t="str">
        <f ca="true">+IF(OFFSET('Hygiene Data'!$F$12,0,10*ROW('Hygiene Data'!F145))="","",OFFSET('Hygiene Data'!$F$12,0,10*ROW('Hygiene Data'!F145)))</f>
        <v/>
      </c>
      <c r="DW151" s="270" t="str">
        <f ca="true">+IF(OFFSET('Hygiene Data'!$F$13,0,10*ROW('Hygiene Data'!F145))="","",OFFSET('Hygiene Data'!$F$13,0,10*ROW('Hygiene Data'!F145)))</f>
        <v/>
      </c>
      <c r="DX151" s="270" t="str">
        <f ca="true">+IF(OFFSET('Hygiene Data'!$G$11,0,10*ROW('Hygiene Data'!G145))="","",OFFSET('Hygiene Data'!$G$11,0,10*ROW('Hygiene Data'!G145)))</f>
        <v/>
      </c>
      <c r="DY151" s="270" t="str">
        <f ca="true">+IF(OFFSET('Hygiene Data'!$G$12,0,10*ROW('Hygiene Data'!G145))="","",OFFSET('Hygiene Data'!$G$12,0,10*ROW('Hygiene Data'!G145)))</f>
        <v/>
      </c>
      <c r="DZ151" s="270" t="str">
        <f ca="true">+IF(OFFSET('Hygiene Data'!$G$13,0,10*ROW('Hygiene Data'!G145))="","",OFFSET('Hygiene Data'!$G$13,0,10*ROW('Hygiene Data'!G145)))</f>
        <v/>
      </c>
      <c r="EA151" s="270" t="str">
        <f ca="true">+IF(OFFSET('Hygiene Data'!$H$11,0,10*ROW('Hygiene Data'!H145))="","",OFFSET('Hygiene Data'!$H$11,0,10*ROW('Hygiene Data'!H145)))</f>
        <v/>
      </c>
      <c r="EB151" s="270" t="str">
        <f ca="true">+IF(OFFSET('Hygiene Data'!$H$12,0,10*ROW('Hygiene Data'!H145))="","",OFFSET('Hygiene Data'!$H$12,0,10*ROW('Hygiene Data'!H145)))</f>
        <v/>
      </c>
      <c r="EC151" s="270" t="str">
        <f ca="true">+IF(OFFSET('Hygiene Data'!$H$13,0,10*ROW('Hygiene Data'!H145))="","",OFFSET('Hygiene Data'!$H$13,0,10*ROW('Hygiene Data'!H145)))</f>
        <v/>
      </c>
      <c r="ED151" s="270" t="str">
        <f ca="true">+IF(OFFSET('Hygiene Data'!$I$11,0,10*ROW('Hygiene Data'!I145))="","",OFFSET('Hygiene Data'!$I$11,0,10*ROW('Hygiene Data'!I145)))</f>
        <v/>
      </c>
      <c r="EE151" s="270" t="str">
        <f ca="true">+IF(OFFSET('Hygiene Data'!$I$12,0,10*ROW('Hygiene Data'!I145))="","",OFFSET('Hygiene Data'!$I$12,0,10*ROW('Hygiene Data'!I145)))</f>
        <v/>
      </c>
      <c r="EF151" s="270"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6"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0"/>
      <c r="BS152" s="270" t="str">
        <f ca="true">+IF(OFFSET('Water Data'!$D$27,0,10*ROW('Water Data'!D146))="","",OFFSET('Water Data'!$D$27,0,10*ROW('Water Data'!D146)))</f>
        <v/>
      </c>
      <c r="BT152" s="270" t="str">
        <f ca="true">+IF(OFFSET('Water Data'!$D$28,0,10*ROW('Water Data'!D146))="","",OFFSET('Water Data'!$D$28,0,10*ROW('Water Data'!D146)))</f>
        <v/>
      </c>
      <c r="BU152" s="270" t="str">
        <f ca="true">+IF(OFFSET('Water Data'!$D$29,0,10*ROW('Water Data'!D146))="","",OFFSET('Water Data'!$D$29,0,10*ROW('Water Data'!D146)))</f>
        <v/>
      </c>
      <c r="BV152" s="270" t="str">
        <f ca="true">+IF(OFFSET('Water Data'!$E$27,0,10*ROW('Water Data'!E146))="","",OFFSET('Water Data'!$E$27,0,10*ROW('Water Data'!E146)))</f>
        <v/>
      </c>
      <c r="BW152" s="270" t="str">
        <f ca="true">+IF(OFFSET('Water Data'!$E$28,0,10*ROW('Water Data'!E146))="","",OFFSET('Water Data'!$E$28,0,10*ROW('Water Data'!E146)))</f>
        <v/>
      </c>
      <c r="BX152" s="270" t="str">
        <f ca="true">+IF(OFFSET('Water Data'!$E$29,0,10*ROW('Water Data'!E146))="","",OFFSET('Water Data'!$E$29,0,10*ROW('Water Data'!E146)))</f>
        <v/>
      </c>
      <c r="BY152" s="270" t="str">
        <f ca="true">+IF(OFFSET('Water Data'!$F$27,0,10*ROW('Water Data'!F146))="","",OFFSET('Water Data'!$F$27,0,10*ROW('Water Data'!F146)))</f>
        <v/>
      </c>
      <c r="BZ152" s="270" t="str">
        <f ca="true">+IF(OFFSET('Water Data'!$F$28,0,10*ROW('Water Data'!F146))="","",OFFSET('Water Data'!$F$28,0,10*ROW('Water Data'!F146)))</f>
        <v/>
      </c>
      <c r="CA152" s="270" t="str">
        <f ca="true">+IF(OFFSET('Water Data'!$F$29,0,10*ROW('Water Data'!F146))="","",OFFSET('Water Data'!$F$29,0,10*ROW('Water Data'!F146)))</f>
        <v/>
      </c>
      <c r="CB152" s="270" t="str">
        <f ca="true">+IF(OFFSET('Water Data'!$G$27,0,10*ROW('Water Data'!G146))="","",OFFSET('Water Data'!$G$27,0,10*ROW('Water Data'!G146)))</f>
        <v/>
      </c>
      <c r="CC152" s="270" t="str">
        <f ca="true">+IF(OFFSET('Water Data'!$G$28,0,10*ROW('Water Data'!G146))="","",OFFSET('Water Data'!$G$28,0,10*ROW('Water Data'!G146)))</f>
        <v/>
      </c>
      <c r="CD152" s="270" t="str">
        <f ca="true">+IF(OFFSET('Water Data'!$G$29,0,10*ROW('Water Data'!G146))="","",OFFSET('Water Data'!$G$29,0,10*ROW('Water Data'!G146)))</f>
        <v/>
      </c>
      <c r="CE152" s="270" t="str">
        <f ca="true">+IF(OFFSET('Water Data'!$H$27,0,10*ROW('Water Data'!H146))="","",OFFSET('Water Data'!$H$27,0,10*ROW('Water Data'!H146)))</f>
        <v/>
      </c>
      <c r="CF152" s="270" t="str">
        <f ca="true">+IF(OFFSET('Water Data'!$H$28,0,10*ROW('Water Data'!H146))="","",OFFSET('Water Data'!$H$28,0,10*ROW('Water Data'!H146)))</f>
        <v/>
      </c>
      <c r="CG152" s="270" t="str">
        <f ca="true">+IF(OFFSET('Water Data'!$H$29,0,10*ROW('Water Data'!H146))="","",OFFSET('Water Data'!$H$29,0,10*ROW('Water Data'!H146)))</f>
        <v/>
      </c>
      <c r="CH152" s="270" t="str">
        <f ca="true">+IF(OFFSET('Water Data'!$I$27,0,10*ROW('Water Data'!I146))="","",OFFSET('Water Data'!$I$27,0,10*ROW('Water Data'!I146)))</f>
        <v/>
      </c>
      <c r="CI152" s="270" t="str">
        <f ca="true">+IF(OFFSET('Water Data'!$I$28,0,10*ROW('Water Data'!I146))="","",OFFSET('Water Data'!$I$28,0,10*ROW('Water Data'!I146)))</f>
        <v/>
      </c>
      <c r="CJ152" s="270" t="str">
        <f ca="true">+IF(OFFSET('Water Data'!$I$29,0,10*ROW('Water Data'!I146))="","",OFFSET('Water Data'!$I$29,0,10*ROW('Water Data'!I146)))</f>
        <v/>
      </c>
      <c r="CK152" s="270" t="str">
        <f ca="true">+IF(OFFSET('Sanitation Data'!$D$28,0,10*ROW('Sanitation Data'!D146))="","",OFFSET('Sanitation Data'!$D$28,0,10*ROW('Sanitation Data'!D146)))</f>
        <v/>
      </c>
      <c r="CL152" s="270" t="str">
        <f ca="true">+IF(OFFSET('Sanitation Data'!$D$29,0,10*ROW('Sanitation Data'!D146))="","",OFFSET('Sanitation Data'!$D$29,0,10*ROW('Sanitation Data'!D146)))</f>
        <v/>
      </c>
      <c r="CM152" s="270" t="str">
        <f ca="true">+IF(OFFSET('Sanitation Data'!$D$30,0,10*ROW('Sanitation Data'!D146))="","",OFFSET('Sanitation Data'!$D$30,0,10*ROW('Sanitation Data'!D146)))</f>
        <v/>
      </c>
      <c r="CN152" s="270" t="str">
        <f ca="true">+IF(OFFSET('Sanitation Data'!$D$31,0,10*ROW('Sanitation Data'!D146))="","",OFFSET('Sanitation Data'!$D$31,0,10*ROW('Sanitation Data'!D146)))</f>
        <v/>
      </c>
      <c r="CO152" s="270" t="str">
        <f ca="true">+IF(OFFSET('Sanitation Data'!$D$32,0,10*ROW('Sanitation Data'!D146))="","",OFFSET('Sanitation Data'!$D$32,0,10*ROW('Sanitation Data'!D146)))</f>
        <v/>
      </c>
      <c r="CP152" s="270" t="str">
        <f ca="true">+IF(OFFSET('Sanitation Data'!$E$28,0,10*ROW('Sanitation Data'!E146))="","",OFFSET('Sanitation Data'!$E$28,0,10*ROW('Sanitation Data'!E146)))</f>
        <v/>
      </c>
      <c r="CQ152" s="270" t="str">
        <f ca="true">+IF(OFFSET('Sanitation Data'!$E$29,0,10*ROW('Sanitation Data'!E146))="","",OFFSET('Sanitation Data'!$E$29,0,10*ROW('Sanitation Data'!E146)))</f>
        <v/>
      </c>
      <c r="CR152" s="270" t="str">
        <f ca="true">+IF(OFFSET('Sanitation Data'!$E$30,0,10*ROW('Sanitation Data'!E146))="","",OFFSET('Sanitation Data'!$E$30,0,10*ROW('Sanitation Data'!E146)))</f>
        <v/>
      </c>
      <c r="CS152" s="270" t="str">
        <f ca="true">+IF(OFFSET('Sanitation Data'!$E$31,0,10*ROW('Sanitation Data'!E146))="","",OFFSET('Sanitation Data'!$E$31,0,10*ROW('Sanitation Data'!E146)))</f>
        <v/>
      </c>
      <c r="CT152" s="270" t="str">
        <f ca="true">+IF(OFFSET('Sanitation Data'!$E$32,0,10*ROW('Sanitation Data'!E146))="","",OFFSET('Sanitation Data'!$E$32,0,10*ROW('Sanitation Data'!E146)))</f>
        <v/>
      </c>
      <c r="CU152" s="270" t="str">
        <f ca="true">+IF(OFFSET('Sanitation Data'!$F$28,0,10*ROW('Sanitation Data'!F146))="","",OFFSET('Sanitation Data'!$F$28,0,10*ROW('Sanitation Data'!F146)))</f>
        <v/>
      </c>
      <c r="CV152" s="270" t="str">
        <f ca="true">+IF(OFFSET('Sanitation Data'!$F$29,0,10*ROW('Sanitation Data'!F146))="","",OFFSET('Sanitation Data'!$F$29,0,10*ROW('Sanitation Data'!F146)))</f>
        <v/>
      </c>
      <c r="CW152" s="270" t="str">
        <f ca="true">+IF(OFFSET('Sanitation Data'!$F$30,0,10*ROW('Sanitation Data'!F146))="","",OFFSET('Sanitation Data'!$F$30,0,10*ROW('Sanitation Data'!F146)))</f>
        <v/>
      </c>
      <c r="CX152" s="270" t="str">
        <f ca="true">+IF(OFFSET('Sanitation Data'!$F$31,0,10*ROW('Sanitation Data'!F146))="","",OFFSET('Sanitation Data'!$F$31,0,10*ROW('Sanitation Data'!F146)))</f>
        <v/>
      </c>
      <c r="CY152" s="270" t="str">
        <f ca="true">+IF(OFFSET('Sanitation Data'!$F$32,0,10*ROW('Sanitation Data'!F146))="","",OFFSET('Sanitation Data'!$F$32,0,10*ROW('Sanitation Data'!F146)))</f>
        <v/>
      </c>
      <c r="CZ152" s="270" t="str">
        <f ca="true">+IF(OFFSET('Sanitation Data'!$G$28,0,10*ROW('Sanitation Data'!G146))="","",OFFSET('Sanitation Data'!$G$28,0,10*ROW('Sanitation Data'!G146)))</f>
        <v/>
      </c>
      <c r="DA152" s="270" t="str">
        <f ca="true">+IF(OFFSET('Sanitation Data'!$G$29,0,10*ROW('Sanitation Data'!G146))="","",OFFSET('Sanitation Data'!$G$29,0,10*ROW('Sanitation Data'!G146)))</f>
        <v/>
      </c>
      <c r="DB152" s="270" t="str">
        <f ca="true">+IF(OFFSET('Sanitation Data'!$G$30,0,10*ROW('Sanitation Data'!G146))="","",OFFSET('Sanitation Data'!$G$30,0,10*ROW('Sanitation Data'!G146)))</f>
        <v/>
      </c>
      <c r="DC152" s="270" t="str">
        <f ca="true">+IF(OFFSET('Sanitation Data'!$G$31,0,10*ROW('Sanitation Data'!G146))="","",OFFSET('Sanitation Data'!$G$31,0,10*ROW('Sanitation Data'!G146)))</f>
        <v/>
      </c>
      <c r="DD152" s="270" t="str">
        <f ca="true">+IF(OFFSET('Sanitation Data'!$G$32,0,10*ROW('Sanitation Data'!G146))="","",OFFSET('Sanitation Data'!$G$32,0,10*ROW('Sanitation Data'!G146)))</f>
        <v/>
      </c>
      <c r="DE152" s="270" t="str">
        <f ca="true">+IF(OFFSET('Sanitation Data'!$H$28,0,10*ROW('Sanitation Data'!H146))="","",OFFSET('Sanitation Data'!$H$28,0,10*ROW('Sanitation Data'!H146)))</f>
        <v/>
      </c>
      <c r="DF152" s="270" t="str">
        <f ca="true">+IF(OFFSET('Sanitation Data'!$H$29,0,10*ROW('Sanitation Data'!H146))="","",OFFSET('Sanitation Data'!$H$29,0,10*ROW('Sanitation Data'!H146)))</f>
        <v/>
      </c>
      <c r="DG152" s="270" t="str">
        <f ca="true">+IF(OFFSET('Sanitation Data'!$H$30,0,10*ROW('Sanitation Data'!H146))="","",OFFSET('Sanitation Data'!$H$30,0,10*ROW('Sanitation Data'!H146)))</f>
        <v/>
      </c>
      <c r="DH152" s="270" t="str">
        <f ca="true">+IF(OFFSET('Sanitation Data'!$H$31,0,10*ROW('Sanitation Data'!H146))="","",OFFSET('Sanitation Data'!$H$31,0,10*ROW('Sanitation Data'!H146)))</f>
        <v/>
      </c>
      <c r="DI152" s="270" t="str">
        <f ca="true">+IF(OFFSET('Sanitation Data'!$H$32,0,10*ROW('Sanitation Data'!H146))="","",OFFSET('Sanitation Data'!$H$32,0,10*ROW('Sanitation Data'!H146)))</f>
        <v/>
      </c>
      <c r="DJ152" s="270" t="str">
        <f ca="true">+IF(OFFSET('Sanitation Data'!$I$28,0,10*ROW('Sanitation Data'!I146))="","",OFFSET('Sanitation Data'!$I$28,0,10*ROW('Sanitation Data'!I146)))</f>
        <v/>
      </c>
      <c r="DK152" s="270" t="str">
        <f ca="true">+IF(OFFSET('Sanitation Data'!$I$29,0,10*ROW('Sanitation Data'!I146))="","",OFFSET('Sanitation Data'!$I$29,0,10*ROW('Sanitation Data'!I146)))</f>
        <v/>
      </c>
      <c r="DL152" s="270" t="str">
        <f ca="true">+IF(OFFSET('Sanitation Data'!$I$30,0,10*ROW('Sanitation Data'!I146))="","",OFFSET('Sanitation Data'!$I$30,0,10*ROW('Sanitation Data'!I146)))</f>
        <v/>
      </c>
      <c r="DM152" s="270" t="str">
        <f ca="true">+IF(OFFSET('Sanitation Data'!$I$31,0,10*ROW('Sanitation Data'!I146))="","",OFFSET('Sanitation Data'!$I$31,0,10*ROW('Sanitation Data'!I146)))</f>
        <v/>
      </c>
      <c r="DN152" s="270" t="str">
        <f ca="true">+IF(OFFSET('Sanitation Data'!$I$32,0,10*ROW('Sanitation Data'!I146))="","",OFFSET('Sanitation Data'!$I$32,0,10*ROW('Sanitation Data'!I146)))</f>
        <v/>
      </c>
      <c r="DO152" s="270" t="str">
        <f ca="true">+IF(OFFSET('Hygiene Data'!$D$11,0,10*ROW('Hygiene Data'!D146))="","",OFFSET('Hygiene Data'!$D$11,0,10*ROW('Hygiene Data'!D146)))</f>
        <v/>
      </c>
      <c r="DP152" s="270" t="str">
        <f ca="true">+IF(OFFSET('Hygiene Data'!$D$12,0,10*ROW('Hygiene Data'!D146))="","",OFFSET('Hygiene Data'!$D$12,0,10*ROW('Hygiene Data'!D146)))</f>
        <v/>
      </c>
      <c r="DQ152" s="270" t="str">
        <f ca="true">+IF(OFFSET('Hygiene Data'!$D$13,0,10*ROW('Hygiene Data'!D146))="","",OFFSET('Hygiene Data'!$D$13,0,10*ROW('Hygiene Data'!D146)))</f>
        <v/>
      </c>
      <c r="DR152" s="270" t="str">
        <f ca="true">+IF(OFFSET('Hygiene Data'!$E$11,0,10*ROW('Hygiene Data'!E146))="","",OFFSET('Hygiene Data'!$E$11,0,10*ROW('Hygiene Data'!E146)))</f>
        <v/>
      </c>
      <c r="DS152" s="270" t="str">
        <f ca="true">+IF(OFFSET('Hygiene Data'!$E$12,0,10*ROW('Hygiene Data'!E146))="","",OFFSET('Hygiene Data'!$E$12,0,10*ROW('Hygiene Data'!E146)))</f>
        <v/>
      </c>
      <c r="DT152" s="270" t="str">
        <f ca="true">+IF(OFFSET('Hygiene Data'!$E$13,0,10*ROW('Hygiene Data'!E146))="","",OFFSET('Hygiene Data'!$E$13,0,10*ROW('Hygiene Data'!E146)))</f>
        <v/>
      </c>
      <c r="DU152" s="270" t="str">
        <f ca="true">+IF(OFFSET('Hygiene Data'!$F$11,0,10*ROW('Hygiene Data'!F146))="","",OFFSET('Hygiene Data'!$F$11,0,10*ROW('Hygiene Data'!F146)))</f>
        <v/>
      </c>
      <c r="DV152" s="270" t="str">
        <f ca="true">+IF(OFFSET('Hygiene Data'!$F$12,0,10*ROW('Hygiene Data'!F146))="","",OFFSET('Hygiene Data'!$F$12,0,10*ROW('Hygiene Data'!F146)))</f>
        <v/>
      </c>
      <c r="DW152" s="270" t="str">
        <f ca="true">+IF(OFFSET('Hygiene Data'!$F$13,0,10*ROW('Hygiene Data'!F146))="","",OFFSET('Hygiene Data'!$F$13,0,10*ROW('Hygiene Data'!F146)))</f>
        <v/>
      </c>
      <c r="DX152" s="270" t="str">
        <f ca="true">+IF(OFFSET('Hygiene Data'!$G$11,0,10*ROW('Hygiene Data'!G146))="","",OFFSET('Hygiene Data'!$G$11,0,10*ROW('Hygiene Data'!G146)))</f>
        <v/>
      </c>
      <c r="DY152" s="270" t="str">
        <f ca="true">+IF(OFFSET('Hygiene Data'!$G$12,0,10*ROW('Hygiene Data'!G146))="","",OFFSET('Hygiene Data'!$G$12,0,10*ROW('Hygiene Data'!G146)))</f>
        <v/>
      </c>
      <c r="DZ152" s="270" t="str">
        <f ca="true">+IF(OFFSET('Hygiene Data'!$G$13,0,10*ROW('Hygiene Data'!G146))="","",OFFSET('Hygiene Data'!$G$13,0,10*ROW('Hygiene Data'!G146)))</f>
        <v/>
      </c>
      <c r="EA152" s="270" t="str">
        <f ca="true">+IF(OFFSET('Hygiene Data'!$H$11,0,10*ROW('Hygiene Data'!H146))="","",OFFSET('Hygiene Data'!$H$11,0,10*ROW('Hygiene Data'!H146)))</f>
        <v/>
      </c>
      <c r="EB152" s="270" t="str">
        <f ca="true">+IF(OFFSET('Hygiene Data'!$H$12,0,10*ROW('Hygiene Data'!H146))="","",OFFSET('Hygiene Data'!$H$12,0,10*ROW('Hygiene Data'!H146)))</f>
        <v/>
      </c>
      <c r="EC152" s="270" t="str">
        <f ca="true">+IF(OFFSET('Hygiene Data'!$H$13,0,10*ROW('Hygiene Data'!H146))="","",OFFSET('Hygiene Data'!$H$13,0,10*ROW('Hygiene Data'!H146)))</f>
        <v/>
      </c>
      <c r="ED152" s="270" t="str">
        <f ca="true">+IF(OFFSET('Hygiene Data'!$I$11,0,10*ROW('Hygiene Data'!I146))="","",OFFSET('Hygiene Data'!$I$11,0,10*ROW('Hygiene Data'!I146)))</f>
        <v/>
      </c>
      <c r="EE152" s="270" t="str">
        <f ca="true">+IF(OFFSET('Hygiene Data'!$I$12,0,10*ROW('Hygiene Data'!I146))="","",OFFSET('Hygiene Data'!$I$12,0,10*ROW('Hygiene Data'!I146)))</f>
        <v/>
      </c>
      <c r="EF152" s="270"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6"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0"/>
      <c r="BS153" s="270" t="str">
        <f ca="true">+IF(OFFSET('Water Data'!$D$27,0,10*ROW('Water Data'!D147))="","",OFFSET('Water Data'!$D$27,0,10*ROW('Water Data'!D147)))</f>
        <v/>
      </c>
      <c r="BT153" s="270" t="str">
        <f ca="true">+IF(OFFSET('Water Data'!$D$28,0,10*ROW('Water Data'!D147))="","",OFFSET('Water Data'!$D$28,0,10*ROW('Water Data'!D147)))</f>
        <v/>
      </c>
      <c r="BU153" s="270" t="str">
        <f ca="true">+IF(OFFSET('Water Data'!$D$29,0,10*ROW('Water Data'!D147))="","",OFFSET('Water Data'!$D$29,0,10*ROW('Water Data'!D147)))</f>
        <v/>
      </c>
      <c r="BV153" s="270" t="str">
        <f ca="true">+IF(OFFSET('Water Data'!$E$27,0,10*ROW('Water Data'!E147))="","",OFFSET('Water Data'!$E$27,0,10*ROW('Water Data'!E147)))</f>
        <v/>
      </c>
      <c r="BW153" s="270" t="str">
        <f ca="true">+IF(OFFSET('Water Data'!$E$28,0,10*ROW('Water Data'!E147))="","",OFFSET('Water Data'!$E$28,0,10*ROW('Water Data'!E147)))</f>
        <v/>
      </c>
      <c r="BX153" s="270" t="str">
        <f ca="true">+IF(OFFSET('Water Data'!$E$29,0,10*ROW('Water Data'!E147))="","",OFFSET('Water Data'!$E$29,0,10*ROW('Water Data'!E147)))</f>
        <v/>
      </c>
      <c r="BY153" s="270" t="str">
        <f ca="true">+IF(OFFSET('Water Data'!$F$27,0,10*ROW('Water Data'!F147))="","",OFFSET('Water Data'!$F$27,0,10*ROW('Water Data'!F147)))</f>
        <v/>
      </c>
      <c r="BZ153" s="270" t="str">
        <f ca="true">+IF(OFFSET('Water Data'!$F$28,0,10*ROW('Water Data'!F147))="","",OFFSET('Water Data'!$F$28,0,10*ROW('Water Data'!F147)))</f>
        <v/>
      </c>
      <c r="CA153" s="270" t="str">
        <f ca="true">+IF(OFFSET('Water Data'!$F$29,0,10*ROW('Water Data'!F147))="","",OFFSET('Water Data'!$F$29,0,10*ROW('Water Data'!F147)))</f>
        <v/>
      </c>
      <c r="CB153" s="270" t="str">
        <f ca="true">+IF(OFFSET('Water Data'!$G$27,0,10*ROW('Water Data'!G147))="","",OFFSET('Water Data'!$G$27,0,10*ROW('Water Data'!G147)))</f>
        <v/>
      </c>
      <c r="CC153" s="270" t="str">
        <f ca="true">+IF(OFFSET('Water Data'!$G$28,0,10*ROW('Water Data'!G147))="","",OFFSET('Water Data'!$G$28,0,10*ROW('Water Data'!G147)))</f>
        <v/>
      </c>
      <c r="CD153" s="270" t="str">
        <f ca="true">+IF(OFFSET('Water Data'!$G$29,0,10*ROW('Water Data'!G147))="","",OFFSET('Water Data'!$G$29,0,10*ROW('Water Data'!G147)))</f>
        <v/>
      </c>
      <c r="CE153" s="270" t="str">
        <f ca="true">+IF(OFFSET('Water Data'!$H$27,0,10*ROW('Water Data'!H147))="","",OFFSET('Water Data'!$H$27,0,10*ROW('Water Data'!H147)))</f>
        <v/>
      </c>
      <c r="CF153" s="270" t="str">
        <f ca="true">+IF(OFFSET('Water Data'!$H$28,0,10*ROW('Water Data'!H147))="","",OFFSET('Water Data'!$H$28,0,10*ROW('Water Data'!H147)))</f>
        <v/>
      </c>
      <c r="CG153" s="270" t="str">
        <f ca="true">+IF(OFFSET('Water Data'!$H$29,0,10*ROW('Water Data'!H147))="","",OFFSET('Water Data'!$H$29,0,10*ROW('Water Data'!H147)))</f>
        <v/>
      </c>
      <c r="CH153" s="270" t="str">
        <f ca="true">+IF(OFFSET('Water Data'!$I$27,0,10*ROW('Water Data'!I147))="","",OFFSET('Water Data'!$I$27,0,10*ROW('Water Data'!I147)))</f>
        <v/>
      </c>
      <c r="CI153" s="270" t="str">
        <f ca="true">+IF(OFFSET('Water Data'!$I$28,0,10*ROW('Water Data'!I147))="","",OFFSET('Water Data'!$I$28,0,10*ROW('Water Data'!I147)))</f>
        <v/>
      </c>
      <c r="CJ153" s="270" t="str">
        <f ca="true">+IF(OFFSET('Water Data'!$I$29,0,10*ROW('Water Data'!I147))="","",OFFSET('Water Data'!$I$29,0,10*ROW('Water Data'!I147)))</f>
        <v/>
      </c>
      <c r="CK153" s="270" t="str">
        <f ca="true">+IF(OFFSET('Sanitation Data'!$D$28,0,10*ROW('Sanitation Data'!D147))="","",OFFSET('Sanitation Data'!$D$28,0,10*ROW('Sanitation Data'!D147)))</f>
        <v/>
      </c>
      <c r="CL153" s="270" t="str">
        <f ca="true">+IF(OFFSET('Sanitation Data'!$D$29,0,10*ROW('Sanitation Data'!D147))="","",OFFSET('Sanitation Data'!$D$29,0,10*ROW('Sanitation Data'!D147)))</f>
        <v/>
      </c>
      <c r="CM153" s="270" t="str">
        <f ca="true">+IF(OFFSET('Sanitation Data'!$D$30,0,10*ROW('Sanitation Data'!D147))="","",OFFSET('Sanitation Data'!$D$30,0,10*ROW('Sanitation Data'!D147)))</f>
        <v/>
      </c>
      <c r="CN153" s="270" t="str">
        <f ca="true">+IF(OFFSET('Sanitation Data'!$D$31,0,10*ROW('Sanitation Data'!D147))="","",OFFSET('Sanitation Data'!$D$31,0,10*ROW('Sanitation Data'!D147)))</f>
        <v/>
      </c>
      <c r="CO153" s="270" t="str">
        <f ca="true">+IF(OFFSET('Sanitation Data'!$D$32,0,10*ROW('Sanitation Data'!D147))="","",OFFSET('Sanitation Data'!$D$32,0,10*ROW('Sanitation Data'!D147)))</f>
        <v/>
      </c>
      <c r="CP153" s="270" t="str">
        <f ca="true">+IF(OFFSET('Sanitation Data'!$E$28,0,10*ROW('Sanitation Data'!E147))="","",OFFSET('Sanitation Data'!$E$28,0,10*ROW('Sanitation Data'!E147)))</f>
        <v/>
      </c>
      <c r="CQ153" s="270" t="str">
        <f ca="true">+IF(OFFSET('Sanitation Data'!$E$29,0,10*ROW('Sanitation Data'!E147))="","",OFFSET('Sanitation Data'!$E$29,0,10*ROW('Sanitation Data'!E147)))</f>
        <v/>
      </c>
      <c r="CR153" s="270" t="str">
        <f ca="true">+IF(OFFSET('Sanitation Data'!$E$30,0,10*ROW('Sanitation Data'!E147))="","",OFFSET('Sanitation Data'!$E$30,0,10*ROW('Sanitation Data'!E147)))</f>
        <v/>
      </c>
      <c r="CS153" s="270" t="str">
        <f ca="true">+IF(OFFSET('Sanitation Data'!$E$31,0,10*ROW('Sanitation Data'!E147))="","",OFFSET('Sanitation Data'!$E$31,0,10*ROW('Sanitation Data'!E147)))</f>
        <v/>
      </c>
      <c r="CT153" s="270" t="str">
        <f ca="true">+IF(OFFSET('Sanitation Data'!$E$32,0,10*ROW('Sanitation Data'!E147))="","",OFFSET('Sanitation Data'!$E$32,0,10*ROW('Sanitation Data'!E147)))</f>
        <v/>
      </c>
      <c r="CU153" s="270" t="str">
        <f ca="true">+IF(OFFSET('Sanitation Data'!$F$28,0,10*ROW('Sanitation Data'!F147))="","",OFFSET('Sanitation Data'!$F$28,0,10*ROW('Sanitation Data'!F147)))</f>
        <v/>
      </c>
      <c r="CV153" s="270" t="str">
        <f ca="true">+IF(OFFSET('Sanitation Data'!$F$29,0,10*ROW('Sanitation Data'!F147))="","",OFFSET('Sanitation Data'!$F$29,0,10*ROW('Sanitation Data'!F147)))</f>
        <v/>
      </c>
      <c r="CW153" s="270" t="str">
        <f ca="true">+IF(OFFSET('Sanitation Data'!$F$30,0,10*ROW('Sanitation Data'!F147))="","",OFFSET('Sanitation Data'!$F$30,0,10*ROW('Sanitation Data'!F147)))</f>
        <v/>
      </c>
      <c r="CX153" s="270" t="str">
        <f ca="true">+IF(OFFSET('Sanitation Data'!$F$31,0,10*ROW('Sanitation Data'!F147))="","",OFFSET('Sanitation Data'!$F$31,0,10*ROW('Sanitation Data'!F147)))</f>
        <v/>
      </c>
      <c r="CY153" s="270" t="str">
        <f ca="true">+IF(OFFSET('Sanitation Data'!$F$32,0,10*ROW('Sanitation Data'!F147))="","",OFFSET('Sanitation Data'!$F$32,0,10*ROW('Sanitation Data'!F147)))</f>
        <v/>
      </c>
      <c r="CZ153" s="270" t="str">
        <f ca="true">+IF(OFFSET('Sanitation Data'!$G$28,0,10*ROW('Sanitation Data'!G147))="","",OFFSET('Sanitation Data'!$G$28,0,10*ROW('Sanitation Data'!G147)))</f>
        <v/>
      </c>
      <c r="DA153" s="270" t="str">
        <f ca="true">+IF(OFFSET('Sanitation Data'!$G$29,0,10*ROW('Sanitation Data'!G147))="","",OFFSET('Sanitation Data'!$G$29,0,10*ROW('Sanitation Data'!G147)))</f>
        <v/>
      </c>
      <c r="DB153" s="270" t="str">
        <f ca="true">+IF(OFFSET('Sanitation Data'!$G$30,0,10*ROW('Sanitation Data'!G147))="","",OFFSET('Sanitation Data'!$G$30,0,10*ROW('Sanitation Data'!G147)))</f>
        <v/>
      </c>
      <c r="DC153" s="270" t="str">
        <f ca="true">+IF(OFFSET('Sanitation Data'!$G$31,0,10*ROW('Sanitation Data'!G147))="","",OFFSET('Sanitation Data'!$G$31,0,10*ROW('Sanitation Data'!G147)))</f>
        <v/>
      </c>
      <c r="DD153" s="270" t="str">
        <f ca="true">+IF(OFFSET('Sanitation Data'!$G$32,0,10*ROW('Sanitation Data'!G147))="","",OFFSET('Sanitation Data'!$G$32,0,10*ROW('Sanitation Data'!G147)))</f>
        <v/>
      </c>
      <c r="DE153" s="270" t="str">
        <f ca="true">+IF(OFFSET('Sanitation Data'!$H$28,0,10*ROW('Sanitation Data'!H147))="","",OFFSET('Sanitation Data'!$H$28,0,10*ROW('Sanitation Data'!H147)))</f>
        <v/>
      </c>
      <c r="DF153" s="270" t="str">
        <f ca="true">+IF(OFFSET('Sanitation Data'!$H$29,0,10*ROW('Sanitation Data'!H147))="","",OFFSET('Sanitation Data'!$H$29,0,10*ROW('Sanitation Data'!H147)))</f>
        <v/>
      </c>
      <c r="DG153" s="270" t="str">
        <f ca="true">+IF(OFFSET('Sanitation Data'!$H$30,0,10*ROW('Sanitation Data'!H147))="","",OFFSET('Sanitation Data'!$H$30,0,10*ROW('Sanitation Data'!H147)))</f>
        <v/>
      </c>
      <c r="DH153" s="270" t="str">
        <f ca="true">+IF(OFFSET('Sanitation Data'!$H$31,0,10*ROW('Sanitation Data'!H147))="","",OFFSET('Sanitation Data'!$H$31,0,10*ROW('Sanitation Data'!H147)))</f>
        <v/>
      </c>
      <c r="DI153" s="270" t="str">
        <f ca="true">+IF(OFFSET('Sanitation Data'!$H$32,0,10*ROW('Sanitation Data'!H147))="","",OFFSET('Sanitation Data'!$H$32,0,10*ROW('Sanitation Data'!H147)))</f>
        <v/>
      </c>
      <c r="DJ153" s="270" t="str">
        <f ca="true">+IF(OFFSET('Sanitation Data'!$I$28,0,10*ROW('Sanitation Data'!I147))="","",OFFSET('Sanitation Data'!$I$28,0,10*ROW('Sanitation Data'!I147)))</f>
        <v/>
      </c>
      <c r="DK153" s="270" t="str">
        <f ca="true">+IF(OFFSET('Sanitation Data'!$I$29,0,10*ROW('Sanitation Data'!I147))="","",OFFSET('Sanitation Data'!$I$29,0,10*ROW('Sanitation Data'!I147)))</f>
        <v/>
      </c>
      <c r="DL153" s="270" t="str">
        <f ca="true">+IF(OFFSET('Sanitation Data'!$I$30,0,10*ROW('Sanitation Data'!I147))="","",OFFSET('Sanitation Data'!$I$30,0,10*ROW('Sanitation Data'!I147)))</f>
        <v/>
      </c>
      <c r="DM153" s="270" t="str">
        <f ca="true">+IF(OFFSET('Sanitation Data'!$I$31,0,10*ROW('Sanitation Data'!I147))="","",OFFSET('Sanitation Data'!$I$31,0,10*ROW('Sanitation Data'!I147)))</f>
        <v/>
      </c>
      <c r="DN153" s="270" t="str">
        <f ca="true">+IF(OFFSET('Sanitation Data'!$I$32,0,10*ROW('Sanitation Data'!I147))="","",OFFSET('Sanitation Data'!$I$32,0,10*ROW('Sanitation Data'!I147)))</f>
        <v/>
      </c>
      <c r="DO153" s="270" t="str">
        <f ca="true">+IF(OFFSET('Hygiene Data'!$D$11,0,10*ROW('Hygiene Data'!D147))="","",OFFSET('Hygiene Data'!$D$11,0,10*ROW('Hygiene Data'!D147)))</f>
        <v/>
      </c>
      <c r="DP153" s="270" t="str">
        <f ca="true">+IF(OFFSET('Hygiene Data'!$D$12,0,10*ROW('Hygiene Data'!D147))="","",OFFSET('Hygiene Data'!$D$12,0,10*ROW('Hygiene Data'!D147)))</f>
        <v/>
      </c>
      <c r="DQ153" s="270" t="str">
        <f ca="true">+IF(OFFSET('Hygiene Data'!$D$13,0,10*ROW('Hygiene Data'!D147))="","",OFFSET('Hygiene Data'!$D$13,0,10*ROW('Hygiene Data'!D147)))</f>
        <v/>
      </c>
      <c r="DR153" s="270" t="str">
        <f ca="true">+IF(OFFSET('Hygiene Data'!$E$11,0,10*ROW('Hygiene Data'!E147))="","",OFFSET('Hygiene Data'!$E$11,0,10*ROW('Hygiene Data'!E147)))</f>
        <v/>
      </c>
      <c r="DS153" s="270" t="str">
        <f ca="true">+IF(OFFSET('Hygiene Data'!$E$12,0,10*ROW('Hygiene Data'!E147))="","",OFFSET('Hygiene Data'!$E$12,0,10*ROW('Hygiene Data'!E147)))</f>
        <v/>
      </c>
      <c r="DT153" s="270" t="str">
        <f ca="true">+IF(OFFSET('Hygiene Data'!$E$13,0,10*ROW('Hygiene Data'!E147))="","",OFFSET('Hygiene Data'!$E$13,0,10*ROW('Hygiene Data'!E147)))</f>
        <v/>
      </c>
      <c r="DU153" s="270" t="str">
        <f ca="true">+IF(OFFSET('Hygiene Data'!$F$11,0,10*ROW('Hygiene Data'!F147))="","",OFFSET('Hygiene Data'!$F$11,0,10*ROW('Hygiene Data'!F147)))</f>
        <v/>
      </c>
      <c r="DV153" s="270" t="str">
        <f ca="true">+IF(OFFSET('Hygiene Data'!$F$12,0,10*ROW('Hygiene Data'!F147))="","",OFFSET('Hygiene Data'!$F$12,0,10*ROW('Hygiene Data'!F147)))</f>
        <v/>
      </c>
      <c r="DW153" s="270" t="str">
        <f ca="true">+IF(OFFSET('Hygiene Data'!$F$13,0,10*ROW('Hygiene Data'!F147))="","",OFFSET('Hygiene Data'!$F$13,0,10*ROW('Hygiene Data'!F147)))</f>
        <v/>
      </c>
      <c r="DX153" s="270" t="str">
        <f ca="true">+IF(OFFSET('Hygiene Data'!$G$11,0,10*ROW('Hygiene Data'!G147))="","",OFFSET('Hygiene Data'!$G$11,0,10*ROW('Hygiene Data'!G147)))</f>
        <v/>
      </c>
      <c r="DY153" s="270" t="str">
        <f ca="true">+IF(OFFSET('Hygiene Data'!$G$12,0,10*ROW('Hygiene Data'!G147))="","",OFFSET('Hygiene Data'!$G$12,0,10*ROW('Hygiene Data'!G147)))</f>
        <v/>
      </c>
      <c r="DZ153" s="270" t="str">
        <f ca="true">+IF(OFFSET('Hygiene Data'!$G$13,0,10*ROW('Hygiene Data'!G147))="","",OFFSET('Hygiene Data'!$G$13,0,10*ROW('Hygiene Data'!G147)))</f>
        <v/>
      </c>
      <c r="EA153" s="270" t="str">
        <f ca="true">+IF(OFFSET('Hygiene Data'!$H$11,0,10*ROW('Hygiene Data'!H147))="","",OFFSET('Hygiene Data'!$H$11,0,10*ROW('Hygiene Data'!H147)))</f>
        <v/>
      </c>
      <c r="EB153" s="270" t="str">
        <f ca="true">+IF(OFFSET('Hygiene Data'!$H$12,0,10*ROW('Hygiene Data'!H147))="","",OFFSET('Hygiene Data'!$H$12,0,10*ROW('Hygiene Data'!H147)))</f>
        <v/>
      </c>
      <c r="EC153" s="270" t="str">
        <f ca="true">+IF(OFFSET('Hygiene Data'!$H$13,0,10*ROW('Hygiene Data'!H147))="","",OFFSET('Hygiene Data'!$H$13,0,10*ROW('Hygiene Data'!H147)))</f>
        <v/>
      </c>
      <c r="ED153" s="270" t="str">
        <f ca="true">+IF(OFFSET('Hygiene Data'!$I$11,0,10*ROW('Hygiene Data'!I147))="","",OFFSET('Hygiene Data'!$I$11,0,10*ROW('Hygiene Data'!I147)))</f>
        <v/>
      </c>
      <c r="EE153" s="270" t="str">
        <f ca="true">+IF(OFFSET('Hygiene Data'!$I$12,0,10*ROW('Hygiene Data'!I147))="","",OFFSET('Hygiene Data'!$I$12,0,10*ROW('Hygiene Data'!I147)))</f>
        <v/>
      </c>
      <c r="EF153" s="270"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6"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0"/>
      <c r="BS154" s="270" t="str">
        <f ca="true">+IF(OFFSET('Water Data'!$D$27,0,10*ROW('Water Data'!D148))="","",OFFSET('Water Data'!$D$27,0,10*ROW('Water Data'!D148)))</f>
        <v/>
      </c>
      <c r="BT154" s="270" t="str">
        <f ca="true">+IF(OFFSET('Water Data'!$D$28,0,10*ROW('Water Data'!D148))="","",OFFSET('Water Data'!$D$28,0,10*ROW('Water Data'!D148)))</f>
        <v/>
      </c>
      <c r="BU154" s="270" t="str">
        <f ca="true">+IF(OFFSET('Water Data'!$D$29,0,10*ROW('Water Data'!D148))="","",OFFSET('Water Data'!$D$29,0,10*ROW('Water Data'!D148)))</f>
        <v/>
      </c>
      <c r="BV154" s="270" t="str">
        <f ca="true">+IF(OFFSET('Water Data'!$E$27,0,10*ROW('Water Data'!E148))="","",OFFSET('Water Data'!$E$27,0,10*ROW('Water Data'!E148)))</f>
        <v/>
      </c>
      <c r="BW154" s="270" t="str">
        <f ca="true">+IF(OFFSET('Water Data'!$E$28,0,10*ROW('Water Data'!E148))="","",OFFSET('Water Data'!$E$28,0,10*ROW('Water Data'!E148)))</f>
        <v/>
      </c>
      <c r="BX154" s="270" t="str">
        <f ca="true">+IF(OFFSET('Water Data'!$E$29,0,10*ROW('Water Data'!E148))="","",OFFSET('Water Data'!$E$29,0,10*ROW('Water Data'!E148)))</f>
        <v/>
      </c>
      <c r="BY154" s="270" t="str">
        <f ca="true">+IF(OFFSET('Water Data'!$F$27,0,10*ROW('Water Data'!F148))="","",OFFSET('Water Data'!$F$27,0,10*ROW('Water Data'!F148)))</f>
        <v/>
      </c>
      <c r="BZ154" s="270" t="str">
        <f ca="true">+IF(OFFSET('Water Data'!$F$28,0,10*ROW('Water Data'!F148))="","",OFFSET('Water Data'!$F$28,0,10*ROW('Water Data'!F148)))</f>
        <v/>
      </c>
      <c r="CA154" s="270" t="str">
        <f ca="true">+IF(OFFSET('Water Data'!$F$29,0,10*ROW('Water Data'!F148))="","",OFFSET('Water Data'!$F$29,0,10*ROW('Water Data'!F148)))</f>
        <v/>
      </c>
      <c r="CB154" s="270" t="str">
        <f ca="true">+IF(OFFSET('Water Data'!$G$27,0,10*ROW('Water Data'!G148))="","",OFFSET('Water Data'!$G$27,0,10*ROW('Water Data'!G148)))</f>
        <v/>
      </c>
      <c r="CC154" s="270" t="str">
        <f ca="true">+IF(OFFSET('Water Data'!$G$28,0,10*ROW('Water Data'!G148))="","",OFFSET('Water Data'!$G$28,0,10*ROW('Water Data'!G148)))</f>
        <v/>
      </c>
      <c r="CD154" s="270" t="str">
        <f ca="true">+IF(OFFSET('Water Data'!$G$29,0,10*ROW('Water Data'!G148))="","",OFFSET('Water Data'!$G$29,0,10*ROW('Water Data'!G148)))</f>
        <v/>
      </c>
      <c r="CE154" s="270" t="str">
        <f ca="true">+IF(OFFSET('Water Data'!$H$27,0,10*ROW('Water Data'!H148))="","",OFFSET('Water Data'!$H$27,0,10*ROW('Water Data'!H148)))</f>
        <v/>
      </c>
      <c r="CF154" s="270" t="str">
        <f ca="true">+IF(OFFSET('Water Data'!$H$28,0,10*ROW('Water Data'!H148))="","",OFFSET('Water Data'!$H$28,0,10*ROW('Water Data'!H148)))</f>
        <v/>
      </c>
      <c r="CG154" s="270" t="str">
        <f ca="true">+IF(OFFSET('Water Data'!$H$29,0,10*ROW('Water Data'!H148))="","",OFFSET('Water Data'!$H$29,0,10*ROW('Water Data'!H148)))</f>
        <v/>
      </c>
      <c r="CH154" s="270" t="str">
        <f ca="true">+IF(OFFSET('Water Data'!$I$27,0,10*ROW('Water Data'!I148))="","",OFFSET('Water Data'!$I$27,0,10*ROW('Water Data'!I148)))</f>
        <v/>
      </c>
      <c r="CI154" s="270" t="str">
        <f ca="true">+IF(OFFSET('Water Data'!$I$28,0,10*ROW('Water Data'!I148))="","",OFFSET('Water Data'!$I$28,0,10*ROW('Water Data'!I148)))</f>
        <v/>
      </c>
      <c r="CJ154" s="270" t="str">
        <f ca="true">+IF(OFFSET('Water Data'!$I$29,0,10*ROW('Water Data'!I148))="","",OFFSET('Water Data'!$I$29,0,10*ROW('Water Data'!I148)))</f>
        <v/>
      </c>
      <c r="CK154" s="270" t="str">
        <f ca="true">+IF(OFFSET('Sanitation Data'!$D$28,0,10*ROW('Sanitation Data'!D148))="","",OFFSET('Sanitation Data'!$D$28,0,10*ROW('Sanitation Data'!D148)))</f>
        <v/>
      </c>
      <c r="CL154" s="270" t="str">
        <f ca="true">+IF(OFFSET('Sanitation Data'!$D$29,0,10*ROW('Sanitation Data'!D148))="","",OFFSET('Sanitation Data'!$D$29,0,10*ROW('Sanitation Data'!D148)))</f>
        <v/>
      </c>
      <c r="CM154" s="270" t="str">
        <f ca="true">+IF(OFFSET('Sanitation Data'!$D$30,0,10*ROW('Sanitation Data'!D148))="","",OFFSET('Sanitation Data'!$D$30,0,10*ROW('Sanitation Data'!D148)))</f>
        <v/>
      </c>
      <c r="CN154" s="270" t="str">
        <f ca="true">+IF(OFFSET('Sanitation Data'!$D$31,0,10*ROW('Sanitation Data'!D148))="","",OFFSET('Sanitation Data'!$D$31,0,10*ROW('Sanitation Data'!D148)))</f>
        <v/>
      </c>
      <c r="CO154" s="270" t="str">
        <f ca="true">+IF(OFFSET('Sanitation Data'!$D$32,0,10*ROW('Sanitation Data'!D148))="","",OFFSET('Sanitation Data'!$D$32,0,10*ROW('Sanitation Data'!D148)))</f>
        <v/>
      </c>
      <c r="CP154" s="270" t="str">
        <f ca="true">+IF(OFFSET('Sanitation Data'!$E$28,0,10*ROW('Sanitation Data'!E148))="","",OFFSET('Sanitation Data'!$E$28,0,10*ROW('Sanitation Data'!E148)))</f>
        <v/>
      </c>
      <c r="CQ154" s="270" t="str">
        <f ca="true">+IF(OFFSET('Sanitation Data'!$E$29,0,10*ROW('Sanitation Data'!E148))="","",OFFSET('Sanitation Data'!$E$29,0,10*ROW('Sanitation Data'!E148)))</f>
        <v/>
      </c>
      <c r="CR154" s="270" t="str">
        <f ca="true">+IF(OFFSET('Sanitation Data'!$E$30,0,10*ROW('Sanitation Data'!E148))="","",OFFSET('Sanitation Data'!$E$30,0,10*ROW('Sanitation Data'!E148)))</f>
        <v/>
      </c>
      <c r="CS154" s="270" t="str">
        <f ca="true">+IF(OFFSET('Sanitation Data'!$E$31,0,10*ROW('Sanitation Data'!E148))="","",OFFSET('Sanitation Data'!$E$31,0,10*ROW('Sanitation Data'!E148)))</f>
        <v/>
      </c>
      <c r="CT154" s="270" t="str">
        <f ca="true">+IF(OFFSET('Sanitation Data'!$E$32,0,10*ROW('Sanitation Data'!E148))="","",OFFSET('Sanitation Data'!$E$32,0,10*ROW('Sanitation Data'!E148)))</f>
        <v/>
      </c>
      <c r="CU154" s="270" t="str">
        <f ca="true">+IF(OFFSET('Sanitation Data'!$F$28,0,10*ROW('Sanitation Data'!F148))="","",OFFSET('Sanitation Data'!$F$28,0,10*ROW('Sanitation Data'!F148)))</f>
        <v/>
      </c>
      <c r="CV154" s="270" t="str">
        <f ca="true">+IF(OFFSET('Sanitation Data'!$F$29,0,10*ROW('Sanitation Data'!F148))="","",OFFSET('Sanitation Data'!$F$29,0,10*ROW('Sanitation Data'!F148)))</f>
        <v/>
      </c>
      <c r="CW154" s="270" t="str">
        <f ca="true">+IF(OFFSET('Sanitation Data'!$F$30,0,10*ROW('Sanitation Data'!F148))="","",OFFSET('Sanitation Data'!$F$30,0,10*ROW('Sanitation Data'!F148)))</f>
        <v/>
      </c>
      <c r="CX154" s="270" t="str">
        <f ca="true">+IF(OFFSET('Sanitation Data'!$F$31,0,10*ROW('Sanitation Data'!F148))="","",OFFSET('Sanitation Data'!$F$31,0,10*ROW('Sanitation Data'!F148)))</f>
        <v/>
      </c>
      <c r="CY154" s="270" t="str">
        <f ca="true">+IF(OFFSET('Sanitation Data'!$F$32,0,10*ROW('Sanitation Data'!F148))="","",OFFSET('Sanitation Data'!$F$32,0,10*ROW('Sanitation Data'!F148)))</f>
        <v/>
      </c>
      <c r="CZ154" s="270" t="str">
        <f ca="true">+IF(OFFSET('Sanitation Data'!$G$28,0,10*ROW('Sanitation Data'!G148))="","",OFFSET('Sanitation Data'!$G$28,0,10*ROW('Sanitation Data'!G148)))</f>
        <v/>
      </c>
      <c r="DA154" s="270" t="str">
        <f ca="true">+IF(OFFSET('Sanitation Data'!$G$29,0,10*ROW('Sanitation Data'!G148))="","",OFFSET('Sanitation Data'!$G$29,0,10*ROW('Sanitation Data'!G148)))</f>
        <v/>
      </c>
      <c r="DB154" s="270" t="str">
        <f ca="true">+IF(OFFSET('Sanitation Data'!$G$30,0,10*ROW('Sanitation Data'!G148))="","",OFFSET('Sanitation Data'!$G$30,0,10*ROW('Sanitation Data'!G148)))</f>
        <v/>
      </c>
      <c r="DC154" s="270" t="str">
        <f ca="true">+IF(OFFSET('Sanitation Data'!$G$31,0,10*ROW('Sanitation Data'!G148))="","",OFFSET('Sanitation Data'!$G$31,0,10*ROW('Sanitation Data'!G148)))</f>
        <v/>
      </c>
      <c r="DD154" s="270" t="str">
        <f ca="true">+IF(OFFSET('Sanitation Data'!$G$32,0,10*ROW('Sanitation Data'!G148))="","",OFFSET('Sanitation Data'!$G$32,0,10*ROW('Sanitation Data'!G148)))</f>
        <v/>
      </c>
      <c r="DE154" s="270" t="str">
        <f ca="true">+IF(OFFSET('Sanitation Data'!$H$28,0,10*ROW('Sanitation Data'!H148))="","",OFFSET('Sanitation Data'!$H$28,0,10*ROW('Sanitation Data'!H148)))</f>
        <v/>
      </c>
      <c r="DF154" s="270" t="str">
        <f ca="true">+IF(OFFSET('Sanitation Data'!$H$29,0,10*ROW('Sanitation Data'!H148))="","",OFFSET('Sanitation Data'!$H$29,0,10*ROW('Sanitation Data'!H148)))</f>
        <v/>
      </c>
      <c r="DG154" s="270" t="str">
        <f ca="true">+IF(OFFSET('Sanitation Data'!$H$30,0,10*ROW('Sanitation Data'!H148))="","",OFFSET('Sanitation Data'!$H$30,0,10*ROW('Sanitation Data'!H148)))</f>
        <v/>
      </c>
      <c r="DH154" s="270" t="str">
        <f ca="true">+IF(OFFSET('Sanitation Data'!$H$31,0,10*ROW('Sanitation Data'!H148))="","",OFFSET('Sanitation Data'!$H$31,0,10*ROW('Sanitation Data'!H148)))</f>
        <v/>
      </c>
      <c r="DI154" s="270" t="str">
        <f ca="true">+IF(OFFSET('Sanitation Data'!$H$32,0,10*ROW('Sanitation Data'!H148))="","",OFFSET('Sanitation Data'!$H$32,0,10*ROW('Sanitation Data'!H148)))</f>
        <v/>
      </c>
      <c r="DJ154" s="270" t="str">
        <f ca="true">+IF(OFFSET('Sanitation Data'!$I$28,0,10*ROW('Sanitation Data'!I148))="","",OFFSET('Sanitation Data'!$I$28,0,10*ROW('Sanitation Data'!I148)))</f>
        <v/>
      </c>
      <c r="DK154" s="270" t="str">
        <f ca="true">+IF(OFFSET('Sanitation Data'!$I$29,0,10*ROW('Sanitation Data'!I148))="","",OFFSET('Sanitation Data'!$I$29,0,10*ROW('Sanitation Data'!I148)))</f>
        <v/>
      </c>
      <c r="DL154" s="270" t="str">
        <f ca="true">+IF(OFFSET('Sanitation Data'!$I$30,0,10*ROW('Sanitation Data'!I148))="","",OFFSET('Sanitation Data'!$I$30,0,10*ROW('Sanitation Data'!I148)))</f>
        <v/>
      </c>
      <c r="DM154" s="270" t="str">
        <f ca="true">+IF(OFFSET('Sanitation Data'!$I$31,0,10*ROW('Sanitation Data'!I148))="","",OFFSET('Sanitation Data'!$I$31,0,10*ROW('Sanitation Data'!I148)))</f>
        <v/>
      </c>
      <c r="DN154" s="270" t="str">
        <f ca="true">+IF(OFFSET('Sanitation Data'!$I$32,0,10*ROW('Sanitation Data'!I148))="","",OFFSET('Sanitation Data'!$I$32,0,10*ROW('Sanitation Data'!I148)))</f>
        <v/>
      </c>
      <c r="DO154" s="270" t="str">
        <f ca="true">+IF(OFFSET('Hygiene Data'!$D$11,0,10*ROW('Hygiene Data'!D148))="","",OFFSET('Hygiene Data'!$D$11,0,10*ROW('Hygiene Data'!D148)))</f>
        <v/>
      </c>
      <c r="DP154" s="270" t="str">
        <f ca="true">+IF(OFFSET('Hygiene Data'!$D$12,0,10*ROW('Hygiene Data'!D148))="","",OFFSET('Hygiene Data'!$D$12,0,10*ROW('Hygiene Data'!D148)))</f>
        <v/>
      </c>
      <c r="DQ154" s="270" t="str">
        <f ca="true">+IF(OFFSET('Hygiene Data'!$D$13,0,10*ROW('Hygiene Data'!D148))="","",OFFSET('Hygiene Data'!$D$13,0,10*ROW('Hygiene Data'!D148)))</f>
        <v/>
      </c>
      <c r="DR154" s="270" t="str">
        <f ca="true">+IF(OFFSET('Hygiene Data'!$E$11,0,10*ROW('Hygiene Data'!E148))="","",OFFSET('Hygiene Data'!$E$11,0,10*ROW('Hygiene Data'!E148)))</f>
        <v/>
      </c>
      <c r="DS154" s="270" t="str">
        <f ca="true">+IF(OFFSET('Hygiene Data'!$E$12,0,10*ROW('Hygiene Data'!E148))="","",OFFSET('Hygiene Data'!$E$12,0,10*ROW('Hygiene Data'!E148)))</f>
        <v/>
      </c>
      <c r="DT154" s="270" t="str">
        <f ca="true">+IF(OFFSET('Hygiene Data'!$E$13,0,10*ROW('Hygiene Data'!E148))="","",OFFSET('Hygiene Data'!$E$13,0,10*ROW('Hygiene Data'!E148)))</f>
        <v/>
      </c>
      <c r="DU154" s="270" t="str">
        <f ca="true">+IF(OFFSET('Hygiene Data'!$F$11,0,10*ROW('Hygiene Data'!F148))="","",OFFSET('Hygiene Data'!$F$11,0,10*ROW('Hygiene Data'!F148)))</f>
        <v/>
      </c>
      <c r="DV154" s="270" t="str">
        <f ca="true">+IF(OFFSET('Hygiene Data'!$F$12,0,10*ROW('Hygiene Data'!F148))="","",OFFSET('Hygiene Data'!$F$12,0,10*ROW('Hygiene Data'!F148)))</f>
        <v/>
      </c>
      <c r="DW154" s="270" t="str">
        <f ca="true">+IF(OFFSET('Hygiene Data'!$F$13,0,10*ROW('Hygiene Data'!F148))="","",OFFSET('Hygiene Data'!$F$13,0,10*ROW('Hygiene Data'!F148)))</f>
        <v/>
      </c>
      <c r="DX154" s="270" t="str">
        <f ca="true">+IF(OFFSET('Hygiene Data'!$G$11,0,10*ROW('Hygiene Data'!G148))="","",OFFSET('Hygiene Data'!$G$11,0,10*ROW('Hygiene Data'!G148)))</f>
        <v/>
      </c>
      <c r="DY154" s="270" t="str">
        <f ca="true">+IF(OFFSET('Hygiene Data'!$G$12,0,10*ROW('Hygiene Data'!G148))="","",OFFSET('Hygiene Data'!$G$12,0,10*ROW('Hygiene Data'!G148)))</f>
        <v/>
      </c>
      <c r="DZ154" s="270" t="str">
        <f ca="true">+IF(OFFSET('Hygiene Data'!$G$13,0,10*ROW('Hygiene Data'!G148))="","",OFFSET('Hygiene Data'!$G$13,0,10*ROW('Hygiene Data'!G148)))</f>
        <v/>
      </c>
      <c r="EA154" s="270" t="str">
        <f ca="true">+IF(OFFSET('Hygiene Data'!$H$11,0,10*ROW('Hygiene Data'!H148))="","",OFFSET('Hygiene Data'!$H$11,0,10*ROW('Hygiene Data'!H148)))</f>
        <v/>
      </c>
      <c r="EB154" s="270" t="str">
        <f ca="true">+IF(OFFSET('Hygiene Data'!$H$12,0,10*ROW('Hygiene Data'!H148))="","",OFFSET('Hygiene Data'!$H$12,0,10*ROW('Hygiene Data'!H148)))</f>
        <v/>
      </c>
      <c r="EC154" s="270" t="str">
        <f ca="true">+IF(OFFSET('Hygiene Data'!$H$13,0,10*ROW('Hygiene Data'!H148))="","",OFFSET('Hygiene Data'!$H$13,0,10*ROW('Hygiene Data'!H148)))</f>
        <v/>
      </c>
      <c r="ED154" s="270" t="str">
        <f ca="true">+IF(OFFSET('Hygiene Data'!$I$11,0,10*ROW('Hygiene Data'!I148))="","",OFFSET('Hygiene Data'!$I$11,0,10*ROW('Hygiene Data'!I148)))</f>
        <v/>
      </c>
      <c r="EE154" s="270" t="str">
        <f ca="true">+IF(OFFSET('Hygiene Data'!$I$12,0,10*ROW('Hygiene Data'!I148))="","",OFFSET('Hygiene Data'!$I$12,0,10*ROW('Hygiene Data'!I148)))</f>
        <v/>
      </c>
      <c r="EF154" s="270"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6"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0"/>
      <c r="BS155" s="270" t="str">
        <f ca="true">+IF(OFFSET('Water Data'!$D$27,0,10*ROW('Water Data'!D149))="","",OFFSET('Water Data'!$D$27,0,10*ROW('Water Data'!D149)))</f>
        <v/>
      </c>
      <c r="BT155" s="270" t="str">
        <f ca="true">+IF(OFFSET('Water Data'!$D$28,0,10*ROW('Water Data'!D149))="","",OFFSET('Water Data'!$D$28,0,10*ROW('Water Data'!D149)))</f>
        <v/>
      </c>
      <c r="BU155" s="270" t="str">
        <f ca="true">+IF(OFFSET('Water Data'!$D$29,0,10*ROW('Water Data'!D149))="","",OFFSET('Water Data'!$D$29,0,10*ROW('Water Data'!D149)))</f>
        <v/>
      </c>
      <c r="BV155" s="270" t="str">
        <f ca="true">+IF(OFFSET('Water Data'!$E$27,0,10*ROW('Water Data'!E149))="","",OFFSET('Water Data'!$E$27,0,10*ROW('Water Data'!E149)))</f>
        <v/>
      </c>
      <c r="BW155" s="270" t="str">
        <f ca="true">+IF(OFFSET('Water Data'!$E$28,0,10*ROW('Water Data'!E149))="","",OFFSET('Water Data'!$E$28,0,10*ROW('Water Data'!E149)))</f>
        <v/>
      </c>
      <c r="BX155" s="270" t="str">
        <f ca="true">+IF(OFFSET('Water Data'!$E$29,0,10*ROW('Water Data'!E149))="","",OFFSET('Water Data'!$E$29,0,10*ROW('Water Data'!E149)))</f>
        <v/>
      </c>
      <c r="BY155" s="270" t="str">
        <f ca="true">+IF(OFFSET('Water Data'!$F$27,0,10*ROW('Water Data'!F149))="","",OFFSET('Water Data'!$F$27,0,10*ROW('Water Data'!F149)))</f>
        <v/>
      </c>
      <c r="BZ155" s="270" t="str">
        <f ca="true">+IF(OFFSET('Water Data'!$F$28,0,10*ROW('Water Data'!F149))="","",OFFSET('Water Data'!$F$28,0,10*ROW('Water Data'!F149)))</f>
        <v/>
      </c>
      <c r="CA155" s="270" t="str">
        <f ca="true">+IF(OFFSET('Water Data'!$F$29,0,10*ROW('Water Data'!F149))="","",OFFSET('Water Data'!$F$29,0,10*ROW('Water Data'!F149)))</f>
        <v/>
      </c>
      <c r="CB155" s="270" t="str">
        <f ca="true">+IF(OFFSET('Water Data'!$G$27,0,10*ROW('Water Data'!G149))="","",OFFSET('Water Data'!$G$27,0,10*ROW('Water Data'!G149)))</f>
        <v/>
      </c>
      <c r="CC155" s="270" t="str">
        <f ca="true">+IF(OFFSET('Water Data'!$G$28,0,10*ROW('Water Data'!G149))="","",OFFSET('Water Data'!$G$28,0,10*ROW('Water Data'!G149)))</f>
        <v/>
      </c>
      <c r="CD155" s="270" t="str">
        <f ca="true">+IF(OFFSET('Water Data'!$G$29,0,10*ROW('Water Data'!G149))="","",OFFSET('Water Data'!$G$29,0,10*ROW('Water Data'!G149)))</f>
        <v/>
      </c>
      <c r="CE155" s="270" t="str">
        <f ca="true">+IF(OFFSET('Water Data'!$H$27,0,10*ROW('Water Data'!H149))="","",OFFSET('Water Data'!$H$27,0,10*ROW('Water Data'!H149)))</f>
        <v/>
      </c>
      <c r="CF155" s="270" t="str">
        <f ca="true">+IF(OFFSET('Water Data'!$H$28,0,10*ROW('Water Data'!H149))="","",OFFSET('Water Data'!$H$28,0,10*ROW('Water Data'!H149)))</f>
        <v/>
      </c>
      <c r="CG155" s="270" t="str">
        <f ca="true">+IF(OFFSET('Water Data'!$H$29,0,10*ROW('Water Data'!H149))="","",OFFSET('Water Data'!$H$29,0,10*ROW('Water Data'!H149)))</f>
        <v/>
      </c>
      <c r="CH155" s="270" t="str">
        <f ca="true">+IF(OFFSET('Water Data'!$I$27,0,10*ROW('Water Data'!I149))="","",OFFSET('Water Data'!$I$27,0,10*ROW('Water Data'!I149)))</f>
        <v/>
      </c>
      <c r="CI155" s="270" t="str">
        <f ca="true">+IF(OFFSET('Water Data'!$I$28,0,10*ROW('Water Data'!I149))="","",OFFSET('Water Data'!$I$28,0,10*ROW('Water Data'!I149)))</f>
        <v/>
      </c>
      <c r="CJ155" s="270" t="str">
        <f ca="true">+IF(OFFSET('Water Data'!$I$29,0,10*ROW('Water Data'!I149))="","",OFFSET('Water Data'!$I$29,0,10*ROW('Water Data'!I149)))</f>
        <v/>
      </c>
      <c r="CK155" s="270" t="str">
        <f ca="true">+IF(OFFSET('Sanitation Data'!$D$28,0,10*ROW('Sanitation Data'!D149))="","",OFFSET('Sanitation Data'!$D$28,0,10*ROW('Sanitation Data'!D149)))</f>
        <v/>
      </c>
      <c r="CL155" s="270" t="str">
        <f ca="true">+IF(OFFSET('Sanitation Data'!$D$29,0,10*ROW('Sanitation Data'!D149))="","",OFFSET('Sanitation Data'!$D$29,0,10*ROW('Sanitation Data'!D149)))</f>
        <v/>
      </c>
      <c r="CM155" s="270" t="str">
        <f ca="true">+IF(OFFSET('Sanitation Data'!$D$30,0,10*ROW('Sanitation Data'!D149))="","",OFFSET('Sanitation Data'!$D$30,0,10*ROW('Sanitation Data'!D149)))</f>
        <v/>
      </c>
      <c r="CN155" s="270" t="str">
        <f ca="true">+IF(OFFSET('Sanitation Data'!$D$31,0,10*ROW('Sanitation Data'!D149))="","",OFFSET('Sanitation Data'!$D$31,0,10*ROW('Sanitation Data'!D149)))</f>
        <v/>
      </c>
      <c r="CO155" s="270" t="str">
        <f ca="true">+IF(OFFSET('Sanitation Data'!$D$32,0,10*ROW('Sanitation Data'!D149))="","",OFFSET('Sanitation Data'!$D$32,0,10*ROW('Sanitation Data'!D149)))</f>
        <v/>
      </c>
      <c r="CP155" s="270" t="str">
        <f ca="true">+IF(OFFSET('Sanitation Data'!$E$28,0,10*ROW('Sanitation Data'!E149))="","",OFFSET('Sanitation Data'!$E$28,0,10*ROW('Sanitation Data'!E149)))</f>
        <v/>
      </c>
      <c r="CQ155" s="270" t="str">
        <f ca="true">+IF(OFFSET('Sanitation Data'!$E$29,0,10*ROW('Sanitation Data'!E149))="","",OFFSET('Sanitation Data'!$E$29,0,10*ROW('Sanitation Data'!E149)))</f>
        <v/>
      </c>
      <c r="CR155" s="270" t="str">
        <f ca="true">+IF(OFFSET('Sanitation Data'!$E$30,0,10*ROW('Sanitation Data'!E149))="","",OFFSET('Sanitation Data'!$E$30,0,10*ROW('Sanitation Data'!E149)))</f>
        <v/>
      </c>
      <c r="CS155" s="270" t="str">
        <f ca="true">+IF(OFFSET('Sanitation Data'!$E$31,0,10*ROW('Sanitation Data'!E149))="","",OFFSET('Sanitation Data'!$E$31,0,10*ROW('Sanitation Data'!E149)))</f>
        <v/>
      </c>
      <c r="CT155" s="270" t="str">
        <f ca="true">+IF(OFFSET('Sanitation Data'!$E$32,0,10*ROW('Sanitation Data'!E149))="","",OFFSET('Sanitation Data'!$E$32,0,10*ROW('Sanitation Data'!E149)))</f>
        <v/>
      </c>
      <c r="CU155" s="270" t="str">
        <f ca="true">+IF(OFFSET('Sanitation Data'!$F$28,0,10*ROW('Sanitation Data'!F149))="","",OFFSET('Sanitation Data'!$F$28,0,10*ROW('Sanitation Data'!F149)))</f>
        <v/>
      </c>
      <c r="CV155" s="270" t="str">
        <f ca="true">+IF(OFFSET('Sanitation Data'!$F$29,0,10*ROW('Sanitation Data'!F149))="","",OFFSET('Sanitation Data'!$F$29,0,10*ROW('Sanitation Data'!F149)))</f>
        <v/>
      </c>
      <c r="CW155" s="270" t="str">
        <f ca="true">+IF(OFFSET('Sanitation Data'!$F$30,0,10*ROW('Sanitation Data'!F149))="","",OFFSET('Sanitation Data'!$F$30,0,10*ROW('Sanitation Data'!F149)))</f>
        <v/>
      </c>
      <c r="CX155" s="270" t="str">
        <f ca="true">+IF(OFFSET('Sanitation Data'!$F$31,0,10*ROW('Sanitation Data'!F149))="","",OFFSET('Sanitation Data'!$F$31,0,10*ROW('Sanitation Data'!F149)))</f>
        <v/>
      </c>
      <c r="CY155" s="270" t="str">
        <f ca="true">+IF(OFFSET('Sanitation Data'!$F$32,0,10*ROW('Sanitation Data'!F149))="","",OFFSET('Sanitation Data'!$F$32,0,10*ROW('Sanitation Data'!F149)))</f>
        <v/>
      </c>
      <c r="CZ155" s="270" t="str">
        <f ca="true">+IF(OFFSET('Sanitation Data'!$G$28,0,10*ROW('Sanitation Data'!G149))="","",OFFSET('Sanitation Data'!$G$28,0,10*ROW('Sanitation Data'!G149)))</f>
        <v/>
      </c>
      <c r="DA155" s="270" t="str">
        <f ca="true">+IF(OFFSET('Sanitation Data'!$G$29,0,10*ROW('Sanitation Data'!G149))="","",OFFSET('Sanitation Data'!$G$29,0,10*ROW('Sanitation Data'!G149)))</f>
        <v/>
      </c>
      <c r="DB155" s="270" t="str">
        <f ca="true">+IF(OFFSET('Sanitation Data'!$G$30,0,10*ROW('Sanitation Data'!G149))="","",OFFSET('Sanitation Data'!$G$30,0,10*ROW('Sanitation Data'!G149)))</f>
        <v/>
      </c>
      <c r="DC155" s="270" t="str">
        <f ca="true">+IF(OFFSET('Sanitation Data'!$G$31,0,10*ROW('Sanitation Data'!G149))="","",OFFSET('Sanitation Data'!$G$31,0,10*ROW('Sanitation Data'!G149)))</f>
        <v/>
      </c>
      <c r="DD155" s="270" t="str">
        <f ca="true">+IF(OFFSET('Sanitation Data'!$G$32,0,10*ROW('Sanitation Data'!G149))="","",OFFSET('Sanitation Data'!$G$32,0,10*ROW('Sanitation Data'!G149)))</f>
        <v/>
      </c>
      <c r="DE155" s="270" t="str">
        <f ca="true">+IF(OFFSET('Sanitation Data'!$H$28,0,10*ROW('Sanitation Data'!H149))="","",OFFSET('Sanitation Data'!$H$28,0,10*ROW('Sanitation Data'!H149)))</f>
        <v/>
      </c>
      <c r="DF155" s="270" t="str">
        <f ca="true">+IF(OFFSET('Sanitation Data'!$H$29,0,10*ROW('Sanitation Data'!H149))="","",OFFSET('Sanitation Data'!$H$29,0,10*ROW('Sanitation Data'!H149)))</f>
        <v/>
      </c>
      <c r="DG155" s="270" t="str">
        <f ca="true">+IF(OFFSET('Sanitation Data'!$H$30,0,10*ROW('Sanitation Data'!H149))="","",OFFSET('Sanitation Data'!$H$30,0,10*ROW('Sanitation Data'!H149)))</f>
        <v/>
      </c>
      <c r="DH155" s="270" t="str">
        <f ca="true">+IF(OFFSET('Sanitation Data'!$H$31,0,10*ROW('Sanitation Data'!H149))="","",OFFSET('Sanitation Data'!$H$31,0,10*ROW('Sanitation Data'!H149)))</f>
        <v/>
      </c>
      <c r="DI155" s="270" t="str">
        <f ca="true">+IF(OFFSET('Sanitation Data'!$H$32,0,10*ROW('Sanitation Data'!H149))="","",OFFSET('Sanitation Data'!$H$32,0,10*ROW('Sanitation Data'!H149)))</f>
        <v/>
      </c>
      <c r="DJ155" s="270" t="str">
        <f ca="true">+IF(OFFSET('Sanitation Data'!$I$28,0,10*ROW('Sanitation Data'!I149))="","",OFFSET('Sanitation Data'!$I$28,0,10*ROW('Sanitation Data'!I149)))</f>
        <v/>
      </c>
      <c r="DK155" s="270" t="str">
        <f ca="true">+IF(OFFSET('Sanitation Data'!$I$29,0,10*ROW('Sanitation Data'!I149))="","",OFFSET('Sanitation Data'!$I$29,0,10*ROW('Sanitation Data'!I149)))</f>
        <v/>
      </c>
      <c r="DL155" s="270" t="str">
        <f ca="true">+IF(OFFSET('Sanitation Data'!$I$30,0,10*ROW('Sanitation Data'!I149))="","",OFFSET('Sanitation Data'!$I$30,0,10*ROW('Sanitation Data'!I149)))</f>
        <v/>
      </c>
      <c r="DM155" s="270" t="str">
        <f ca="true">+IF(OFFSET('Sanitation Data'!$I$31,0,10*ROW('Sanitation Data'!I149))="","",OFFSET('Sanitation Data'!$I$31,0,10*ROW('Sanitation Data'!I149)))</f>
        <v/>
      </c>
      <c r="DN155" s="270" t="str">
        <f ca="true">+IF(OFFSET('Sanitation Data'!$I$32,0,10*ROW('Sanitation Data'!I149))="","",OFFSET('Sanitation Data'!$I$32,0,10*ROW('Sanitation Data'!I149)))</f>
        <v/>
      </c>
      <c r="DO155" s="270" t="str">
        <f ca="true">+IF(OFFSET('Hygiene Data'!$D$11,0,10*ROW('Hygiene Data'!D149))="","",OFFSET('Hygiene Data'!$D$11,0,10*ROW('Hygiene Data'!D149)))</f>
        <v/>
      </c>
      <c r="DP155" s="270" t="str">
        <f ca="true">+IF(OFFSET('Hygiene Data'!$D$12,0,10*ROW('Hygiene Data'!D149))="","",OFFSET('Hygiene Data'!$D$12,0,10*ROW('Hygiene Data'!D149)))</f>
        <v/>
      </c>
      <c r="DQ155" s="270" t="str">
        <f ca="true">+IF(OFFSET('Hygiene Data'!$D$13,0,10*ROW('Hygiene Data'!D149))="","",OFFSET('Hygiene Data'!$D$13,0,10*ROW('Hygiene Data'!D149)))</f>
        <v/>
      </c>
      <c r="DR155" s="270" t="str">
        <f ca="true">+IF(OFFSET('Hygiene Data'!$E$11,0,10*ROW('Hygiene Data'!E149))="","",OFFSET('Hygiene Data'!$E$11,0,10*ROW('Hygiene Data'!E149)))</f>
        <v/>
      </c>
      <c r="DS155" s="270" t="str">
        <f ca="true">+IF(OFFSET('Hygiene Data'!$E$12,0,10*ROW('Hygiene Data'!E149))="","",OFFSET('Hygiene Data'!$E$12,0,10*ROW('Hygiene Data'!E149)))</f>
        <v/>
      </c>
      <c r="DT155" s="270" t="str">
        <f ca="true">+IF(OFFSET('Hygiene Data'!$E$13,0,10*ROW('Hygiene Data'!E149))="","",OFFSET('Hygiene Data'!$E$13,0,10*ROW('Hygiene Data'!E149)))</f>
        <v/>
      </c>
      <c r="DU155" s="270" t="str">
        <f ca="true">+IF(OFFSET('Hygiene Data'!$F$11,0,10*ROW('Hygiene Data'!F149))="","",OFFSET('Hygiene Data'!$F$11,0,10*ROW('Hygiene Data'!F149)))</f>
        <v/>
      </c>
      <c r="DV155" s="270" t="str">
        <f ca="true">+IF(OFFSET('Hygiene Data'!$F$12,0,10*ROW('Hygiene Data'!F149))="","",OFFSET('Hygiene Data'!$F$12,0,10*ROW('Hygiene Data'!F149)))</f>
        <v/>
      </c>
      <c r="DW155" s="270" t="str">
        <f ca="true">+IF(OFFSET('Hygiene Data'!$F$13,0,10*ROW('Hygiene Data'!F149))="","",OFFSET('Hygiene Data'!$F$13,0,10*ROW('Hygiene Data'!F149)))</f>
        <v/>
      </c>
      <c r="DX155" s="270" t="str">
        <f ca="true">+IF(OFFSET('Hygiene Data'!$G$11,0,10*ROW('Hygiene Data'!G149))="","",OFFSET('Hygiene Data'!$G$11,0,10*ROW('Hygiene Data'!G149)))</f>
        <v/>
      </c>
      <c r="DY155" s="270" t="str">
        <f ca="true">+IF(OFFSET('Hygiene Data'!$G$12,0,10*ROW('Hygiene Data'!G149))="","",OFFSET('Hygiene Data'!$G$12,0,10*ROW('Hygiene Data'!G149)))</f>
        <v/>
      </c>
      <c r="DZ155" s="270" t="str">
        <f ca="true">+IF(OFFSET('Hygiene Data'!$G$13,0,10*ROW('Hygiene Data'!G149))="","",OFFSET('Hygiene Data'!$G$13,0,10*ROW('Hygiene Data'!G149)))</f>
        <v/>
      </c>
      <c r="EA155" s="270" t="str">
        <f ca="true">+IF(OFFSET('Hygiene Data'!$H$11,0,10*ROW('Hygiene Data'!H149))="","",OFFSET('Hygiene Data'!$H$11,0,10*ROW('Hygiene Data'!H149)))</f>
        <v/>
      </c>
      <c r="EB155" s="270" t="str">
        <f ca="true">+IF(OFFSET('Hygiene Data'!$H$12,0,10*ROW('Hygiene Data'!H149))="","",OFFSET('Hygiene Data'!$H$12,0,10*ROW('Hygiene Data'!H149)))</f>
        <v/>
      </c>
      <c r="EC155" s="270" t="str">
        <f ca="true">+IF(OFFSET('Hygiene Data'!$H$13,0,10*ROW('Hygiene Data'!H149))="","",OFFSET('Hygiene Data'!$H$13,0,10*ROW('Hygiene Data'!H149)))</f>
        <v/>
      </c>
      <c r="ED155" s="270" t="str">
        <f ca="true">+IF(OFFSET('Hygiene Data'!$I$11,0,10*ROW('Hygiene Data'!I149))="","",OFFSET('Hygiene Data'!$I$11,0,10*ROW('Hygiene Data'!I149)))</f>
        <v/>
      </c>
      <c r="EE155" s="270" t="str">
        <f ca="true">+IF(OFFSET('Hygiene Data'!$I$12,0,10*ROW('Hygiene Data'!I149))="","",OFFSET('Hygiene Data'!$I$12,0,10*ROW('Hygiene Data'!I149)))</f>
        <v/>
      </c>
      <c r="EF155" s="270"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6"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0"/>
      <c r="BS156" s="270" t="str">
        <f ca="true">+IF(OFFSET('Water Data'!$D$27,0,10*ROW('Water Data'!D150))="","",OFFSET('Water Data'!$D$27,0,10*ROW('Water Data'!D150)))</f>
        <v/>
      </c>
      <c r="BT156" s="270" t="str">
        <f ca="true">+IF(OFFSET('Water Data'!$D$28,0,10*ROW('Water Data'!D150))="","",OFFSET('Water Data'!$D$28,0,10*ROW('Water Data'!D150)))</f>
        <v/>
      </c>
      <c r="BU156" s="270" t="str">
        <f ca="true">+IF(OFFSET('Water Data'!$D$29,0,10*ROW('Water Data'!D150))="","",OFFSET('Water Data'!$D$29,0,10*ROW('Water Data'!D150)))</f>
        <v/>
      </c>
      <c r="BV156" s="270" t="str">
        <f ca="true">+IF(OFFSET('Water Data'!$E$27,0,10*ROW('Water Data'!E150))="","",OFFSET('Water Data'!$E$27,0,10*ROW('Water Data'!E150)))</f>
        <v/>
      </c>
      <c r="BW156" s="270" t="str">
        <f ca="true">+IF(OFFSET('Water Data'!$E$28,0,10*ROW('Water Data'!E150))="","",OFFSET('Water Data'!$E$28,0,10*ROW('Water Data'!E150)))</f>
        <v/>
      </c>
      <c r="BX156" s="270" t="str">
        <f ca="true">+IF(OFFSET('Water Data'!$E$29,0,10*ROW('Water Data'!E150))="","",OFFSET('Water Data'!$E$29,0,10*ROW('Water Data'!E150)))</f>
        <v/>
      </c>
      <c r="BY156" s="270" t="str">
        <f ca="true">+IF(OFFSET('Water Data'!$F$27,0,10*ROW('Water Data'!F150))="","",OFFSET('Water Data'!$F$27,0,10*ROW('Water Data'!F150)))</f>
        <v/>
      </c>
      <c r="BZ156" s="270" t="str">
        <f ca="true">+IF(OFFSET('Water Data'!$F$28,0,10*ROW('Water Data'!F150))="","",OFFSET('Water Data'!$F$28,0,10*ROW('Water Data'!F150)))</f>
        <v/>
      </c>
      <c r="CA156" s="270" t="str">
        <f ca="true">+IF(OFFSET('Water Data'!$F$29,0,10*ROW('Water Data'!F150))="","",OFFSET('Water Data'!$F$29,0,10*ROW('Water Data'!F150)))</f>
        <v/>
      </c>
      <c r="CB156" s="270" t="str">
        <f ca="true">+IF(OFFSET('Water Data'!$G$27,0,10*ROW('Water Data'!G150))="","",OFFSET('Water Data'!$G$27,0,10*ROW('Water Data'!G150)))</f>
        <v/>
      </c>
      <c r="CC156" s="270" t="str">
        <f ca="true">+IF(OFFSET('Water Data'!$G$28,0,10*ROW('Water Data'!G150))="","",OFFSET('Water Data'!$G$28,0,10*ROW('Water Data'!G150)))</f>
        <v/>
      </c>
      <c r="CD156" s="270" t="str">
        <f ca="true">+IF(OFFSET('Water Data'!$G$29,0,10*ROW('Water Data'!G150))="","",OFFSET('Water Data'!$G$29,0,10*ROW('Water Data'!G150)))</f>
        <v/>
      </c>
      <c r="CE156" s="270" t="str">
        <f ca="true">+IF(OFFSET('Water Data'!$H$27,0,10*ROW('Water Data'!H150))="","",OFFSET('Water Data'!$H$27,0,10*ROW('Water Data'!H150)))</f>
        <v/>
      </c>
      <c r="CF156" s="270" t="str">
        <f ca="true">+IF(OFFSET('Water Data'!$H$28,0,10*ROW('Water Data'!H150))="","",OFFSET('Water Data'!$H$28,0,10*ROW('Water Data'!H150)))</f>
        <v/>
      </c>
      <c r="CG156" s="270" t="str">
        <f ca="true">+IF(OFFSET('Water Data'!$H$29,0,10*ROW('Water Data'!H150))="","",OFFSET('Water Data'!$H$29,0,10*ROW('Water Data'!H150)))</f>
        <v/>
      </c>
      <c r="CH156" s="270" t="str">
        <f ca="true">+IF(OFFSET('Water Data'!$I$27,0,10*ROW('Water Data'!I150))="","",OFFSET('Water Data'!$I$27,0,10*ROW('Water Data'!I150)))</f>
        <v/>
      </c>
      <c r="CI156" s="270" t="str">
        <f ca="true">+IF(OFFSET('Water Data'!$I$28,0,10*ROW('Water Data'!I150))="","",OFFSET('Water Data'!$I$28,0,10*ROW('Water Data'!I150)))</f>
        <v/>
      </c>
      <c r="CJ156" s="270" t="str">
        <f ca="true">+IF(OFFSET('Water Data'!$I$29,0,10*ROW('Water Data'!I150))="","",OFFSET('Water Data'!$I$29,0,10*ROW('Water Data'!I150)))</f>
        <v/>
      </c>
      <c r="CK156" s="270" t="str">
        <f ca="true">+IF(OFFSET('Sanitation Data'!$D$28,0,10*ROW('Sanitation Data'!D150))="","",OFFSET('Sanitation Data'!$D$28,0,10*ROW('Sanitation Data'!D150)))</f>
        <v/>
      </c>
      <c r="CL156" s="270" t="str">
        <f ca="true">+IF(OFFSET('Sanitation Data'!$D$29,0,10*ROW('Sanitation Data'!D150))="","",OFFSET('Sanitation Data'!$D$29,0,10*ROW('Sanitation Data'!D150)))</f>
        <v/>
      </c>
      <c r="CM156" s="270" t="str">
        <f ca="true">+IF(OFFSET('Sanitation Data'!$D$30,0,10*ROW('Sanitation Data'!D150))="","",OFFSET('Sanitation Data'!$D$30,0,10*ROW('Sanitation Data'!D150)))</f>
        <v/>
      </c>
      <c r="CN156" s="270" t="str">
        <f ca="true">+IF(OFFSET('Sanitation Data'!$D$31,0,10*ROW('Sanitation Data'!D150))="","",OFFSET('Sanitation Data'!$D$31,0,10*ROW('Sanitation Data'!D150)))</f>
        <v/>
      </c>
      <c r="CO156" s="270" t="str">
        <f ca="true">+IF(OFFSET('Sanitation Data'!$D$32,0,10*ROW('Sanitation Data'!D150))="","",OFFSET('Sanitation Data'!$D$32,0,10*ROW('Sanitation Data'!D150)))</f>
        <v/>
      </c>
      <c r="CP156" s="270" t="str">
        <f ca="true">+IF(OFFSET('Sanitation Data'!$E$28,0,10*ROW('Sanitation Data'!E150))="","",OFFSET('Sanitation Data'!$E$28,0,10*ROW('Sanitation Data'!E150)))</f>
        <v/>
      </c>
      <c r="CQ156" s="270" t="str">
        <f ca="true">+IF(OFFSET('Sanitation Data'!$E$29,0,10*ROW('Sanitation Data'!E150))="","",OFFSET('Sanitation Data'!$E$29,0,10*ROW('Sanitation Data'!E150)))</f>
        <v/>
      </c>
      <c r="CR156" s="270" t="str">
        <f ca="true">+IF(OFFSET('Sanitation Data'!$E$30,0,10*ROW('Sanitation Data'!E150))="","",OFFSET('Sanitation Data'!$E$30,0,10*ROW('Sanitation Data'!E150)))</f>
        <v/>
      </c>
      <c r="CS156" s="270" t="str">
        <f ca="true">+IF(OFFSET('Sanitation Data'!$E$31,0,10*ROW('Sanitation Data'!E150))="","",OFFSET('Sanitation Data'!$E$31,0,10*ROW('Sanitation Data'!E150)))</f>
        <v/>
      </c>
      <c r="CT156" s="270" t="str">
        <f ca="true">+IF(OFFSET('Sanitation Data'!$E$32,0,10*ROW('Sanitation Data'!E150))="","",OFFSET('Sanitation Data'!$E$32,0,10*ROW('Sanitation Data'!E150)))</f>
        <v/>
      </c>
      <c r="CU156" s="270" t="str">
        <f ca="true">+IF(OFFSET('Sanitation Data'!$F$28,0,10*ROW('Sanitation Data'!F150))="","",OFFSET('Sanitation Data'!$F$28,0,10*ROW('Sanitation Data'!F150)))</f>
        <v/>
      </c>
      <c r="CV156" s="270" t="str">
        <f ca="true">+IF(OFFSET('Sanitation Data'!$F$29,0,10*ROW('Sanitation Data'!F150))="","",OFFSET('Sanitation Data'!$F$29,0,10*ROW('Sanitation Data'!F150)))</f>
        <v/>
      </c>
      <c r="CW156" s="270" t="str">
        <f ca="true">+IF(OFFSET('Sanitation Data'!$F$30,0,10*ROW('Sanitation Data'!F150))="","",OFFSET('Sanitation Data'!$F$30,0,10*ROW('Sanitation Data'!F150)))</f>
        <v/>
      </c>
      <c r="CX156" s="270" t="str">
        <f ca="true">+IF(OFFSET('Sanitation Data'!$F$31,0,10*ROW('Sanitation Data'!F150))="","",OFFSET('Sanitation Data'!$F$31,0,10*ROW('Sanitation Data'!F150)))</f>
        <v/>
      </c>
      <c r="CY156" s="270" t="str">
        <f ca="true">+IF(OFFSET('Sanitation Data'!$F$32,0,10*ROW('Sanitation Data'!F150))="","",OFFSET('Sanitation Data'!$F$32,0,10*ROW('Sanitation Data'!F150)))</f>
        <v/>
      </c>
      <c r="CZ156" s="270" t="str">
        <f ca="true">+IF(OFFSET('Sanitation Data'!$G$28,0,10*ROW('Sanitation Data'!G150))="","",OFFSET('Sanitation Data'!$G$28,0,10*ROW('Sanitation Data'!G150)))</f>
        <v/>
      </c>
      <c r="DA156" s="270" t="str">
        <f ca="true">+IF(OFFSET('Sanitation Data'!$G$29,0,10*ROW('Sanitation Data'!G150))="","",OFFSET('Sanitation Data'!$G$29,0,10*ROW('Sanitation Data'!G150)))</f>
        <v/>
      </c>
      <c r="DB156" s="270" t="str">
        <f ca="true">+IF(OFFSET('Sanitation Data'!$G$30,0,10*ROW('Sanitation Data'!G150))="","",OFFSET('Sanitation Data'!$G$30,0,10*ROW('Sanitation Data'!G150)))</f>
        <v/>
      </c>
      <c r="DC156" s="270" t="str">
        <f ca="true">+IF(OFFSET('Sanitation Data'!$G$31,0,10*ROW('Sanitation Data'!G150))="","",OFFSET('Sanitation Data'!$G$31,0,10*ROW('Sanitation Data'!G150)))</f>
        <v/>
      </c>
      <c r="DD156" s="270" t="str">
        <f ca="true">+IF(OFFSET('Sanitation Data'!$G$32,0,10*ROW('Sanitation Data'!G150))="","",OFFSET('Sanitation Data'!$G$32,0,10*ROW('Sanitation Data'!G150)))</f>
        <v/>
      </c>
      <c r="DE156" s="270" t="str">
        <f ca="true">+IF(OFFSET('Sanitation Data'!$H$28,0,10*ROW('Sanitation Data'!H150))="","",OFFSET('Sanitation Data'!$H$28,0,10*ROW('Sanitation Data'!H150)))</f>
        <v/>
      </c>
      <c r="DF156" s="270" t="str">
        <f ca="true">+IF(OFFSET('Sanitation Data'!$H$29,0,10*ROW('Sanitation Data'!H150))="","",OFFSET('Sanitation Data'!$H$29,0,10*ROW('Sanitation Data'!H150)))</f>
        <v/>
      </c>
      <c r="DG156" s="270" t="str">
        <f ca="true">+IF(OFFSET('Sanitation Data'!$H$30,0,10*ROW('Sanitation Data'!H150))="","",OFFSET('Sanitation Data'!$H$30,0,10*ROW('Sanitation Data'!H150)))</f>
        <v/>
      </c>
      <c r="DH156" s="270" t="str">
        <f ca="true">+IF(OFFSET('Sanitation Data'!$H$31,0,10*ROW('Sanitation Data'!H150))="","",OFFSET('Sanitation Data'!$H$31,0,10*ROW('Sanitation Data'!H150)))</f>
        <v/>
      </c>
      <c r="DI156" s="270" t="str">
        <f ca="true">+IF(OFFSET('Sanitation Data'!$H$32,0,10*ROW('Sanitation Data'!H150))="","",OFFSET('Sanitation Data'!$H$32,0,10*ROW('Sanitation Data'!H150)))</f>
        <v/>
      </c>
      <c r="DJ156" s="270" t="str">
        <f ca="true">+IF(OFFSET('Sanitation Data'!$I$28,0,10*ROW('Sanitation Data'!I150))="","",OFFSET('Sanitation Data'!$I$28,0,10*ROW('Sanitation Data'!I150)))</f>
        <v/>
      </c>
      <c r="DK156" s="270" t="str">
        <f ca="true">+IF(OFFSET('Sanitation Data'!$I$29,0,10*ROW('Sanitation Data'!I150))="","",OFFSET('Sanitation Data'!$I$29,0,10*ROW('Sanitation Data'!I150)))</f>
        <v/>
      </c>
      <c r="DL156" s="270" t="str">
        <f ca="true">+IF(OFFSET('Sanitation Data'!$I$30,0,10*ROW('Sanitation Data'!I150))="","",OFFSET('Sanitation Data'!$I$30,0,10*ROW('Sanitation Data'!I150)))</f>
        <v/>
      </c>
      <c r="DM156" s="270" t="str">
        <f ca="true">+IF(OFFSET('Sanitation Data'!$I$31,0,10*ROW('Sanitation Data'!I150))="","",OFFSET('Sanitation Data'!$I$31,0,10*ROW('Sanitation Data'!I150)))</f>
        <v/>
      </c>
      <c r="DN156" s="270" t="str">
        <f ca="true">+IF(OFFSET('Sanitation Data'!$I$32,0,10*ROW('Sanitation Data'!I150))="","",OFFSET('Sanitation Data'!$I$32,0,10*ROW('Sanitation Data'!I150)))</f>
        <v/>
      </c>
      <c r="DO156" s="270" t="str">
        <f ca="true">+IF(OFFSET('Hygiene Data'!$D$11,0,10*ROW('Hygiene Data'!D150))="","",OFFSET('Hygiene Data'!$D$11,0,10*ROW('Hygiene Data'!D150)))</f>
        <v/>
      </c>
      <c r="DP156" s="270" t="str">
        <f ca="true">+IF(OFFSET('Hygiene Data'!$D$12,0,10*ROW('Hygiene Data'!D150))="","",OFFSET('Hygiene Data'!$D$12,0,10*ROW('Hygiene Data'!D150)))</f>
        <v/>
      </c>
      <c r="DQ156" s="270" t="str">
        <f ca="true">+IF(OFFSET('Hygiene Data'!$D$13,0,10*ROW('Hygiene Data'!D150))="","",OFFSET('Hygiene Data'!$D$13,0,10*ROW('Hygiene Data'!D150)))</f>
        <v/>
      </c>
      <c r="DR156" s="270" t="str">
        <f ca="true">+IF(OFFSET('Hygiene Data'!$E$11,0,10*ROW('Hygiene Data'!E150))="","",OFFSET('Hygiene Data'!$E$11,0,10*ROW('Hygiene Data'!E150)))</f>
        <v/>
      </c>
      <c r="DS156" s="270" t="str">
        <f ca="true">+IF(OFFSET('Hygiene Data'!$E$12,0,10*ROW('Hygiene Data'!E150))="","",OFFSET('Hygiene Data'!$E$12,0,10*ROW('Hygiene Data'!E150)))</f>
        <v/>
      </c>
      <c r="DT156" s="270" t="str">
        <f ca="true">+IF(OFFSET('Hygiene Data'!$E$13,0,10*ROW('Hygiene Data'!E150))="","",OFFSET('Hygiene Data'!$E$13,0,10*ROW('Hygiene Data'!E150)))</f>
        <v/>
      </c>
      <c r="DU156" s="270" t="str">
        <f ca="true">+IF(OFFSET('Hygiene Data'!$F$11,0,10*ROW('Hygiene Data'!F150))="","",OFFSET('Hygiene Data'!$F$11,0,10*ROW('Hygiene Data'!F150)))</f>
        <v/>
      </c>
      <c r="DV156" s="270" t="str">
        <f ca="true">+IF(OFFSET('Hygiene Data'!$F$12,0,10*ROW('Hygiene Data'!F150))="","",OFFSET('Hygiene Data'!$F$12,0,10*ROW('Hygiene Data'!F150)))</f>
        <v/>
      </c>
      <c r="DW156" s="270" t="str">
        <f ca="true">+IF(OFFSET('Hygiene Data'!$F$13,0,10*ROW('Hygiene Data'!F150))="","",OFFSET('Hygiene Data'!$F$13,0,10*ROW('Hygiene Data'!F150)))</f>
        <v/>
      </c>
      <c r="DX156" s="270" t="str">
        <f ca="true">+IF(OFFSET('Hygiene Data'!$G$11,0,10*ROW('Hygiene Data'!G150))="","",OFFSET('Hygiene Data'!$G$11,0,10*ROW('Hygiene Data'!G150)))</f>
        <v/>
      </c>
      <c r="DY156" s="270" t="str">
        <f ca="true">+IF(OFFSET('Hygiene Data'!$G$12,0,10*ROW('Hygiene Data'!G150))="","",OFFSET('Hygiene Data'!$G$12,0,10*ROW('Hygiene Data'!G150)))</f>
        <v/>
      </c>
      <c r="DZ156" s="270" t="str">
        <f ca="true">+IF(OFFSET('Hygiene Data'!$G$13,0,10*ROW('Hygiene Data'!G150))="","",OFFSET('Hygiene Data'!$G$13,0,10*ROW('Hygiene Data'!G150)))</f>
        <v/>
      </c>
      <c r="EA156" s="270" t="str">
        <f ca="true">+IF(OFFSET('Hygiene Data'!$H$11,0,10*ROW('Hygiene Data'!H150))="","",OFFSET('Hygiene Data'!$H$11,0,10*ROW('Hygiene Data'!H150)))</f>
        <v/>
      </c>
      <c r="EB156" s="270" t="str">
        <f ca="true">+IF(OFFSET('Hygiene Data'!$H$12,0,10*ROW('Hygiene Data'!H150))="","",OFFSET('Hygiene Data'!$H$12,0,10*ROW('Hygiene Data'!H150)))</f>
        <v/>
      </c>
      <c r="EC156" s="270" t="str">
        <f ca="true">+IF(OFFSET('Hygiene Data'!$H$13,0,10*ROW('Hygiene Data'!H150))="","",OFFSET('Hygiene Data'!$H$13,0,10*ROW('Hygiene Data'!H150)))</f>
        <v/>
      </c>
      <c r="ED156" s="270" t="str">
        <f ca="true">+IF(OFFSET('Hygiene Data'!$I$11,0,10*ROW('Hygiene Data'!I150))="","",OFFSET('Hygiene Data'!$I$11,0,10*ROW('Hygiene Data'!I150)))</f>
        <v/>
      </c>
      <c r="EE156" s="270" t="str">
        <f ca="true">+IF(OFFSET('Hygiene Data'!$I$12,0,10*ROW('Hygiene Data'!I150))="","",OFFSET('Hygiene Data'!$I$12,0,10*ROW('Hygiene Data'!I150)))</f>
        <v/>
      </c>
      <c r="EF156" s="270"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6"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0"/>
      <c r="BS157" s="270" t="str">
        <f ca="true">+IF(OFFSET('Water Data'!$D$27,0,10*ROW('Water Data'!D151))="","",OFFSET('Water Data'!$D$27,0,10*ROW('Water Data'!D151)))</f>
        <v/>
      </c>
      <c r="BT157" s="270" t="str">
        <f ca="true">+IF(OFFSET('Water Data'!$D$28,0,10*ROW('Water Data'!D151))="","",OFFSET('Water Data'!$D$28,0,10*ROW('Water Data'!D151)))</f>
        <v/>
      </c>
      <c r="BU157" s="270" t="str">
        <f ca="true">+IF(OFFSET('Water Data'!$D$29,0,10*ROW('Water Data'!D151))="","",OFFSET('Water Data'!$D$29,0,10*ROW('Water Data'!D151)))</f>
        <v/>
      </c>
      <c r="BV157" s="270" t="str">
        <f ca="true">+IF(OFFSET('Water Data'!$E$27,0,10*ROW('Water Data'!E151))="","",OFFSET('Water Data'!$E$27,0,10*ROW('Water Data'!E151)))</f>
        <v/>
      </c>
      <c r="BW157" s="270" t="str">
        <f ca="true">+IF(OFFSET('Water Data'!$E$28,0,10*ROW('Water Data'!E151))="","",OFFSET('Water Data'!$E$28,0,10*ROW('Water Data'!E151)))</f>
        <v/>
      </c>
      <c r="BX157" s="270" t="str">
        <f ca="true">+IF(OFFSET('Water Data'!$E$29,0,10*ROW('Water Data'!E151))="","",OFFSET('Water Data'!$E$29,0,10*ROW('Water Data'!E151)))</f>
        <v/>
      </c>
      <c r="BY157" s="270" t="str">
        <f ca="true">+IF(OFFSET('Water Data'!$F$27,0,10*ROW('Water Data'!F151))="","",OFFSET('Water Data'!$F$27,0,10*ROW('Water Data'!F151)))</f>
        <v/>
      </c>
      <c r="BZ157" s="270" t="str">
        <f ca="true">+IF(OFFSET('Water Data'!$F$28,0,10*ROW('Water Data'!F151))="","",OFFSET('Water Data'!$F$28,0,10*ROW('Water Data'!F151)))</f>
        <v/>
      </c>
      <c r="CA157" s="270" t="str">
        <f ca="true">+IF(OFFSET('Water Data'!$F$29,0,10*ROW('Water Data'!F151))="","",OFFSET('Water Data'!$F$29,0,10*ROW('Water Data'!F151)))</f>
        <v/>
      </c>
      <c r="CB157" s="270" t="str">
        <f ca="true">+IF(OFFSET('Water Data'!$G$27,0,10*ROW('Water Data'!G151))="","",OFFSET('Water Data'!$G$27,0,10*ROW('Water Data'!G151)))</f>
        <v/>
      </c>
      <c r="CC157" s="270" t="str">
        <f ca="true">+IF(OFFSET('Water Data'!$G$28,0,10*ROW('Water Data'!G151))="","",OFFSET('Water Data'!$G$28,0,10*ROW('Water Data'!G151)))</f>
        <v/>
      </c>
      <c r="CD157" s="270" t="str">
        <f ca="true">+IF(OFFSET('Water Data'!$G$29,0,10*ROW('Water Data'!G151))="","",OFFSET('Water Data'!$G$29,0,10*ROW('Water Data'!G151)))</f>
        <v/>
      </c>
      <c r="CE157" s="270" t="str">
        <f ca="true">+IF(OFFSET('Water Data'!$H$27,0,10*ROW('Water Data'!H151))="","",OFFSET('Water Data'!$H$27,0,10*ROW('Water Data'!H151)))</f>
        <v/>
      </c>
      <c r="CF157" s="270" t="str">
        <f ca="true">+IF(OFFSET('Water Data'!$H$28,0,10*ROW('Water Data'!H151))="","",OFFSET('Water Data'!$H$28,0,10*ROW('Water Data'!H151)))</f>
        <v/>
      </c>
      <c r="CG157" s="270" t="str">
        <f ca="true">+IF(OFFSET('Water Data'!$H$29,0,10*ROW('Water Data'!H151))="","",OFFSET('Water Data'!$H$29,0,10*ROW('Water Data'!H151)))</f>
        <v/>
      </c>
      <c r="CH157" s="270" t="str">
        <f ca="true">+IF(OFFSET('Water Data'!$I$27,0,10*ROW('Water Data'!I151))="","",OFFSET('Water Data'!$I$27,0,10*ROW('Water Data'!I151)))</f>
        <v/>
      </c>
      <c r="CI157" s="270" t="str">
        <f ca="true">+IF(OFFSET('Water Data'!$I$28,0,10*ROW('Water Data'!I151))="","",OFFSET('Water Data'!$I$28,0,10*ROW('Water Data'!I151)))</f>
        <v/>
      </c>
      <c r="CJ157" s="270" t="str">
        <f ca="true">+IF(OFFSET('Water Data'!$I$29,0,10*ROW('Water Data'!I151))="","",OFFSET('Water Data'!$I$29,0,10*ROW('Water Data'!I151)))</f>
        <v/>
      </c>
      <c r="CK157" s="270" t="str">
        <f ca="true">+IF(OFFSET('Sanitation Data'!$D$28,0,10*ROW('Sanitation Data'!D151))="","",OFFSET('Sanitation Data'!$D$28,0,10*ROW('Sanitation Data'!D151)))</f>
        <v/>
      </c>
      <c r="CL157" s="270" t="str">
        <f ca="true">+IF(OFFSET('Sanitation Data'!$D$29,0,10*ROW('Sanitation Data'!D151))="","",OFFSET('Sanitation Data'!$D$29,0,10*ROW('Sanitation Data'!D151)))</f>
        <v/>
      </c>
      <c r="CM157" s="270" t="str">
        <f ca="true">+IF(OFFSET('Sanitation Data'!$D$30,0,10*ROW('Sanitation Data'!D151))="","",OFFSET('Sanitation Data'!$D$30,0,10*ROW('Sanitation Data'!D151)))</f>
        <v/>
      </c>
      <c r="CN157" s="270" t="str">
        <f ca="true">+IF(OFFSET('Sanitation Data'!$D$31,0,10*ROW('Sanitation Data'!D151))="","",OFFSET('Sanitation Data'!$D$31,0,10*ROW('Sanitation Data'!D151)))</f>
        <v/>
      </c>
      <c r="CO157" s="270" t="str">
        <f ca="true">+IF(OFFSET('Sanitation Data'!$D$32,0,10*ROW('Sanitation Data'!D151))="","",OFFSET('Sanitation Data'!$D$32,0,10*ROW('Sanitation Data'!D151)))</f>
        <v/>
      </c>
      <c r="CP157" s="270" t="str">
        <f ca="true">+IF(OFFSET('Sanitation Data'!$E$28,0,10*ROW('Sanitation Data'!E151))="","",OFFSET('Sanitation Data'!$E$28,0,10*ROW('Sanitation Data'!E151)))</f>
        <v/>
      </c>
      <c r="CQ157" s="270" t="str">
        <f ca="true">+IF(OFFSET('Sanitation Data'!$E$29,0,10*ROW('Sanitation Data'!E151))="","",OFFSET('Sanitation Data'!$E$29,0,10*ROW('Sanitation Data'!E151)))</f>
        <v/>
      </c>
      <c r="CR157" s="270" t="str">
        <f ca="true">+IF(OFFSET('Sanitation Data'!$E$30,0,10*ROW('Sanitation Data'!E151))="","",OFFSET('Sanitation Data'!$E$30,0,10*ROW('Sanitation Data'!E151)))</f>
        <v/>
      </c>
      <c r="CS157" s="270" t="str">
        <f ca="true">+IF(OFFSET('Sanitation Data'!$E$31,0,10*ROW('Sanitation Data'!E151))="","",OFFSET('Sanitation Data'!$E$31,0,10*ROW('Sanitation Data'!E151)))</f>
        <v/>
      </c>
      <c r="CT157" s="270" t="str">
        <f ca="true">+IF(OFFSET('Sanitation Data'!$E$32,0,10*ROW('Sanitation Data'!E151))="","",OFFSET('Sanitation Data'!$E$32,0,10*ROW('Sanitation Data'!E151)))</f>
        <v/>
      </c>
      <c r="CU157" s="270" t="str">
        <f ca="true">+IF(OFFSET('Sanitation Data'!$F$28,0,10*ROW('Sanitation Data'!F151))="","",OFFSET('Sanitation Data'!$F$28,0,10*ROW('Sanitation Data'!F151)))</f>
        <v/>
      </c>
      <c r="CV157" s="270" t="str">
        <f ca="true">+IF(OFFSET('Sanitation Data'!$F$29,0,10*ROW('Sanitation Data'!F151))="","",OFFSET('Sanitation Data'!$F$29,0,10*ROW('Sanitation Data'!F151)))</f>
        <v/>
      </c>
      <c r="CW157" s="270" t="str">
        <f ca="true">+IF(OFFSET('Sanitation Data'!$F$30,0,10*ROW('Sanitation Data'!F151))="","",OFFSET('Sanitation Data'!$F$30,0,10*ROW('Sanitation Data'!F151)))</f>
        <v/>
      </c>
      <c r="CX157" s="270" t="str">
        <f ca="true">+IF(OFFSET('Sanitation Data'!$F$31,0,10*ROW('Sanitation Data'!F151))="","",OFFSET('Sanitation Data'!$F$31,0,10*ROW('Sanitation Data'!F151)))</f>
        <v/>
      </c>
      <c r="CY157" s="270" t="str">
        <f ca="true">+IF(OFFSET('Sanitation Data'!$F$32,0,10*ROW('Sanitation Data'!F151))="","",OFFSET('Sanitation Data'!$F$32,0,10*ROW('Sanitation Data'!F151)))</f>
        <v/>
      </c>
      <c r="CZ157" s="270" t="str">
        <f ca="true">+IF(OFFSET('Sanitation Data'!$G$28,0,10*ROW('Sanitation Data'!G151))="","",OFFSET('Sanitation Data'!$G$28,0,10*ROW('Sanitation Data'!G151)))</f>
        <v/>
      </c>
      <c r="DA157" s="270" t="str">
        <f ca="true">+IF(OFFSET('Sanitation Data'!$G$29,0,10*ROW('Sanitation Data'!G151))="","",OFFSET('Sanitation Data'!$G$29,0,10*ROW('Sanitation Data'!G151)))</f>
        <v/>
      </c>
      <c r="DB157" s="270" t="str">
        <f ca="true">+IF(OFFSET('Sanitation Data'!$G$30,0,10*ROW('Sanitation Data'!G151))="","",OFFSET('Sanitation Data'!$G$30,0,10*ROW('Sanitation Data'!G151)))</f>
        <v/>
      </c>
      <c r="DC157" s="270" t="str">
        <f ca="true">+IF(OFFSET('Sanitation Data'!$G$31,0,10*ROW('Sanitation Data'!G151))="","",OFFSET('Sanitation Data'!$G$31,0,10*ROW('Sanitation Data'!G151)))</f>
        <v/>
      </c>
      <c r="DD157" s="270" t="str">
        <f ca="true">+IF(OFFSET('Sanitation Data'!$G$32,0,10*ROW('Sanitation Data'!G151))="","",OFFSET('Sanitation Data'!$G$32,0,10*ROW('Sanitation Data'!G151)))</f>
        <v/>
      </c>
      <c r="DE157" s="270" t="str">
        <f ca="true">+IF(OFFSET('Sanitation Data'!$H$28,0,10*ROW('Sanitation Data'!H151))="","",OFFSET('Sanitation Data'!$H$28,0,10*ROW('Sanitation Data'!H151)))</f>
        <v/>
      </c>
      <c r="DF157" s="270" t="str">
        <f ca="true">+IF(OFFSET('Sanitation Data'!$H$29,0,10*ROW('Sanitation Data'!H151))="","",OFFSET('Sanitation Data'!$H$29,0,10*ROW('Sanitation Data'!H151)))</f>
        <v/>
      </c>
      <c r="DG157" s="270" t="str">
        <f ca="true">+IF(OFFSET('Sanitation Data'!$H$30,0,10*ROW('Sanitation Data'!H151))="","",OFFSET('Sanitation Data'!$H$30,0,10*ROW('Sanitation Data'!H151)))</f>
        <v/>
      </c>
      <c r="DH157" s="270" t="str">
        <f ca="true">+IF(OFFSET('Sanitation Data'!$H$31,0,10*ROW('Sanitation Data'!H151))="","",OFFSET('Sanitation Data'!$H$31,0,10*ROW('Sanitation Data'!H151)))</f>
        <v/>
      </c>
      <c r="DI157" s="270" t="str">
        <f ca="true">+IF(OFFSET('Sanitation Data'!$H$32,0,10*ROW('Sanitation Data'!H151))="","",OFFSET('Sanitation Data'!$H$32,0,10*ROW('Sanitation Data'!H151)))</f>
        <v/>
      </c>
      <c r="DJ157" s="270" t="str">
        <f ca="true">+IF(OFFSET('Sanitation Data'!$I$28,0,10*ROW('Sanitation Data'!I151))="","",OFFSET('Sanitation Data'!$I$28,0,10*ROW('Sanitation Data'!I151)))</f>
        <v/>
      </c>
      <c r="DK157" s="270" t="str">
        <f ca="true">+IF(OFFSET('Sanitation Data'!$I$29,0,10*ROW('Sanitation Data'!I151))="","",OFFSET('Sanitation Data'!$I$29,0,10*ROW('Sanitation Data'!I151)))</f>
        <v/>
      </c>
      <c r="DL157" s="270" t="str">
        <f ca="true">+IF(OFFSET('Sanitation Data'!$I$30,0,10*ROW('Sanitation Data'!I151))="","",OFFSET('Sanitation Data'!$I$30,0,10*ROW('Sanitation Data'!I151)))</f>
        <v/>
      </c>
      <c r="DM157" s="270" t="str">
        <f ca="true">+IF(OFFSET('Sanitation Data'!$I$31,0,10*ROW('Sanitation Data'!I151))="","",OFFSET('Sanitation Data'!$I$31,0,10*ROW('Sanitation Data'!I151)))</f>
        <v/>
      </c>
      <c r="DN157" s="270" t="str">
        <f ca="true">+IF(OFFSET('Sanitation Data'!$I$32,0,10*ROW('Sanitation Data'!I151))="","",OFFSET('Sanitation Data'!$I$32,0,10*ROW('Sanitation Data'!I151)))</f>
        <v/>
      </c>
      <c r="DO157" s="270" t="str">
        <f ca="true">+IF(OFFSET('Hygiene Data'!$D$11,0,10*ROW('Hygiene Data'!D151))="","",OFFSET('Hygiene Data'!$D$11,0,10*ROW('Hygiene Data'!D151)))</f>
        <v/>
      </c>
      <c r="DP157" s="270" t="str">
        <f ca="true">+IF(OFFSET('Hygiene Data'!$D$12,0,10*ROW('Hygiene Data'!D151))="","",OFFSET('Hygiene Data'!$D$12,0,10*ROW('Hygiene Data'!D151)))</f>
        <v/>
      </c>
      <c r="DQ157" s="270" t="str">
        <f ca="true">+IF(OFFSET('Hygiene Data'!$D$13,0,10*ROW('Hygiene Data'!D151))="","",OFFSET('Hygiene Data'!$D$13,0,10*ROW('Hygiene Data'!D151)))</f>
        <v/>
      </c>
      <c r="DR157" s="270" t="str">
        <f ca="true">+IF(OFFSET('Hygiene Data'!$E$11,0,10*ROW('Hygiene Data'!E151))="","",OFFSET('Hygiene Data'!$E$11,0,10*ROW('Hygiene Data'!E151)))</f>
        <v/>
      </c>
      <c r="DS157" s="270" t="str">
        <f ca="true">+IF(OFFSET('Hygiene Data'!$E$12,0,10*ROW('Hygiene Data'!E151))="","",OFFSET('Hygiene Data'!$E$12,0,10*ROW('Hygiene Data'!E151)))</f>
        <v/>
      </c>
      <c r="DT157" s="270" t="str">
        <f ca="true">+IF(OFFSET('Hygiene Data'!$E$13,0,10*ROW('Hygiene Data'!E151))="","",OFFSET('Hygiene Data'!$E$13,0,10*ROW('Hygiene Data'!E151)))</f>
        <v/>
      </c>
      <c r="DU157" s="270" t="str">
        <f ca="true">+IF(OFFSET('Hygiene Data'!$F$11,0,10*ROW('Hygiene Data'!F151))="","",OFFSET('Hygiene Data'!$F$11,0,10*ROW('Hygiene Data'!F151)))</f>
        <v/>
      </c>
      <c r="DV157" s="270" t="str">
        <f ca="true">+IF(OFFSET('Hygiene Data'!$F$12,0,10*ROW('Hygiene Data'!F151))="","",OFFSET('Hygiene Data'!$F$12,0,10*ROW('Hygiene Data'!F151)))</f>
        <v/>
      </c>
      <c r="DW157" s="270" t="str">
        <f ca="true">+IF(OFFSET('Hygiene Data'!$F$13,0,10*ROW('Hygiene Data'!F151))="","",OFFSET('Hygiene Data'!$F$13,0,10*ROW('Hygiene Data'!F151)))</f>
        <v/>
      </c>
      <c r="DX157" s="270" t="str">
        <f ca="true">+IF(OFFSET('Hygiene Data'!$G$11,0,10*ROW('Hygiene Data'!G151))="","",OFFSET('Hygiene Data'!$G$11,0,10*ROW('Hygiene Data'!G151)))</f>
        <v/>
      </c>
      <c r="DY157" s="270" t="str">
        <f ca="true">+IF(OFFSET('Hygiene Data'!$G$12,0,10*ROW('Hygiene Data'!G151))="","",OFFSET('Hygiene Data'!$G$12,0,10*ROW('Hygiene Data'!G151)))</f>
        <v/>
      </c>
      <c r="DZ157" s="270" t="str">
        <f ca="true">+IF(OFFSET('Hygiene Data'!$G$13,0,10*ROW('Hygiene Data'!G151))="","",OFFSET('Hygiene Data'!$G$13,0,10*ROW('Hygiene Data'!G151)))</f>
        <v/>
      </c>
      <c r="EA157" s="270" t="str">
        <f ca="true">+IF(OFFSET('Hygiene Data'!$H$11,0,10*ROW('Hygiene Data'!H151))="","",OFFSET('Hygiene Data'!$H$11,0,10*ROW('Hygiene Data'!H151)))</f>
        <v/>
      </c>
      <c r="EB157" s="270" t="str">
        <f ca="true">+IF(OFFSET('Hygiene Data'!$H$12,0,10*ROW('Hygiene Data'!H151))="","",OFFSET('Hygiene Data'!$H$12,0,10*ROW('Hygiene Data'!H151)))</f>
        <v/>
      </c>
      <c r="EC157" s="270" t="str">
        <f ca="true">+IF(OFFSET('Hygiene Data'!$H$13,0,10*ROW('Hygiene Data'!H151))="","",OFFSET('Hygiene Data'!$H$13,0,10*ROW('Hygiene Data'!H151)))</f>
        <v/>
      </c>
      <c r="ED157" s="270" t="str">
        <f ca="true">+IF(OFFSET('Hygiene Data'!$I$11,0,10*ROW('Hygiene Data'!I151))="","",OFFSET('Hygiene Data'!$I$11,0,10*ROW('Hygiene Data'!I151)))</f>
        <v/>
      </c>
      <c r="EE157" s="270" t="str">
        <f ca="true">+IF(OFFSET('Hygiene Data'!$I$12,0,10*ROW('Hygiene Data'!I151))="","",OFFSET('Hygiene Data'!$I$12,0,10*ROW('Hygiene Data'!I151)))</f>
        <v/>
      </c>
      <c r="EF157" s="270"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6"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0"/>
      <c r="BS158" s="270" t="str">
        <f ca="true">+IF(OFFSET('Water Data'!$D$27,0,10*ROW('Water Data'!D152))="","",OFFSET('Water Data'!$D$27,0,10*ROW('Water Data'!D152)))</f>
        <v/>
      </c>
      <c r="BT158" s="270" t="str">
        <f ca="true">+IF(OFFSET('Water Data'!$D$28,0,10*ROW('Water Data'!D152))="","",OFFSET('Water Data'!$D$28,0,10*ROW('Water Data'!D152)))</f>
        <v/>
      </c>
      <c r="BU158" s="270" t="str">
        <f ca="true">+IF(OFFSET('Water Data'!$D$29,0,10*ROW('Water Data'!D152))="","",OFFSET('Water Data'!$D$29,0,10*ROW('Water Data'!D152)))</f>
        <v/>
      </c>
      <c r="BV158" s="270" t="str">
        <f ca="true">+IF(OFFSET('Water Data'!$E$27,0,10*ROW('Water Data'!E152))="","",OFFSET('Water Data'!$E$27,0,10*ROW('Water Data'!E152)))</f>
        <v/>
      </c>
      <c r="BW158" s="270" t="str">
        <f ca="true">+IF(OFFSET('Water Data'!$E$28,0,10*ROW('Water Data'!E152))="","",OFFSET('Water Data'!$E$28,0,10*ROW('Water Data'!E152)))</f>
        <v/>
      </c>
      <c r="BX158" s="270" t="str">
        <f ca="true">+IF(OFFSET('Water Data'!$E$29,0,10*ROW('Water Data'!E152))="","",OFFSET('Water Data'!$E$29,0,10*ROW('Water Data'!E152)))</f>
        <v/>
      </c>
      <c r="BY158" s="270" t="str">
        <f ca="true">+IF(OFFSET('Water Data'!$F$27,0,10*ROW('Water Data'!F152))="","",OFFSET('Water Data'!$F$27,0,10*ROW('Water Data'!F152)))</f>
        <v/>
      </c>
      <c r="BZ158" s="270" t="str">
        <f ca="true">+IF(OFFSET('Water Data'!$F$28,0,10*ROW('Water Data'!F152))="","",OFFSET('Water Data'!$F$28,0,10*ROW('Water Data'!F152)))</f>
        <v/>
      </c>
      <c r="CA158" s="270" t="str">
        <f ca="true">+IF(OFFSET('Water Data'!$F$29,0,10*ROW('Water Data'!F152))="","",OFFSET('Water Data'!$F$29,0,10*ROW('Water Data'!F152)))</f>
        <v/>
      </c>
      <c r="CB158" s="270" t="str">
        <f ca="true">+IF(OFFSET('Water Data'!$G$27,0,10*ROW('Water Data'!G152))="","",OFFSET('Water Data'!$G$27,0,10*ROW('Water Data'!G152)))</f>
        <v/>
      </c>
      <c r="CC158" s="270" t="str">
        <f ca="true">+IF(OFFSET('Water Data'!$G$28,0,10*ROW('Water Data'!G152))="","",OFFSET('Water Data'!$G$28,0,10*ROW('Water Data'!G152)))</f>
        <v/>
      </c>
      <c r="CD158" s="270" t="str">
        <f ca="true">+IF(OFFSET('Water Data'!$G$29,0,10*ROW('Water Data'!G152))="","",OFFSET('Water Data'!$G$29,0,10*ROW('Water Data'!G152)))</f>
        <v/>
      </c>
      <c r="CE158" s="270" t="str">
        <f ca="true">+IF(OFFSET('Water Data'!$H$27,0,10*ROW('Water Data'!H152))="","",OFFSET('Water Data'!$H$27,0,10*ROW('Water Data'!H152)))</f>
        <v/>
      </c>
      <c r="CF158" s="270" t="str">
        <f ca="true">+IF(OFFSET('Water Data'!$H$28,0,10*ROW('Water Data'!H152))="","",OFFSET('Water Data'!$H$28,0,10*ROW('Water Data'!H152)))</f>
        <v/>
      </c>
      <c r="CG158" s="270" t="str">
        <f ca="true">+IF(OFFSET('Water Data'!$H$29,0,10*ROW('Water Data'!H152))="","",OFFSET('Water Data'!$H$29,0,10*ROW('Water Data'!H152)))</f>
        <v/>
      </c>
      <c r="CH158" s="270" t="str">
        <f ca="true">+IF(OFFSET('Water Data'!$I$27,0,10*ROW('Water Data'!I152))="","",OFFSET('Water Data'!$I$27,0,10*ROW('Water Data'!I152)))</f>
        <v/>
      </c>
      <c r="CI158" s="270" t="str">
        <f ca="true">+IF(OFFSET('Water Data'!$I$28,0,10*ROW('Water Data'!I152))="","",OFFSET('Water Data'!$I$28,0,10*ROW('Water Data'!I152)))</f>
        <v/>
      </c>
      <c r="CJ158" s="270" t="str">
        <f ca="true">+IF(OFFSET('Water Data'!$I$29,0,10*ROW('Water Data'!I152))="","",OFFSET('Water Data'!$I$29,0,10*ROW('Water Data'!I152)))</f>
        <v/>
      </c>
      <c r="CK158" s="270" t="str">
        <f ca="true">+IF(OFFSET('Sanitation Data'!$D$28,0,10*ROW('Sanitation Data'!D152))="","",OFFSET('Sanitation Data'!$D$28,0,10*ROW('Sanitation Data'!D152)))</f>
        <v/>
      </c>
      <c r="CL158" s="270" t="str">
        <f ca="true">+IF(OFFSET('Sanitation Data'!$D$29,0,10*ROW('Sanitation Data'!D152))="","",OFFSET('Sanitation Data'!$D$29,0,10*ROW('Sanitation Data'!D152)))</f>
        <v/>
      </c>
      <c r="CM158" s="270" t="str">
        <f ca="true">+IF(OFFSET('Sanitation Data'!$D$30,0,10*ROW('Sanitation Data'!D152))="","",OFFSET('Sanitation Data'!$D$30,0,10*ROW('Sanitation Data'!D152)))</f>
        <v/>
      </c>
      <c r="CN158" s="270" t="str">
        <f ca="true">+IF(OFFSET('Sanitation Data'!$D$31,0,10*ROW('Sanitation Data'!D152))="","",OFFSET('Sanitation Data'!$D$31,0,10*ROW('Sanitation Data'!D152)))</f>
        <v/>
      </c>
      <c r="CO158" s="270" t="str">
        <f ca="true">+IF(OFFSET('Sanitation Data'!$D$32,0,10*ROW('Sanitation Data'!D152))="","",OFFSET('Sanitation Data'!$D$32,0,10*ROW('Sanitation Data'!D152)))</f>
        <v/>
      </c>
      <c r="CP158" s="270" t="str">
        <f ca="true">+IF(OFFSET('Sanitation Data'!$E$28,0,10*ROW('Sanitation Data'!E152))="","",OFFSET('Sanitation Data'!$E$28,0,10*ROW('Sanitation Data'!E152)))</f>
        <v/>
      </c>
      <c r="CQ158" s="270" t="str">
        <f ca="true">+IF(OFFSET('Sanitation Data'!$E$29,0,10*ROW('Sanitation Data'!E152))="","",OFFSET('Sanitation Data'!$E$29,0,10*ROW('Sanitation Data'!E152)))</f>
        <v/>
      </c>
      <c r="CR158" s="270" t="str">
        <f ca="true">+IF(OFFSET('Sanitation Data'!$E$30,0,10*ROW('Sanitation Data'!E152))="","",OFFSET('Sanitation Data'!$E$30,0,10*ROW('Sanitation Data'!E152)))</f>
        <v/>
      </c>
      <c r="CS158" s="270" t="str">
        <f ca="true">+IF(OFFSET('Sanitation Data'!$E$31,0,10*ROW('Sanitation Data'!E152))="","",OFFSET('Sanitation Data'!$E$31,0,10*ROW('Sanitation Data'!E152)))</f>
        <v/>
      </c>
      <c r="CT158" s="270" t="str">
        <f ca="true">+IF(OFFSET('Sanitation Data'!$E$32,0,10*ROW('Sanitation Data'!E152))="","",OFFSET('Sanitation Data'!$E$32,0,10*ROW('Sanitation Data'!E152)))</f>
        <v/>
      </c>
      <c r="CU158" s="270" t="str">
        <f ca="true">+IF(OFFSET('Sanitation Data'!$F$28,0,10*ROW('Sanitation Data'!F152))="","",OFFSET('Sanitation Data'!$F$28,0,10*ROW('Sanitation Data'!F152)))</f>
        <v/>
      </c>
      <c r="CV158" s="270" t="str">
        <f ca="true">+IF(OFFSET('Sanitation Data'!$F$29,0,10*ROW('Sanitation Data'!F152))="","",OFFSET('Sanitation Data'!$F$29,0,10*ROW('Sanitation Data'!F152)))</f>
        <v/>
      </c>
      <c r="CW158" s="270" t="str">
        <f ca="true">+IF(OFFSET('Sanitation Data'!$F$30,0,10*ROW('Sanitation Data'!F152))="","",OFFSET('Sanitation Data'!$F$30,0,10*ROW('Sanitation Data'!F152)))</f>
        <v/>
      </c>
      <c r="CX158" s="270" t="str">
        <f ca="true">+IF(OFFSET('Sanitation Data'!$F$31,0,10*ROW('Sanitation Data'!F152))="","",OFFSET('Sanitation Data'!$F$31,0,10*ROW('Sanitation Data'!F152)))</f>
        <v/>
      </c>
      <c r="CY158" s="270" t="str">
        <f ca="true">+IF(OFFSET('Sanitation Data'!$F$32,0,10*ROW('Sanitation Data'!F152))="","",OFFSET('Sanitation Data'!$F$32,0,10*ROW('Sanitation Data'!F152)))</f>
        <v/>
      </c>
      <c r="CZ158" s="270" t="str">
        <f ca="true">+IF(OFFSET('Sanitation Data'!$G$28,0,10*ROW('Sanitation Data'!G152))="","",OFFSET('Sanitation Data'!$G$28,0,10*ROW('Sanitation Data'!G152)))</f>
        <v/>
      </c>
      <c r="DA158" s="270" t="str">
        <f ca="true">+IF(OFFSET('Sanitation Data'!$G$29,0,10*ROW('Sanitation Data'!G152))="","",OFFSET('Sanitation Data'!$G$29,0,10*ROW('Sanitation Data'!G152)))</f>
        <v/>
      </c>
      <c r="DB158" s="270" t="str">
        <f ca="true">+IF(OFFSET('Sanitation Data'!$G$30,0,10*ROW('Sanitation Data'!G152))="","",OFFSET('Sanitation Data'!$G$30,0,10*ROW('Sanitation Data'!G152)))</f>
        <v/>
      </c>
      <c r="DC158" s="270" t="str">
        <f ca="true">+IF(OFFSET('Sanitation Data'!$G$31,0,10*ROW('Sanitation Data'!G152))="","",OFFSET('Sanitation Data'!$G$31,0,10*ROW('Sanitation Data'!G152)))</f>
        <v/>
      </c>
      <c r="DD158" s="270" t="str">
        <f ca="true">+IF(OFFSET('Sanitation Data'!$G$32,0,10*ROW('Sanitation Data'!G152))="","",OFFSET('Sanitation Data'!$G$32,0,10*ROW('Sanitation Data'!G152)))</f>
        <v/>
      </c>
      <c r="DE158" s="270" t="str">
        <f ca="true">+IF(OFFSET('Sanitation Data'!$H$28,0,10*ROW('Sanitation Data'!H152))="","",OFFSET('Sanitation Data'!$H$28,0,10*ROW('Sanitation Data'!H152)))</f>
        <v/>
      </c>
      <c r="DF158" s="270" t="str">
        <f ca="true">+IF(OFFSET('Sanitation Data'!$H$29,0,10*ROW('Sanitation Data'!H152))="","",OFFSET('Sanitation Data'!$H$29,0,10*ROW('Sanitation Data'!H152)))</f>
        <v/>
      </c>
      <c r="DG158" s="270" t="str">
        <f ca="true">+IF(OFFSET('Sanitation Data'!$H$30,0,10*ROW('Sanitation Data'!H152))="","",OFFSET('Sanitation Data'!$H$30,0,10*ROW('Sanitation Data'!H152)))</f>
        <v/>
      </c>
      <c r="DH158" s="270" t="str">
        <f ca="true">+IF(OFFSET('Sanitation Data'!$H$31,0,10*ROW('Sanitation Data'!H152))="","",OFFSET('Sanitation Data'!$H$31,0,10*ROW('Sanitation Data'!H152)))</f>
        <v/>
      </c>
      <c r="DI158" s="270" t="str">
        <f ca="true">+IF(OFFSET('Sanitation Data'!$H$32,0,10*ROW('Sanitation Data'!H152))="","",OFFSET('Sanitation Data'!$H$32,0,10*ROW('Sanitation Data'!H152)))</f>
        <v/>
      </c>
      <c r="DJ158" s="270" t="str">
        <f ca="true">+IF(OFFSET('Sanitation Data'!$I$28,0,10*ROW('Sanitation Data'!I152))="","",OFFSET('Sanitation Data'!$I$28,0,10*ROW('Sanitation Data'!I152)))</f>
        <v/>
      </c>
      <c r="DK158" s="270" t="str">
        <f ca="true">+IF(OFFSET('Sanitation Data'!$I$29,0,10*ROW('Sanitation Data'!I152))="","",OFFSET('Sanitation Data'!$I$29,0,10*ROW('Sanitation Data'!I152)))</f>
        <v/>
      </c>
      <c r="DL158" s="270" t="str">
        <f ca="true">+IF(OFFSET('Sanitation Data'!$I$30,0,10*ROW('Sanitation Data'!I152))="","",OFFSET('Sanitation Data'!$I$30,0,10*ROW('Sanitation Data'!I152)))</f>
        <v/>
      </c>
      <c r="DM158" s="270" t="str">
        <f ca="true">+IF(OFFSET('Sanitation Data'!$I$31,0,10*ROW('Sanitation Data'!I152))="","",OFFSET('Sanitation Data'!$I$31,0,10*ROW('Sanitation Data'!I152)))</f>
        <v/>
      </c>
      <c r="DN158" s="270" t="str">
        <f ca="true">+IF(OFFSET('Sanitation Data'!$I$32,0,10*ROW('Sanitation Data'!I152))="","",OFFSET('Sanitation Data'!$I$32,0,10*ROW('Sanitation Data'!I152)))</f>
        <v/>
      </c>
      <c r="DO158" s="270" t="str">
        <f ca="true">+IF(OFFSET('Hygiene Data'!$D$11,0,10*ROW('Hygiene Data'!D152))="","",OFFSET('Hygiene Data'!$D$11,0,10*ROW('Hygiene Data'!D152)))</f>
        <v/>
      </c>
      <c r="DP158" s="270" t="str">
        <f ca="true">+IF(OFFSET('Hygiene Data'!$D$12,0,10*ROW('Hygiene Data'!D152))="","",OFFSET('Hygiene Data'!$D$12,0,10*ROW('Hygiene Data'!D152)))</f>
        <v/>
      </c>
      <c r="DQ158" s="270" t="str">
        <f ca="true">+IF(OFFSET('Hygiene Data'!$D$13,0,10*ROW('Hygiene Data'!D152))="","",OFFSET('Hygiene Data'!$D$13,0,10*ROW('Hygiene Data'!D152)))</f>
        <v/>
      </c>
      <c r="DR158" s="270" t="str">
        <f ca="true">+IF(OFFSET('Hygiene Data'!$E$11,0,10*ROW('Hygiene Data'!E152))="","",OFFSET('Hygiene Data'!$E$11,0,10*ROW('Hygiene Data'!E152)))</f>
        <v/>
      </c>
      <c r="DS158" s="270" t="str">
        <f ca="true">+IF(OFFSET('Hygiene Data'!$E$12,0,10*ROW('Hygiene Data'!E152))="","",OFFSET('Hygiene Data'!$E$12,0,10*ROW('Hygiene Data'!E152)))</f>
        <v/>
      </c>
      <c r="DT158" s="270" t="str">
        <f ca="true">+IF(OFFSET('Hygiene Data'!$E$13,0,10*ROW('Hygiene Data'!E152))="","",OFFSET('Hygiene Data'!$E$13,0,10*ROW('Hygiene Data'!E152)))</f>
        <v/>
      </c>
      <c r="DU158" s="270" t="str">
        <f ca="true">+IF(OFFSET('Hygiene Data'!$F$11,0,10*ROW('Hygiene Data'!F152))="","",OFFSET('Hygiene Data'!$F$11,0,10*ROW('Hygiene Data'!F152)))</f>
        <v/>
      </c>
      <c r="DV158" s="270" t="str">
        <f ca="true">+IF(OFFSET('Hygiene Data'!$F$12,0,10*ROW('Hygiene Data'!F152))="","",OFFSET('Hygiene Data'!$F$12,0,10*ROW('Hygiene Data'!F152)))</f>
        <v/>
      </c>
      <c r="DW158" s="270" t="str">
        <f ca="true">+IF(OFFSET('Hygiene Data'!$F$13,0,10*ROW('Hygiene Data'!F152))="","",OFFSET('Hygiene Data'!$F$13,0,10*ROW('Hygiene Data'!F152)))</f>
        <v/>
      </c>
      <c r="DX158" s="270" t="str">
        <f ca="true">+IF(OFFSET('Hygiene Data'!$G$11,0,10*ROW('Hygiene Data'!G152))="","",OFFSET('Hygiene Data'!$G$11,0,10*ROW('Hygiene Data'!G152)))</f>
        <v/>
      </c>
      <c r="DY158" s="270" t="str">
        <f ca="true">+IF(OFFSET('Hygiene Data'!$G$12,0,10*ROW('Hygiene Data'!G152))="","",OFFSET('Hygiene Data'!$G$12,0,10*ROW('Hygiene Data'!G152)))</f>
        <v/>
      </c>
      <c r="DZ158" s="270" t="str">
        <f ca="true">+IF(OFFSET('Hygiene Data'!$G$13,0,10*ROW('Hygiene Data'!G152))="","",OFFSET('Hygiene Data'!$G$13,0,10*ROW('Hygiene Data'!G152)))</f>
        <v/>
      </c>
      <c r="EA158" s="270" t="str">
        <f ca="true">+IF(OFFSET('Hygiene Data'!$H$11,0,10*ROW('Hygiene Data'!H152))="","",OFFSET('Hygiene Data'!$H$11,0,10*ROW('Hygiene Data'!H152)))</f>
        <v/>
      </c>
      <c r="EB158" s="270" t="str">
        <f ca="true">+IF(OFFSET('Hygiene Data'!$H$12,0,10*ROW('Hygiene Data'!H152))="","",OFFSET('Hygiene Data'!$H$12,0,10*ROW('Hygiene Data'!H152)))</f>
        <v/>
      </c>
      <c r="EC158" s="270" t="str">
        <f ca="true">+IF(OFFSET('Hygiene Data'!$H$13,0,10*ROW('Hygiene Data'!H152))="","",OFFSET('Hygiene Data'!$H$13,0,10*ROW('Hygiene Data'!H152)))</f>
        <v/>
      </c>
      <c r="ED158" s="270" t="str">
        <f ca="true">+IF(OFFSET('Hygiene Data'!$I$11,0,10*ROW('Hygiene Data'!I152))="","",OFFSET('Hygiene Data'!$I$11,0,10*ROW('Hygiene Data'!I152)))</f>
        <v/>
      </c>
      <c r="EE158" s="270" t="str">
        <f ca="true">+IF(OFFSET('Hygiene Data'!$I$12,0,10*ROW('Hygiene Data'!I152))="","",OFFSET('Hygiene Data'!$I$12,0,10*ROW('Hygiene Data'!I152)))</f>
        <v/>
      </c>
      <c r="EF158" s="270"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6"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0"/>
      <c r="BS159" s="270" t="str">
        <f ca="true">+IF(OFFSET('Water Data'!$D$27,0,10*ROW('Water Data'!D153))="","",OFFSET('Water Data'!$D$27,0,10*ROW('Water Data'!D153)))</f>
        <v/>
      </c>
      <c r="BT159" s="270" t="str">
        <f ca="true">+IF(OFFSET('Water Data'!$D$28,0,10*ROW('Water Data'!D153))="","",OFFSET('Water Data'!$D$28,0,10*ROW('Water Data'!D153)))</f>
        <v/>
      </c>
      <c r="BU159" s="270" t="str">
        <f ca="true">+IF(OFFSET('Water Data'!$D$29,0,10*ROW('Water Data'!D153))="","",OFFSET('Water Data'!$D$29,0,10*ROW('Water Data'!D153)))</f>
        <v/>
      </c>
      <c r="BV159" s="270" t="str">
        <f ca="true">+IF(OFFSET('Water Data'!$E$27,0,10*ROW('Water Data'!E153))="","",OFFSET('Water Data'!$E$27,0,10*ROW('Water Data'!E153)))</f>
        <v/>
      </c>
      <c r="BW159" s="270" t="str">
        <f ca="true">+IF(OFFSET('Water Data'!$E$28,0,10*ROW('Water Data'!E153))="","",OFFSET('Water Data'!$E$28,0,10*ROW('Water Data'!E153)))</f>
        <v/>
      </c>
      <c r="BX159" s="270" t="str">
        <f ca="true">+IF(OFFSET('Water Data'!$E$29,0,10*ROW('Water Data'!E153))="","",OFFSET('Water Data'!$E$29,0,10*ROW('Water Data'!E153)))</f>
        <v/>
      </c>
      <c r="BY159" s="270" t="str">
        <f ca="true">+IF(OFFSET('Water Data'!$F$27,0,10*ROW('Water Data'!F153))="","",OFFSET('Water Data'!$F$27,0,10*ROW('Water Data'!F153)))</f>
        <v/>
      </c>
      <c r="BZ159" s="270" t="str">
        <f ca="true">+IF(OFFSET('Water Data'!$F$28,0,10*ROW('Water Data'!F153))="","",OFFSET('Water Data'!$F$28,0,10*ROW('Water Data'!F153)))</f>
        <v/>
      </c>
      <c r="CA159" s="270" t="str">
        <f ca="true">+IF(OFFSET('Water Data'!$F$29,0,10*ROW('Water Data'!F153))="","",OFFSET('Water Data'!$F$29,0,10*ROW('Water Data'!F153)))</f>
        <v/>
      </c>
      <c r="CB159" s="270" t="str">
        <f ca="true">+IF(OFFSET('Water Data'!$G$27,0,10*ROW('Water Data'!G153))="","",OFFSET('Water Data'!$G$27,0,10*ROW('Water Data'!G153)))</f>
        <v/>
      </c>
      <c r="CC159" s="270" t="str">
        <f ca="true">+IF(OFFSET('Water Data'!$G$28,0,10*ROW('Water Data'!G153))="","",OFFSET('Water Data'!$G$28,0,10*ROW('Water Data'!G153)))</f>
        <v/>
      </c>
      <c r="CD159" s="270" t="str">
        <f ca="true">+IF(OFFSET('Water Data'!$G$29,0,10*ROW('Water Data'!G153))="","",OFFSET('Water Data'!$G$29,0,10*ROW('Water Data'!G153)))</f>
        <v/>
      </c>
      <c r="CE159" s="270" t="str">
        <f ca="true">+IF(OFFSET('Water Data'!$H$27,0,10*ROW('Water Data'!H153))="","",OFFSET('Water Data'!$H$27,0,10*ROW('Water Data'!H153)))</f>
        <v/>
      </c>
      <c r="CF159" s="270" t="str">
        <f ca="true">+IF(OFFSET('Water Data'!$H$28,0,10*ROW('Water Data'!H153))="","",OFFSET('Water Data'!$H$28,0,10*ROW('Water Data'!H153)))</f>
        <v/>
      </c>
      <c r="CG159" s="270" t="str">
        <f ca="true">+IF(OFFSET('Water Data'!$H$29,0,10*ROW('Water Data'!H153))="","",OFFSET('Water Data'!$H$29,0,10*ROW('Water Data'!H153)))</f>
        <v/>
      </c>
      <c r="CH159" s="270" t="str">
        <f ca="true">+IF(OFFSET('Water Data'!$I$27,0,10*ROW('Water Data'!I153))="","",OFFSET('Water Data'!$I$27,0,10*ROW('Water Data'!I153)))</f>
        <v/>
      </c>
      <c r="CI159" s="270" t="str">
        <f ca="true">+IF(OFFSET('Water Data'!$I$28,0,10*ROW('Water Data'!I153))="","",OFFSET('Water Data'!$I$28,0,10*ROW('Water Data'!I153)))</f>
        <v/>
      </c>
      <c r="CJ159" s="270" t="str">
        <f ca="true">+IF(OFFSET('Water Data'!$I$29,0,10*ROW('Water Data'!I153))="","",OFFSET('Water Data'!$I$29,0,10*ROW('Water Data'!I153)))</f>
        <v/>
      </c>
      <c r="CK159" s="270" t="str">
        <f ca="true">+IF(OFFSET('Sanitation Data'!$D$28,0,10*ROW('Sanitation Data'!D153))="","",OFFSET('Sanitation Data'!$D$28,0,10*ROW('Sanitation Data'!D153)))</f>
        <v/>
      </c>
      <c r="CL159" s="270" t="str">
        <f ca="true">+IF(OFFSET('Sanitation Data'!$D$29,0,10*ROW('Sanitation Data'!D153))="","",OFFSET('Sanitation Data'!$D$29,0,10*ROW('Sanitation Data'!D153)))</f>
        <v/>
      </c>
      <c r="CM159" s="270" t="str">
        <f ca="true">+IF(OFFSET('Sanitation Data'!$D$30,0,10*ROW('Sanitation Data'!D153))="","",OFFSET('Sanitation Data'!$D$30,0,10*ROW('Sanitation Data'!D153)))</f>
        <v/>
      </c>
      <c r="CN159" s="270" t="str">
        <f ca="true">+IF(OFFSET('Sanitation Data'!$D$31,0,10*ROW('Sanitation Data'!D153))="","",OFFSET('Sanitation Data'!$D$31,0,10*ROW('Sanitation Data'!D153)))</f>
        <v/>
      </c>
      <c r="CO159" s="270" t="str">
        <f ca="true">+IF(OFFSET('Sanitation Data'!$D$32,0,10*ROW('Sanitation Data'!D153))="","",OFFSET('Sanitation Data'!$D$32,0,10*ROW('Sanitation Data'!D153)))</f>
        <v/>
      </c>
      <c r="CP159" s="270" t="str">
        <f ca="true">+IF(OFFSET('Sanitation Data'!$E$28,0,10*ROW('Sanitation Data'!E153))="","",OFFSET('Sanitation Data'!$E$28,0,10*ROW('Sanitation Data'!E153)))</f>
        <v/>
      </c>
      <c r="CQ159" s="270" t="str">
        <f ca="true">+IF(OFFSET('Sanitation Data'!$E$29,0,10*ROW('Sanitation Data'!E153))="","",OFFSET('Sanitation Data'!$E$29,0,10*ROW('Sanitation Data'!E153)))</f>
        <v/>
      </c>
      <c r="CR159" s="270" t="str">
        <f ca="true">+IF(OFFSET('Sanitation Data'!$E$30,0,10*ROW('Sanitation Data'!E153))="","",OFFSET('Sanitation Data'!$E$30,0,10*ROW('Sanitation Data'!E153)))</f>
        <v/>
      </c>
      <c r="CS159" s="270" t="str">
        <f ca="true">+IF(OFFSET('Sanitation Data'!$E$31,0,10*ROW('Sanitation Data'!E153))="","",OFFSET('Sanitation Data'!$E$31,0,10*ROW('Sanitation Data'!E153)))</f>
        <v/>
      </c>
      <c r="CT159" s="270" t="str">
        <f ca="true">+IF(OFFSET('Sanitation Data'!$E$32,0,10*ROW('Sanitation Data'!E153))="","",OFFSET('Sanitation Data'!$E$32,0,10*ROW('Sanitation Data'!E153)))</f>
        <v/>
      </c>
      <c r="CU159" s="270" t="str">
        <f ca="true">+IF(OFFSET('Sanitation Data'!$F$28,0,10*ROW('Sanitation Data'!F153))="","",OFFSET('Sanitation Data'!$F$28,0,10*ROW('Sanitation Data'!F153)))</f>
        <v/>
      </c>
      <c r="CV159" s="270" t="str">
        <f ca="true">+IF(OFFSET('Sanitation Data'!$F$29,0,10*ROW('Sanitation Data'!F153))="","",OFFSET('Sanitation Data'!$F$29,0,10*ROW('Sanitation Data'!F153)))</f>
        <v/>
      </c>
      <c r="CW159" s="270" t="str">
        <f ca="true">+IF(OFFSET('Sanitation Data'!$F$30,0,10*ROW('Sanitation Data'!F153))="","",OFFSET('Sanitation Data'!$F$30,0,10*ROW('Sanitation Data'!F153)))</f>
        <v/>
      </c>
      <c r="CX159" s="270" t="str">
        <f ca="true">+IF(OFFSET('Sanitation Data'!$F$31,0,10*ROW('Sanitation Data'!F153))="","",OFFSET('Sanitation Data'!$F$31,0,10*ROW('Sanitation Data'!F153)))</f>
        <v/>
      </c>
      <c r="CY159" s="270" t="str">
        <f ca="true">+IF(OFFSET('Sanitation Data'!$F$32,0,10*ROW('Sanitation Data'!F153))="","",OFFSET('Sanitation Data'!$F$32,0,10*ROW('Sanitation Data'!F153)))</f>
        <v/>
      </c>
      <c r="CZ159" s="270" t="str">
        <f ca="true">+IF(OFFSET('Sanitation Data'!$G$28,0,10*ROW('Sanitation Data'!G153))="","",OFFSET('Sanitation Data'!$G$28,0,10*ROW('Sanitation Data'!G153)))</f>
        <v/>
      </c>
      <c r="DA159" s="270" t="str">
        <f ca="true">+IF(OFFSET('Sanitation Data'!$G$29,0,10*ROW('Sanitation Data'!G153))="","",OFFSET('Sanitation Data'!$G$29,0,10*ROW('Sanitation Data'!G153)))</f>
        <v/>
      </c>
      <c r="DB159" s="270" t="str">
        <f ca="true">+IF(OFFSET('Sanitation Data'!$G$30,0,10*ROW('Sanitation Data'!G153))="","",OFFSET('Sanitation Data'!$G$30,0,10*ROW('Sanitation Data'!G153)))</f>
        <v/>
      </c>
      <c r="DC159" s="270" t="str">
        <f ca="true">+IF(OFFSET('Sanitation Data'!$G$31,0,10*ROW('Sanitation Data'!G153))="","",OFFSET('Sanitation Data'!$G$31,0,10*ROW('Sanitation Data'!G153)))</f>
        <v/>
      </c>
      <c r="DD159" s="270" t="str">
        <f ca="true">+IF(OFFSET('Sanitation Data'!$G$32,0,10*ROW('Sanitation Data'!G153))="","",OFFSET('Sanitation Data'!$G$32,0,10*ROW('Sanitation Data'!G153)))</f>
        <v/>
      </c>
      <c r="DE159" s="270" t="str">
        <f ca="true">+IF(OFFSET('Sanitation Data'!$H$28,0,10*ROW('Sanitation Data'!H153))="","",OFFSET('Sanitation Data'!$H$28,0,10*ROW('Sanitation Data'!H153)))</f>
        <v/>
      </c>
      <c r="DF159" s="270" t="str">
        <f ca="true">+IF(OFFSET('Sanitation Data'!$H$29,0,10*ROW('Sanitation Data'!H153))="","",OFFSET('Sanitation Data'!$H$29,0,10*ROW('Sanitation Data'!H153)))</f>
        <v/>
      </c>
      <c r="DG159" s="270" t="str">
        <f ca="true">+IF(OFFSET('Sanitation Data'!$H$30,0,10*ROW('Sanitation Data'!H153))="","",OFFSET('Sanitation Data'!$H$30,0,10*ROW('Sanitation Data'!H153)))</f>
        <v/>
      </c>
      <c r="DH159" s="270" t="str">
        <f ca="true">+IF(OFFSET('Sanitation Data'!$H$31,0,10*ROW('Sanitation Data'!H153))="","",OFFSET('Sanitation Data'!$H$31,0,10*ROW('Sanitation Data'!H153)))</f>
        <v/>
      </c>
      <c r="DI159" s="270" t="str">
        <f ca="true">+IF(OFFSET('Sanitation Data'!$H$32,0,10*ROW('Sanitation Data'!H153))="","",OFFSET('Sanitation Data'!$H$32,0,10*ROW('Sanitation Data'!H153)))</f>
        <v/>
      </c>
      <c r="DJ159" s="270" t="str">
        <f ca="true">+IF(OFFSET('Sanitation Data'!$I$28,0,10*ROW('Sanitation Data'!I153))="","",OFFSET('Sanitation Data'!$I$28,0,10*ROW('Sanitation Data'!I153)))</f>
        <v/>
      </c>
      <c r="DK159" s="270" t="str">
        <f ca="true">+IF(OFFSET('Sanitation Data'!$I$29,0,10*ROW('Sanitation Data'!I153))="","",OFFSET('Sanitation Data'!$I$29,0,10*ROW('Sanitation Data'!I153)))</f>
        <v/>
      </c>
      <c r="DL159" s="270" t="str">
        <f ca="true">+IF(OFFSET('Sanitation Data'!$I$30,0,10*ROW('Sanitation Data'!I153))="","",OFFSET('Sanitation Data'!$I$30,0,10*ROW('Sanitation Data'!I153)))</f>
        <v/>
      </c>
      <c r="DM159" s="270" t="str">
        <f ca="true">+IF(OFFSET('Sanitation Data'!$I$31,0,10*ROW('Sanitation Data'!I153))="","",OFFSET('Sanitation Data'!$I$31,0,10*ROW('Sanitation Data'!I153)))</f>
        <v/>
      </c>
      <c r="DN159" s="270" t="str">
        <f ca="true">+IF(OFFSET('Sanitation Data'!$I$32,0,10*ROW('Sanitation Data'!I153))="","",OFFSET('Sanitation Data'!$I$32,0,10*ROW('Sanitation Data'!I153)))</f>
        <v/>
      </c>
      <c r="DO159" s="270" t="str">
        <f ca="true">+IF(OFFSET('Hygiene Data'!$D$11,0,10*ROW('Hygiene Data'!D153))="","",OFFSET('Hygiene Data'!$D$11,0,10*ROW('Hygiene Data'!D153)))</f>
        <v/>
      </c>
      <c r="DP159" s="270" t="str">
        <f ca="true">+IF(OFFSET('Hygiene Data'!$D$12,0,10*ROW('Hygiene Data'!D153))="","",OFFSET('Hygiene Data'!$D$12,0,10*ROW('Hygiene Data'!D153)))</f>
        <v/>
      </c>
      <c r="DQ159" s="270" t="str">
        <f ca="true">+IF(OFFSET('Hygiene Data'!$D$13,0,10*ROW('Hygiene Data'!D153))="","",OFFSET('Hygiene Data'!$D$13,0,10*ROW('Hygiene Data'!D153)))</f>
        <v/>
      </c>
      <c r="DR159" s="270" t="str">
        <f ca="true">+IF(OFFSET('Hygiene Data'!$E$11,0,10*ROW('Hygiene Data'!E153))="","",OFFSET('Hygiene Data'!$E$11,0,10*ROW('Hygiene Data'!E153)))</f>
        <v/>
      </c>
      <c r="DS159" s="270" t="str">
        <f ca="true">+IF(OFFSET('Hygiene Data'!$E$12,0,10*ROW('Hygiene Data'!E153))="","",OFFSET('Hygiene Data'!$E$12,0,10*ROW('Hygiene Data'!E153)))</f>
        <v/>
      </c>
      <c r="DT159" s="270" t="str">
        <f ca="true">+IF(OFFSET('Hygiene Data'!$E$13,0,10*ROW('Hygiene Data'!E153))="","",OFFSET('Hygiene Data'!$E$13,0,10*ROW('Hygiene Data'!E153)))</f>
        <v/>
      </c>
      <c r="DU159" s="270" t="str">
        <f ca="true">+IF(OFFSET('Hygiene Data'!$F$11,0,10*ROW('Hygiene Data'!F153))="","",OFFSET('Hygiene Data'!$F$11,0,10*ROW('Hygiene Data'!F153)))</f>
        <v/>
      </c>
      <c r="DV159" s="270" t="str">
        <f ca="true">+IF(OFFSET('Hygiene Data'!$F$12,0,10*ROW('Hygiene Data'!F153))="","",OFFSET('Hygiene Data'!$F$12,0,10*ROW('Hygiene Data'!F153)))</f>
        <v/>
      </c>
      <c r="DW159" s="270" t="str">
        <f ca="true">+IF(OFFSET('Hygiene Data'!$F$13,0,10*ROW('Hygiene Data'!F153))="","",OFFSET('Hygiene Data'!$F$13,0,10*ROW('Hygiene Data'!F153)))</f>
        <v/>
      </c>
      <c r="DX159" s="270" t="str">
        <f ca="true">+IF(OFFSET('Hygiene Data'!$G$11,0,10*ROW('Hygiene Data'!G153))="","",OFFSET('Hygiene Data'!$G$11,0,10*ROW('Hygiene Data'!G153)))</f>
        <v/>
      </c>
      <c r="DY159" s="270" t="str">
        <f ca="true">+IF(OFFSET('Hygiene Data'!$G$12,0,10*ROW('Hygiene Data'!G153))="","",OFFSET('Hygiene Data'!$G$12,0,10*ROW('Hygiene Data'!G153)))</f>
        <v/>
      </c>
      <c r="DZ159" s="270" t="str">
        <f ca="true">+IF(OFFSET('Hygiene Data'!$G$13,0,10*ROW('Hygiene Data'!G153))="","",OFFSET('Hygiene Data'!$G$13,0,10*ROW('Hygiene Data'!G153)))</f>
        <v/>
      </c>
      <c r="EA159" s="270" t="str">
        <f ca="true">+IF(OFFSET('Hygiene Data'!$H$11,0,10*ROW('Hygiene Data'!H153))="","",OFFSET('Hygiene Data'!$H$11,0,10*ROW('Hygiene Data'!H153)))</f>
        <v/>
      </c>
      <c r="EB159" s="270" t="str">
        <f ca="true">+IF(OFFSET('Hygiene Data'!$H$12,0,10*ROW('Hygiene Data'!H153))="","",OFFSET('Hygiene Data'!$H$12,0,10*ROW('Hygiene Data'!H153)))</f>
        <v/>
      </c>
      <c r="EC159" s="270" t="str">
        <f ca="true">+IF(OFFSET('Hygiene Data'!$H$13,0,10*ROW('Hygiene Data'!H153))="","",OFFSET('Hygiene Data'!$H$13,0,10*ROW('Hygiene Data'!H153)))</f>
        <v/>
      </c>
      <c r="ED159" s="270" t="str">
        <f ca="true">+IF(OFFSET('Hygiene Data'!$I$11,0,10*ROW('Hygiene Data'!I153))="","",OFFSET('Hygiene Data'!$I$11,0,10*ROW('Hygiene Data'!I153)))</f>
        <v/>
      </c>
      <c r="EE159" s="270" t="str">
        <f ca="true">+IF(OFFSET('Hygiene Data'!$I$12,0,10*ROW('Hygiene Data'!I153))="","",OFFSET('Hygiene Data'!$I$12,0,10*ROW('Hygiene Data'!I153)))</f>
        <v/>
      </c>
      <c r="EF159" s="270"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6"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0"/>
      <c r="BS160" s="270" t="str">
        <f ca="true">+IF(OFFSET('Water Data'!$D$27,0,10*ROW('Water Data'!D154))="","",OFFSET('Water Data'!$D$27,0,10*ROW('Water Data'!D154)))</f>
        <v/>
      </c>
      <c r="BT160" s="270" t="str">
        <f ca="true">+IF(OFFSET('Water Data'!$D$28,0,10*ROW('Water Data'!D154))="","",OFFSET('Water Data'!$D$28,0,10*ROW('Water Data'!D154)))</f>
        <v/>
      </c>
      <c r="BU160" s="270" t="str">
        <f ca="true">+IF(OFFSET('Water Data'!$D$29,0,10*ROW('Water Data'!D154))="","",OFFSET('Water Data'!$D$29,0,10*ROW('Water Data'!D154)))</f>
        <v/>
      </c>
      <c r="BV160" s="270" t="str">
        <f ca="true">+IF(OFFSET('Water Data'!$E$27,0,10*ROW('Water Data'!E154))="","",OFFSET('Water Data'!$E$27,0,10*ROW('Water Data'!E154)))</f>
        <v/>
      </c>
      <c r="BW160" s="270" t="str">
        <f ca="true">+IF(OFFSET('Water Data'!$E$28,0,10*ROW('Water Data'!E154))="","",OFFSET('Water Data'!$E$28,0,10*ROW('Water Data'!E154)))</f>
        <v/>
      </c>
      <c r="BX160" s="270" t="str">
        <f ca="true">+IF(OFFSET('Water Data'!$E$29,0,10*ROW('Water Data'!E154))="","",OFFSET('Water Data'!$E$29,0,10*ROW('Water Data'!E154)))</f>
        <v/>
      </c>
      <c r="BY160" s="270" t="str">
        <f ca="true">+IF(OFFSET('Water Data'!$F$27,0,10*ROW('Water Data'!F154))="","",OFFSET('Water Data'!$F$27,0,10*ROW('Water Data'!F154)))</f>
        <v/>
      </c>
      <c r="BZ160" s="270" t="str">
        <f ca="true">+IF(OFFSET('Water Data'!$F$28,0,10*ROW('Water Data'!F154))="","",OFFSET('Water Data'!$F$28,0,10*ROW('Water Data'!F154)))</f>
        <v/>
      </c>
      <c r="CA160" s="270" t="str">
        <f ca="true">+IF(OFFSET('Water Data'!$F$29,0,10*ROW('Water Data'!F154))="","",OFFSET('Water Data'!$F$29,0,10*ROW('Water Data'!F154)))</f>
        <v/>
      </c>
      <c r="CB160" s="270" t="str">
        <f ca="true">+IF(OFFSET('Water Data'!$G$27,0,10*ROW('Water Data'!G154))="","",OFFSET('Water Data'!$G$27,0,10*ROW('Water Data'!G154)))</f>
        <v/>
      </c>
      <c r="CC160" s="270" t="str">
        <f ca="true">+IF(OFFSET('Water Data'!$G$28,0,10*ROW('Water Data'!G154))="","",OFFSET('Water Data'!$G$28,0,10*ROW('Water Data'!G154)))</f>
        <v/>
      </c>
      <c r="CD160" s="270" t="str">
        <f ca="true">+IF(OFFSET('Water Data'!$G$29,0,10*ROW('Water Data'!G154))="","",OFFSET('Water Data'!$G$29,0,10*ROW('Water Data'!G154)))</f>
        <v/>
      </c>
      <c r="CE160" s="270" t="str">
        <f ca="true">+IF(OFFSET('Water Data'!$H$27,0,10*ROW('Water Data'!H154))="","",OFFSET('Water Data'!$H$27,0,10*ROW('Water Data'!H154)))</f>
        <v/>
      </c>
      <c r="CF160" s="270" t="str">
        <f ca="true">+IF(OFFSET('Water Data'!$H$28,0,10*ROW('Water Data'!H154))="","",OFFSET('Water Data'!$H$28,0,10*ROW('Water Data'!H154)))</f>
        <v/>
      </c>
      <c r="CG160" s="270" t="str">
        <f ca="true">+IF(OFFSET('Water Data'!$H$29,0,10*ROW('Water Data'!H154))="","",OFFSET('Water Data'!$H$29,0,10*ROW('Water Data'!H154)))</f>
        <v/>
      </c>
      <c r="CH160" s="270" t="str">
        <f ca="true">+IF(OFFSET('Water Data'!$I$27,0,10*ROW('Water Data'!I154))="","",OFFSET('Water Data'!$I$27,0,10*ROW('Water Data'!I154)))</f>
        <v/>
      </c>
      <c r="CI160" s="270" t="str">
        <f ca="true">+IF(OFFSET('Water Data'!$I$28,0,10*ROW('Water Data'!I154))="","",OFFSET('Water Data'!$I$28,0,10*ROW('Water Data'!I154)))</f>
        <v/>
      </c>
      <c r="CJ160" s="270" t="str">
        <f ca="true">+IF(OFFSET('Water Data'!$I$29,0,10*ROW('Water Data'!I154))="","",OFFSET('Water Data'!$I$29,0,10*ROW('Water Data'!I154)))</f>
        <v/>
      </c>
      <c r="CK160" s="270" t="str">
        <f ca="true">+IF(OFFSET('Sanitation Data'!$D$28,0,10*ROW('Sanitation Data'!D154))="","",OFFSET('Sanitation Data'!$D$28,0,10*ROW('Sanitation Data'!D154)))</f>
        <v/>
      </c>
      <c r="CL160" s="270" t="str">
        <f ca="true">+IF(OFFSET('Sanitation Data'!$D$29,0,10*ROW('Sanitation Data'!D154))="","",OFFSET('Sanitation Data'!$D$29,0,10*ROW('Sanitation Data'!D154)))</f>
        <v/>
      </c>
      <c r="CM160" s="270" t="str">
        <f ca="true">+IF(OFFSET('Sanitation Data'!$D$30,0,10*ROW('Sanitation Data'!D154))="","",OFFSET('Sanitation Data'!$D$30,0,10*ROW('Sanitation Data'!D154)))</f>
        <v/>
      </c>
      <c r="CN160" s="270" t="str">
        <f ca="true">+IF(OFFSET('Sanitation Data'!$D$31,0,10*ROW('Sanitation Data'!D154))="","",OFFSET('Sanitation Data'!$D$31,0,10*ROW('Sanitation Data'!D154)))</f>
        <v/>
      </c>
      <c r="CO160" s="270" t="str">
        <f ca="true">+IF(OFFSET('Sanitation Data'!$D$32,0,10*ROW('Sanitation Data'!D154))="","",OFFSET('Sanitation Data'!$D$32,0,10*ROW('Sanitation Data'!D154)))</f>
        <v/>
      </c>
      <c r="CP160" s="270" t="str">
        <f ca="true">+IF(OFFSET('Sanitation Data'!$E$28,0,10*ROW('Sanitation Data'!E154))="","",OFFSET('Sanitation Data'!$E$28,0,10*ROW('Sanitation Data'!E154)))</f>
        <v/>
      </c>
      <c r="CQ160" s="270" t="str">
        <f ca="true">+IF(OFFSET('Sanitation Data'!$E$29,0,10*ROW('Sanitation Data'!E154))="","",OFFSET('Sanitation Data'!$E$29,0,10*ROW('Sanitation Data'!E154)))</f>
        <v/>
      </c>
      <c r="CR160" s="270" t="str">
        <f ca="true">+IF(OFFSET('Sanitation Data'!$E$30,0,10*ROW('Sanitation Data'!E154))="","",OFFSET('Sanitation Data'!$E$30,0,10*ROW('Sanitation Data'!E154)))</f>
        <v/>
      </c>
      <c r="CS160" s="270" t="str">
        <f ca="true">+IF(OFFSET('Sanitation Data'!$E$31,0,10*ROW('Sanitation Data'!E154))="","",OFFSET('Sanitation Data'!$E$31,0,10*ROW('Sanitation Data'!E154)))</f>
        <v/>
      </c>
      <c r="CT160" s="270" t="str">
        <f ca="true">+IF(OFFSET('Sanitation Data'!$E$32,0,10*ROW('Sanitation Data'!E154))="","",OFFSET('Sanitation Data'!$E$32,0,10*ROW('Sanitation Data'!E154)))</f>
        <v/>
      </c>
      <c r="CU160" s="270" t="str">
        <f ca="true">+IF(OFFSET('Sanitation Data'!$F$28,0,10*ROW('Sanitation Data'!F154))="","",OFFSET('Sanitation Data'!$F$28,0,10*ROW('Sanitation Data'!F154)))</f>
        <v/>
      </c>
      <c r="CV160" s="270" t="str">
        <f ca="true">+IF(OFFSET('Sanitation Data'!$F$29,0,10*ROW('Sanitation Data'!F154))="","",OFFSET('Sanitation Data'!$F$29,0,10*ROW('Sanitation Data'!F154)))</f>
        <v/>
      </c>
      <c r="CW160" s="270" t="str">
        <f ca="true">+IF(OFFSET('Sanitation Data'!$F$30,0,10*ROW('Sanitation Data'!F154))="","",OFFSET('Sanitation Data'!$F$30,0,10*ROW('Sanitation Data'!F154)))</f>
        <v/>
      </c>
      <c r="CX160" s="270" t="str">
        <f ca="true">+IF(OFFSET('Sanitation Data'!$F$31,0,10*ROW('Sanitation Data'!F154))="","",OFFSET('Sanitation Data'!$F$31,0,10*ROW('Sanitation Data'!F154)))</f>
        <v/>
      </c>
      <c r="CY160" s="270" t="str">
        <f ca="true">+IF(OFFSET('Sanitation Data'!$F$32,0,10*ROW('Sanitation Data'!F154))="","",OFFSET('Sanitation Data'!$F$32,0,10*ROW('Sanitation Data'!F154)))</f>
        <v/>
      </c>
      <c r="CZ160" s="270" t="str">
        <f ca="true">+IF(OFFSET('Sanitation Data'!$G$28,0,10*ROW('Sanitation Data'!G154))="","",OFFSET('Sanitation Data'!$G$28,0,10*ROW('Sanitation Data'!G154)))</f>
        <v/>
      </c>
      <c r="DA160" s="270" t="str">
        <f ca="true">+IF(OFFSET('Sanitation Data'!$G$29,0,10*ROW('Sanitation Data'!G154))="","",OFFSET('Sanitation Data'!$G$29,0,10*ROW('Sanitation Data'!G154)))</f>
        <v/>
      </c>
      <c r="DB160" s="270" t="str">
        <f ca="true">+IF(OFFSET('Sanitation Data'!$G$30,0,10*ROW('Sanitation Data'!G154))="","",OFFSET('Sanitation Data'!$G$30,0,10*ROW('Sanitation Data'!G154)))</f>
        <v/>
      </c>
      <c r="DC160" s="270" t="str">
        <f ca="true">+IF(OFFSET('Sanitation Data'!$G$31,0,10*ROW('Sanitation Data'!G154))="","",OFFSET('Sanitation Data'!$G$31,0,10*ROW('Sanitation Data'!G154)))</f>
        <v/>
      </c>
      <c r="DD160" s="270" t="str">
        <f ca="true">+IF(OFFSET('Sanitation Data'!$G$32,0,10*ROW('Sanitation Data'!G154))="","",OFFSET('Sanitation Data'!$G$32,0,10*ROW('Sanitation Data'!G154)))</f>
        <v/>
      </c>
      <c r="DE160" s="270" t="str">
        <f ca="true">+IF(OFFSET('Sanitation Data'!$H$28,0,10*ROW('Sanitation Data'!H154))="","",OFFSET('Sanitation Data'!$H$28,0,10*ROW('Sanitation Data'!H154)))</f>
        <v/>
      </c>
      <c r="DF160" s="270" t="str">
        <f ca="true">+IF(OFFSET('Sanitation Data'!$H$29,0,10*ROW('Sanitation Data'!H154))="","",OFFSET('Sanitation Data'!$H$29,0,10*ROW('Sanitation Data'!H154)))</f>
        <v/>
      </c>
      <c r="DG160" s="270" t="str">
        <f ca="true">+IF(OFFSET('Sanitation Data'!$H$30,0,10*ROW('Sanitation Data'!H154))="","",OFFSET('Sanitation Data'!$H$30,0,10*ROW('Sanitation Data'!H154)))</f>
        <v/>
      </c>
      <c r="DH160" s="270" t="str">
        <f ca="true">+IF(OFFSET('Sanitation Data'!$H$31,0,10*ROW('Sanitation Data'!H154))="","",OFFSET('Sanitation Data'!$H$31,0,10*ROW('Sanitation Data'!H154)))</f>
        <v/>
      </c>
      <c r="DI160" s="270" t="str">
        <f ca="true">+IF(OFFSET('Sanitation Data'!$H$32,0,10*ROW('Sanitation Data'!H154))="","",OFFSET('Sanitation Data'!$H$32,0,10*ROW('Sanitation Data'!H154)))</f>
        <v/>
      </c>
      <c r="DJ160" s="270" t="str">
        <f ca="true">+IF(OFFSET('Sanitation Data'!$I$28,0,10*ROW('Sanitation Data'!I154))="","",OFFSET('Sanitation Data'!$I$28,0,10*ROW('Sanitation Data'!I154)))</f>
        <v/>
      </c>
      <c r="DK160" s="270" t="str">
        <f ca="true">+IF(OFFSET('Sanitation Data'!$I$29,0,10*ROW('Sanitation Data'!I154))="","",OFFSET('Sanitation Data'!$I$29,0,10*ROW('Sanitation Data'!I154)))</f>
        <v/>
      </c>
      <c r="DL160" s="270" t="str">
        <f ca="true">+IF(OFFSET('Sanitation Data'!$I$30,0,10*ROW('Sanitation Data'!I154))="","",OFFSET('Sanitation Data'!$I$30,0,10*ROW('Sanitation Data'!I154)))</f>
        <v/>
      </c>
      <c r="DM160" s="270" t="str">
        <f ca="true">+IF(OFFSET('Sanitation Data'!$I$31,0,10*ROW('Sanitation Data'!I154))="","",OFFSET('Sanitation Data'!$I$31,0,10*ROW('Sanitation Data'!I154)))</f>
        <v/>
      </c>
      <c r="DN160" s="270" t="str">
        <f ca="true">+IF(OFFSET('Sanitation Data'!$I$32,0,10*ROW('Sanitation Data'!I154))="","",OFFSET('Sanitation Data'!$I$32,0,10*ROW('Sanitation Data'!I154)))</f>
        <v/>
      </c>
      <c r="DO160" s="270" t="str">
        <f ca="true">+IF(OFFSET('Hygiene Data'!$D$11,0,10*ROW('Hygiene Data'!D154))="","",OFFSET('Hygiene Data'!$D$11,0,10*ROW('Hygiene Data'!D154)))</f>
        <v/>
      </c>
      <c r="DP160" s="270" t="str">
        <f ca="true">+IF(OFFSET('Hygiene Data'!$D$12,0,10*ROW('Hygiene Data'!D154))="","",OFFSET('Hygiene Data'!$D$12,0,10*ROW('Hygiene Data'!D154)))</f>
        <v/>
      </c>
      <c r="DQ160" s="270" t="str">
        <f ca="true">+IF(OFFSET('Hygiene Data'!$D$13,0,10*ROW('Hygiene Data'!D154))="","",OFFSET('Hygiene Data'!$D$13,0,10*ROW('Hygiene Data'!D154)))</f>
        <v/>
      </c>
      <c r="DR160" s="270" t="str">
        <f ca="true">+IF(OFFSET('Hygiene Data'!$E$11,0,10*ROW('Hygiene Data'!E154))="","",OFFSET('Hygiene Data'!$E$11,0,10*ROW('Hygiene Data'!E154)))</f>
        <v/>
      </c>
      <c r="DS160" s="270" t="str">
        <f ca="true">+IF(OFFSET('Hygiene Data'!$E$12,0,10*ROW('Hygiene Data'!E154))="","",OFFSET('Hygiene Data'!$E$12,0,10*ROW('Hygiene Data'!E154)))</f>
        <v/>
      </c>
      <c r="DT160" s="270" t="str">
        <f ca="true">+IF(OFFSET('Hygiene Data'!$E$13,0,10*ROW('Hygiene Data'!E154))="","",OFFSET('Hygiene Data'!$E$13,0,10*ROW('Hygiene Data'!E154)))</f>
        <v/>
      </c>
      <c r="DU160" s="270" t="str">
        <f ca="true">+IF(OFFSET('Hygiene Data'!$F$11,0,10*ROW('Hygiene Data'!F154))="","",OFFSET('Hygiene Data'!$F$11,0,10*ROW('Hygiene Data'!F154)))</f>
        <v/>
      </c>
      <c r="DV160" s="270" t="str">
        <f ca="true">+IF(OFFSET('Hygiene Data'!$F$12,0,10*ROW('Hygiene Data'!F154))="","",OFFSET('Hygiene Data'!$F$12,0,10*ROW('Hygiene Data'!F154)))</f>
        <v/>
      </c>
      <c r="DW160" s="270" t="str">
        <f ca="true">+IF(OFFSET('Hygiene Data'!$F$13,0,10*ROW('Hygiene Data'!F154))="","",OFFSET('Hygiene Data'!$F$13,0,10*ROW('Hygiene Data'!F154)))</f>
        <v/>
      </c>
      <c r="DX160" s="270" t="str">
        <f ca="true">+IF(OFFSET('Hygiene Data'!$G$11,0,10*ROW('Hygiene Data'!G154))="","",OFFSET('Hygiene Data'!$G$11,0,10*ROW('Hygiene Data'!G154)))</f>
        <v/>
      </c>
      <c r="DY160" s="270" t="str">
        <f ca="true">+IF(OFFSET('Hygiene Data'!$G$12,0,10*ROW('Hygiene Data'!G154))="","",OFFSET('Hygiene Data'!$G$12,0,10*ROW('Hygiene Data'!G154)))</f>
        <v/>
      </c>
      <c r="DZ160" s="270" t="str">
        <f ca="true">+IF(OFFSET('Hygiene Data'!$G$13,0,10*ROW('Hygiene Data'!G154))="","",OFFSET('Hygiene Data'!$G$13,0,10*ROW('Hygiene Data'!G154)))</f>
        <v/>
      </c>
      <c r="EA160" s="270" t="str">
        <f ca="true">+IF(OFFSET('Hygiene Data'!$H$11,0,10*ROW('Hygiene Data'!H154))="","",OFFSET('Hygiene Data'!$H$11,0,10*ROW('Hygiene Data'!H154)))</f>
        <v/>
      </c>
      <c r="EB160" s="270" t="str">
        <f ca="true">+IF(OFFSET('Hygiene Data'!$H$12,0,10*ROW('Hygiene Data'!H154))="","",OFFSET('Hygiene Data'!$H$12,0,10*ROW('Hygiene Data'!H154)))</f>
        <v/>
      </c>
      <c r="EC160" s="270" t="str">
        <f ca="true">+IF(OFFSET('Hygiene Data'!$H$13,0,10*ROW('Hygiene Data'!H154))="","",OFFSET('Hygiene Data'!$H$13,0,10*ROW('Hygiene Data'!H154)))</f>
        <v/>
      </c>
      <c r="ED160" s="270" t="str">
        <f ca="true">+IF(OFFSET('Hygiene Data'!$I$11,0,10*ROW('Hygiene Data'!I154))="","",OFFSET('Hygiene Data'!$I$11,0,10*ROW('Hygiene Data'!I154)))</f>
        <v/>
      </c>
      <c r="EE160" s="270" t="str">
        <f ca="true">+IF(OFFSET('Hygiene Data'!$I$12,0,10*ROW('Hygiene Data'!I154))="","",OFFSET('Hygiene Data'!$I$12,0,10*ROW('Hygiene Data'!I154)))</f>
        <v/>
      </c>
      <c r="EF160" s="270"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6"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0"/>
      <c r="BS161" s="270" t="str">
        <f ca="true">+IF(OFFSET('Water Data'!$D$27,0,10*ROW('Water Data'!D155))="","",OFFSET('Water Data'!$D$27,0,10*ROW('Water Data'!D155)))</f>
        <v/>
      </c>
      <c r="BT161" s="270" t="str">
        <f ca="true">+IF(OFFSET('Water Data'!$D$28,0,10*ROW('Water Data'!D155))="","",OFFSET('Water Data'!$D$28,0,10*ROW('Water Data'!D155)))</f>
        <v/>
      </c>
      <c r="BU161" s="270" t="str">
        <f ca="true">+IF(OFFSET('Water Data'!$D$29,0,10*ROW('Water Data'!D155))="","",OFFSET('Water Data'!$D$29,0,10*ROW('Water Data'!D155)))</f>
        <v/>
      </c>
      <c r="BV161" s="270" t="str">
        <f ca="true">+IF(OFFSET('Water Data'!$E$27,0,10*ROW('Water Data'!E155))="","",OFFSET('Water Data'!$E$27,0,10*ROW('Water Data'!E155)))</f>
        <v/>
      </c>
      <c r="BW161" s="270" t="str">
        <f ca="true">+IF(OFFSET('Water Data'!$E$28,0,10*ROW('Water Data'!E155))="","",OFFSET('Water Data'!$E$28,0,10*ROW('Water Data'!E155)))</f>
        <v/>
      </c>
      <c r="BX161" s="270" t="str">
        <f ca="true">+IF(OFFSET('Water Data'!$E$29,0,10*ROW('Water Data'!E155))="","",OFFSET('Water Data'!$E$29,0,10*ROW('Water Data'!E155)))</f>
        <v/>
      </c>
      <c r="BY161" s="270" t="str">
        <f ca="true">+IF(OFFSET('Water Data'!$F$27,0,10*ROW('Water Data'!F155))="","",OFFSET('Water Data'!$F$27,0,10*ROW('Water Data'!F155)))</f>
        <v/>
      </c>
      <c r="BZ161" s="270" t="str">
        <f ca="true">+IF(OFFSET('Water Data'!$F$28,0,10*ROW('Water Data'!F155))="","",OFFSET('Water Data'!$F$28,0,10*ROW('Water Data'!F155)))</f>
        <v/>
      </c>
      <c r="CA161" s="270" t="str">
        <f ca="true">+IF(OFFSET('Water Data'!$F$29,0,10*ROW('Water Data'!F155))="","",OFFSET('Water Data'!$F$29,0,10*ROW('Water Data'!F155)))</f>
        <v/>
      </c>
      <c r="CB161" s="270" t="str">
        <f ca="true">+IF(OFFSET('Water Data'!$G$27,0,10*ROW('Water Data'!G155))="","",OFFSET('Water Data'!$G$27,0,10*ROW('Water Data'!G155)))</f>
        <v/>
      </c>
      <c r="CC161" s="270" t="str">
        <f ca="true">+IF(OFFSET('Water Data'!$G$28,0,10*ROW('Water Data'!G155))="","",OFFSET('Water Data'!$G$28,0,10*ROW('Water Data'!G155)))</f>
        <v/>
      </c>
      <c r="CD161" s="270" t="str">
        <f ca="true">+IF(OFFSET('Water Data'!$G$29,0,10*ROW('Water Data'!G155))="","",OFFSET('Water Data'!$G$29,0,10*ROW('Water Data'!G155)))</f>
        <v/>
      </c>
      <c r="CE161" s="270" t="str">
        <f ca="true">+IF(OFFSET('Water Data'!$H$27,0,10*ROW('Water Data'!H155))="","",OFFSET('Water Data'!$H$27,0,10*ROW('Water Data'!H155)))</f>
        <v/>
      </c>
      <c r="CF161" s="270" t="str">
        <f ca="true">+IF(OFFSET('Water Data'!$H$28,0,10*ROW('Water Data'!H155))="","",OFFSET('Water Data'!$H$28,0,10*ROW('Water Data'!H155)))</f>
        <v/>
      </c>
      <c r="CG161" s="270" t="str">
        <f ca="true">+IF(OFFSET('Water Data'!$H$29,0,10*ROW('Water Data'!H155))="","",OFFSET('Water Data'!$H$29,0,10*ROW('Water Data'!H155)))</f>
        <v/>
      </c>
      <c r="CH161" s="270" t="str">
        <f ca="true">+IF(OFFSET('Water Data'!$I$27,0,10*ROW('Water Data'!I155))="","",OFFSET('Water Data'!$I$27,0,10*ROW('Water Data'!I155)))</f>
        <v/>
      </c>
      <c r="CI161" s="270" t="str">
        <f ca="true">+IF(OFFSET('Water Data'!$I$28,0,10*ROW('Water Data'!I155))="","",OFFSET('Water Data'!$I$28,0,10*ROW('Water Data'!I155)))</f>
        <v/>
      </c>
      <c r="CJ161" s="270" t="str">
        <f ca="true">+IF(OFFSET('Water Data'!$I$29,0,10*ROW('Water Data'!I155))="","",OFFSET('Water Data'!$I$29,0,10*ROW('Water Data'!I155)))</f>
        <v/>
      </c>
      <c r="CK161" s="270" t="str">
        <f ca="true">+IF(OFFSET('Sanitation Data'!$D$28,0,10*ROW('Sanitation Data'!D155))="","",OFFSET('Sanitation Data'!$D$28,0,10*ROW('Sanitation Data'!D155)))</f>
        <v/>
      </c>
      <c r="CL161" s="270" t="str">
        <f ca="true">+IF(OFFSET('Sanitation Data'!$D$29,0,10*ROW('Sanitation Data'!D155))="","",OFFSET('Sanitation Data'!$D$29,0,10*ROW('Sanitation Data'!D155)))</f>
        <v/>
      </c>
      <c r="CM161" s="270" t="str">
        <f ca="true">+IF(OFFSET('Sanitation Data'!$D$30,0,10*ROW('Sanitation Data'!D155))="","",OFFSET('Sanitation Data'!$D$30,0,10*ROW('Sanitation Data'!D155)))</f>
        <v/>
      </c>
      <c r="CN161" s="270" t="str">
        <f ca="true">+IF(OFFSET('Sanitation Data'!$D$31,0,10*ROW('Sanitation Data'!D155))="","",OFFSET('Sanitation Data'!$D$31,0,10*ROW('Sanitation Data'!D155)))</f>
        <v/>
      </c>
      <c r="CO161" s="270" t="str">
        <f ca="true">+IF(OFFSET('Sanitation Data'!$D$32,0,10*ROW('Sanitation Data'!D155))="","",OFFSET('Sanitation Data'!$D$32,0,10*ROW('Sanitation Data'!D155)))</f>
        <v/>
      </c>
      <c r="CP161" s="270" t="str">
        <f ca="true">+IF(OFFSET('Sanitation Data'!$E$28,0,10*ROW('Sanitation Data'!E155))="","",OFFSET('Sanitation Data'!$E$28,0,10*ROW('Sanitation Data'!E155)))</f>
        <v/>
      </c>
      <c r="CQ161" s="270" t="str">
        <f ca="true">+IF(OFFSET('Sanitation Data'!$E$29,0,10*ROW('Sanitation Data'!E155))="","",OFFSET('Sanitation Data'!$E$29,0,10*ROW('Sanitation Data'!E155)))</f>
        <v/>
      </c>
      <c r="CR161" s="270" t="str">
        <f ca="true">+IF(OFFSET('Sanitation Data'!$E$30,0,10*ROW('Sanitation Data'!E155))="","",OFFSET('Sanitation Data'!$E$30,0,10*ROW('Sanitation Data'!E155)))</f>
        <v/>
      </c>
      <c r="CS161" s="270" t="str">
        <f ca="true">+IF(OFFSET('Sanitation Data'!$E$31,0,10*ROW('Sanitation Data'!E155))="","",OFFSET('Sanitation Data'!$E$31,0,10*ROW('Sanitation Data'!E155)))</f>
        <v/>
      </c>
      <c r="CT161" s="270" t="str">
        <f ca="true">+IF(OFFSET('Sanitation Data'!$E$32,0,10*ROW('Sanitation Data'!E155))="","",OFFSET('Sanitation Data'!$E$32,0,10*ROW('Sanitation Data'!E155)))</f>
        <v/>
      </c>
      <c r="CU161" s="270" t="str">
        <f ca="true">+IF(OFFSET('Sanitation Data'!$F$28,0,10*ROW('Sanitation Data'!F155))="","",OFFSET('Sanitation Data'!$F$28,0,10*ROW('Sanitation Data'!F155)))</f>
        <v/>
      </c>
      <c r="CV161" s="270" t="str">
        <f ca="true">+IF(OFFSET('Sanitation Data'!$F$29,0,10*ROW('Sanitation Data'!F155))="","",OFFSET('Sanitation Data'!$F$29,0,10*ROW('Sanitation Data'!F155)))</f>
        <v/>
      </c>
      <c r="CW161" s="270" t="str">
        <f ca="true">+IF(OFFSET('Sanitation Data'!$F$30,0,10*ROW('Sanitation Data'!F155))="","",OFFSET('Sanitation Data'!$F$30,0,10*ROW('Sanitation Data'!F155)))</f>
        <v/>
      </c>
      <c r="CX161" s="270" t="str">
        <f ca="true">+IF(OFFSET('Sanitation Data'!$F$31,0,10*ROW('Sanitation Data'!F155))="","",OFFSET('Sanitation Data'!$F$31,0,10*ROW('Sanitation Data'!F155)))</f>
        <v/>
      </c>
      <c r="CY161" s="270" t="str">
        <f ca="true">+IF(OFFSET('Sanitation Data'!$F$32,0,10*ROW('Sanitation Data'!F155))="","",OFFSET('Sanitation Data'!$F$32,0,10*ROW('Sanitation Data'!F155)))</f>
        <v/>
      </c>
      <c r="CZ161" s="270" t="str">
        <f ca="true">+IF(OFFSET('Sanitation Data'!$G$28,0,10*ROW('Sanitation Data'!G155))="","",OFFSET('Sanitation Data'!$G$28,0,10*ROW('Sanitation Data'!G155)))</f>
        <v/>
      </c>
      <c r="DA161" s="270" t="str">
        <f ca="true">+IF(OFFSET('Sanitation Data'!$G$29,0,10*ROW('Sanitation Data'!G155))="","",OFFSET('Sanitation Data'!$G$29,0,10*ROW('Sanitation Data'!G155)))</f>
        <v/>
      </c>
      <c r="DB161" s="270" t="str">
        <f ca="true">+IF(OFFSET('Sanitation Data'!$G$30,0,10*ROW('Sanitation Data'!G155))="","",OFFSET('Sanitation Data'!$G$30,0,10*ROW('Sanitation Data'!G155)))</f>
        <v/>
      </c>
      <c r="DC161" s="270" t="str">
        <f ca="true">+IF(OFFSET('Sanitation Data'!$G$31,0,10*ROW('Sanitation Data'!G155))="","",OFFSET('Sanitation Data'!$G$31,0,10*ROW('Sanitation Data'!G155)))</f>
        <v/>
      </c>
      <c r="DD161" s="270" t="str">
        <f ca="true">+IF(OFFSET('Sanitation Data'!$G$32,0,10*ROW('Sanitation Data'!G155))="","",OFFSET('Sanitation Data'!$G$32,0,10*ROW('Sanitation Data'!G155)))</f>
        <v/>
      </c>
      <c r="DE161" s="270" t="str">
        <f ca="true">+IF(OFFSET('Sanitation Data'!$H$28,0,10*ROW('Sanitation Data'!H155))="","",OFFSET('Sanitation Data'!$H$28,0,10*ROW('Sanitation Data'!H155)))</f>
        <v/>
      </c>
      <c r="DF161" s="270" t="str">
        <f ca="true">+IF(OFFSET('Sanitation Data'!$H$29,0,10*ROW('Sanitation Data'!H155))="","",OFFSET('Sanitation Data'!$H$29,0,10*ROW('Sanitation Data'!H155)))</f>
        <v/>
      </c>
      <c r="DG161" s="270" t="str">
        <f ca="true">+IF(OFFSET('Sanitation Data'!$H$30,0,10*ROW('Sanitation Data'!H155))="","",OFFSET('Sanitation Data'!$H$30,0,10*ROW('Sanitation Data'!H155)))</f>
        <v/>
      </c>
      <c r="DH161" s="270" t="str">
        <f ca="true">+IF(OFFSET('Sanitation Data'!$H$31,0,10*ROW('Sanitation Data'!H155))="","",OFFSET('Sanitation Data'!$H$31,0,10*ROW('Sanitation Data'!H155)))</f>
        <v/>
      </c>
      <c r="DI161" s="270" t="str">
        <f ca="true">+IF(OFFSET('Sanitation Data'!$H$32,0,10*ROW('Sanitation Data'!H155))="","",OFFSET('Sanitation Data'!$H$32,0,10*ROW('Sanitation Data'!H155)))</f>
        <v/>
      </c>
      <c r="DJ161" s="270" t="str">
        <f ca="true">+IF(OFFSET('Sanitation Data'!$I$28,0,10*ROW('Sanitation Data'!I155))="","",OFFSET('Sanitation Data'!$I$28,0,10*ROW('Sanitation Data'!I155)))</f>
        <v/>
      </c>
      <c r="DK161" s="270" t="str">
        <f ca="true">+IF(OFFSET('Sanitation Data'!$I$29,0,10*ROW('Sanitation Data'!I155))="","",OFFSET('Sanitation Data'!$I$29,0,10*ROW('Sanitation Data'!I155)))</f>
        <v/>
      </c>
      <c r="DL161" s="270" t="str">
        <f ca="true">+IF(OFFSET('Sanitation Data'!$I$30,0,10*ROW('Sanitation Data'!I155))="","",OFFSET('Sanitation Data'!$I$30,0,10*ROW('Sanitation Data'!I155)))</f>
        <v/>
      </c>
      <c r="DM161" s="270" t="str">
        <f ca="true">+IF(OFFSET('Sanitation Data'!$I$31,0,10*ROW('Sanitation Data'!I155))="","",OFFSET('Sanitation Data'!$I$31,0,10*ROW('Sanitation Data'!I155)))</f>
        <v/>
      </c>
      <c r="DN161" s="270" t="str">
        <f ca="true">+IF(OFFSET('Sanitation Data'!$I$32,0,10*ROW('Sanitation Data'!I155))="","",OFFSET('Sanitation Data'!$I$32,0,10*ROW('Sanitation Data'!I155)))</f>
        <v/>
      </c>
      <c r="DO161" s="270" t="str">
        <f ca="true">+IF(OFFSET('Hygiene Data'!$D$11,0,10*ROW('Hygiene Data'!D155))="","",OFFSET('Hygiene Data'!$D$11,0,10*ROW('Hygiene Data'!D155)))</f>
        <v/>
      </c>
      <c r="DP161" s="270" t="str">
        <f ca="true">+IF(OFFSET('Hygiene Data'!$D$12,0,10*ROW('Hygiene Data'!D155))="","",OFFSET('Hygiene Data'!$D$12,0,10*ROW('Hygiene Data'!D155)))</f>
        <v/>
      </c>
      <c r="DQ161" s="270" t="str">
        <f ca="true">+IF(OFFSET('Hygiene Data'!$D$13,0,10*ROW('Hygiene Data'!D155))="","",OFFSET('Hygiene Data'!$D$13,0,10*ROW('Hygiene Data'!D155)))</f>
        <v/>
      </c>
      <c r="DR161" s="270" t="str">
        <f ca="true">+IF(OFFSET('Hygiene Data'!$E$11,0,10*ROW('Hygiene Data'!E155))="","",OFFSET('Hygiene Data'!$E$11,0,10*ROW('Hygiene Data'!E155)))</f>
        <v/>
      </c>
      <c r="DS161" s="270" t="str">
        <f ca="true">+IF(OFFSET('Hygiene Data'!$E$12,0,10*ROW('Hygiene Data'!E155))="","",OFFSET('Hygiene Data'!$E$12,0,10*ROW('Hygiene Data'!E155)))</f>
        <v/>
      </c>
      <c r="DT161" s="270" t="str">
        <f ca="true">+IF(OFFSET('Hygiene Data'!$E$13,0,10*ROW('Hygiene Data'!E155))="","",OFFSET('Hygiene Data'!$E$13,0,10*ROW('Hygiene Data'!E155)))</f>
        <v/>
      </c>
      <c r="DU161" s="270" t="str">
        <f ca="true">+IF(OFFSET('Hygiene Data'!$F$11,0,10*ROW('Hygiene Data'!F155))="","",OFFSET('Hygiene Data'!$F$11,0,10*ROW('Hygiene Data'!F155)))</f>
        <v/>
      </c>
      <c r="DV161" s="270" t="str">
        <f ca="true">+IF(OFFSET('Hygiene Data'!$F$12,0,10*ROW('Hygiene Data'!F155))="","",OFFSET('Hygiene Data'!$F$12,0,10*ROW('Hygiene Data'!F155)))</f>
        <v/>
      </c>
      <c r="DW161" s="270" t="str">
        <f ca="true">+IF(OFFSET('Hygiene Data'!$F$13,0,10*ROW('Hygiene Data'!F155))="","",OFFSET('Hygiene Data'!$F$13,0,10*ROW('Hygiene Data'!F155)))</f>
        <v/>
      </c>
      <c r="DX161" s="270" t="str">
        <f ca="true">+IF(OFFSET('Hygiene Data'!$G$11,0,10*ROW('Hygiene Data'!G155))="","",OFFSET('Hygiene Data'!$G$11,0,10*ROW('Hygiene Data'!G155)))</f>
        <v/>
      </c>
      <c r="DY161" s="270" t="str">
        <f ca="true">+IF(OFFSET('Hygiene Data'!$G$12,0,10*ROW('Hygiene Data'!G155))="","",OFFSET('Hygiene Data'!$G$12,0,10*ROW('Hygiene Data'!G155)))</f>
        <v/>
      </c>
      <c r="DZ161" s="270" t="str">
        <f ca="true">+IF(OFFSET('Hygiene Data'!$G$13,0,10*ROW('Hygiene Data'!G155))="","",OFFSET('Hygiene Data'!$G$13,0,10*ROW('Hygiene Data'!G155)))</f>
        <v/>
      </c>
      <c r="EA161" s="270" t="str">
        <f ca="true">+IF(OFFSET('Hygiene Data'!$H$11,0,10*ROW('Hygiene Data'!H155))="","",OFFSET('Hygiene Data'!$H$11,0,10*ROW('Hygiene Data'!H155)))</f>
        <v/>
      </c>
      <c r="EB161" s="270" t="str">
        <f ca="true">+IF(OFFSET('Hygiene Data'!$H$12,0,10*ROW('Hygiene Data'!H155))="","",OFFSET('Hygiene Data'!$H$12,0,10*ROW('Hygiene Data'!H155)))</f>
        <v/>
      </c>
      <c r="EC161" s="270" t="str">
        <f ca="true">+IF(OFFSET('Hygiene Data'!$H$13,0,10*ROW('Hygiene Data'!H155))="","",OFFSET('Hygiene Data'!$H$13,0,10*ROW('Hygiene Data'!H155)))</f>
        <v/>
      </c>
      <c r="ED161" s="270" t="str">
        <f ca="true">+IF(OFFSET('Hygiene Data'!$I$11,0,10*ROW('Hygiene Data'!I155))="","",OFFSET('Hygiene Data'!$I$11,0,10*ROW('Hygiene Data'!I155)))</f>
        <v/>
      </c>
      <c r="EE161" s="270" t="str">
        <f ca="true">+IF(OFFSET('Hygiene Data'!$I$12,0,10*ROW('Hygiene Data'!I155))="","",OFFSET('Hygiene Data'!$I$12,0,10*ROW('Hygiene Data'!I155)))</f>
        <v/>
      </c>
      <c r="EF161" s="270"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6"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0"/>
      <c r="BS162" s="270" t="str">
        <f ca="true">+IF(OFFSET('Water Data'!$D$27,0,10*ROW('Water Data'!D156))="","",OFFSET('Water Data'!$D$27,0,10*ROW('Water Data'!D156)))</f>
        <v/>
      </c>
      <c r="BT162" s="270" t="str">
        <f ca="true">+IF(OFFSET('Water Data'!$D$28,0,10*ROW('Water Data'!D156))="","",OFFSET('Water Data'!$D$28,0,10*ROW('Water Data'!D156)))</f>
        <v/>
      </c>
      <c r="BU162" s="270" t="str">
        <f ca="true">+IF(OFFSET('Water Data'!$D$29,0,10*ROW('Water Data'!D156))="","",OFFSET('Water Data'!$D$29,0,10*ROW('Water Data'!D156)))</f>
        <v/>
      </c>
      <c r="BV162" s="270" t="str">
        <f ca="true">+IF(OFFSET('Water Data'!$E$27,0,10*ROW('Water Data'!E156))="","",OFFSET('Water Data'!$E$27,0,10*ROW('Water Data'!E156)))</f>
        <v/>
      </c>
      <c r="BW162" s="270" t="str">
        <f ca="true">+IF(OFFSET('Water Data'!$E$28,0,10*ROW('Water Data'!E156))="","",OFFSET('Water Data'!$E$28,0,10*ROW('Water Data'!E156)))</f>
        <v/>
      </c>
      <c r="BX162" s="270" t="str">
        <f ca="true">+IF(OFFSET('Water Data'!$E$29,0,10*ROW('Water Data'!E156))="","",OFFSET('Water Data'!$E$29,0,10*ROW('Water Data'!E156)))</f>
        <v/>
      </c>
      <c r="BY162" s="270" t="str">
        <f ca="true">+IF(OFFSET('Water Data'!$F$27,0,10*ROW('Water Data'!F156))="","",OFFSET('Water Data'!$F$27,0,10*ROW('Water Data'!F156)))</f>
        <v/>
      </c>
      <c r="BZ162" s="270" t="str">
        <f ca="true">+IF(OFFSET('Water Data'!$F$28,0,10*ROW('Water Data'!F156))="","",OFFSET('Water Data'!$F$28,0,10*ROW('Water Data'!F156)))</f>
        <v/>
      </c>
      <c r="CA162" s="270" t="str">
        <f ca="true">+IF(OFFSET('Water Data'!$F$29,0,10*ROW('Water Data'!F156))="","",OFFSET('Water Data'!$F$29,0,10*ROW('Water Data'!F156)))</f>
        <v/>
      </c>
      <c r="CB162" s="270" t="str">
        <f ca="true">+IF(OFFSET('Water Data'!$G$27,0,10*ROW('Water Data'!G156))="","",OFFSET('Water Data'!$G$27,0,10*ROW('Water Data'!G156)))</f>
        <v/>
      </c>
      <c r="CC162" s="270" t="str">
        <f ca="true">+IF(OFFSET('Water Data'!$G$28,0,10*ROW('Water Data'!G156))="","",OFFSET('Water Data'!$G$28,0,10*ROW('Water Data'!G156)))</f>
        <v/>
      </c>
      <c r="CD162" s="270" t="str">
        <f ca="true">+IF(OFFSET('Water Data'!$G$29,0,10*ROW('Water Data'!G156))="","",OFFSET('Water Data'!$G$29,0,10*ROW('Water Data'!G156)))</f>
        <v/>
      </c>
      <c r="CE162" s="270" t="str">
        <f ca="true">+IF(OFFSET('Water Data'!$H$27,0,10*ROW('Water Data'!H156))="","",OFFSET('Water Data'!$H$27,0,10*ROW('Water Data'!H156)))</f>
        <v/>
      </c>
      <c r="CF162" s="270" t="str">
        <f ca="true">+IF(OFFSET('Water Data'!$H$28,0,10*ROW('Water Data'!H156))="","",OFFSET('Water Data'!$H$28,0,10*ROW('Water Data'!H156)))</f>
        <v/>
      </c>
      <c r="CG162" s="270" t="str">
        <f ca="true">+IF(OFFSET('Water Data'!$H$29,0,10*ROW('Water Data'!H156))="","",OFFSET('Water Data'!$H$29,0,10*ROW('Water Data'!H156)))</f>
        <v/>
      </c>
      <c r="CH162" s="270" t="str">
        <f ca="true">+IF(OFFSET('Water Data'!$I$27,0,10*ROW('Water Data'!I156))="","",OFFSET('Water Data'!$I$27,0,10*ROW('Water Data'!I156)))</f>
        <v/>
      </c>
      <c r="CI162" s="270" t="str">
        <f ca="true">+IF(OFFSET('Water Data'!$I$28,0,10*ROW('Water Data'!I156))="","",OFFSET('Water Data'!$I$28,0,10*ROW('Water Data'!I156)))</f>
        <v/>
      </c>
      <c r="CJ162" s="270" t="str">
        <f ca="true">+IF(OFFSET('Water Data'!$I$29,0,10*ROW('Water Data'!I156))="","",OFFSET('Water Data'!$I$29,0,10*ROW('Water Data'!I156)))</f>
        <v/>
      </c>
      <c r="CK162" s="270" t="str">
        <f ca="true">+IF(OFFSET('Sanitation Data'!$D$28,0,10*ROW('Sanitation Data'!D156))="","",OFFSET('Sanitation Data'!$D$28,0,10*ROW('Sanitation Data'!D156)))</f>
        <v/>
      </c>
      <c r="CL162" s="270" t="str">
        <f ca="true">+IF(OFFSET('Sanitation Data'!$D$29,0,10*ROW('Sanitation Data'!D156))="","",OFFSET('Sanitation Data'!$D$29,0,10*ROW('Sanitation Data'!D156)))</f>
        <v/>
      </c>
      <c r="CM162" s="270" t="str">
        <f ca="true">+IF(OFFSET('Sanitation Data'!$D$30,0,10*ROW('Sanitation Data'!D156))="","",OFFSET('Sanitation Data'!$D$30,0,10*ROW('Sanitation Data'!D156)))</f>
        <v/>
      </c>
      <c r="CN162" s="270" t="str">
        <f ca="true">+IF(OFFSET('Sanitation Data'!$D$31,0,10*ROW('Sanitation Data'!D156))="","",OFFSET('Sanitation Data'!$D$31,0,10*ROW('Sanitation Data'!D156)))</f>
        <v/>
      </c>
      <c r="CO162" s="270" t="str">
        <f ca="true">+IF(OFFSET('Sanitation Data'!$D$32,0,10*ROW('Sanitation Data'!D156))="","",OFFSET('Sanitation Data'!$D$32,0,10*ROW('Sanitation Data'!D156)))</f>
        <v/>
      </c>
      <c r="CP162" s="270" t="str">
        <f ca="true">+IF(OFFSET('Sanitation Data'!$E$28,0,10*ROW('Sanitation Data'!E156))="","",OFFSET('Sanitation Data'!$E$28,0,10*ROW('Sanitation Data'!E156)))</f>
        <v/>
      </c>
      <c r="CQ162" s="270" t="str">
        <f ca="true">+IF(OFFSET('Sanitation Data'!$E$29,0,10*ROW('Sanitation Data'!E156))="","",OFFSET('Sanitation Data'!$E$29,0,10*ROW('Sanitation Data'!E156)))</f>
        <v/>
      </c>
      <c r="CR162" s="270" t="str">
        <f ca="true">+IF(OFFSET('Sanitation Data'!$E$30,0,10*ROW('Sanitation Data'!E156))="","",OFFSET('Sanitation Data'!$E$30,0,10*ROW('Sanitation Data'!E156)))</f>
        <v/>
      </c>
      <c r="CS162" s="270" t="str">
        <f ca="true">+IF(OFFSET('Sanitation Data'!$E$31,0,10*ROW('Sanitation Data'!E156))="","",OFFSET('Sanitation Data'!$E$31,0,10*ROW('Sanitation Data'!E156)))</f>
        <v/>
      </c>
      <c r="CT162" s="270" t="str">
        <f ca="true">+IF(OFFSET('Sanitation Data'!$E$32,0,10*ROW('Sanitation Data'!E156))="","",OFFSET('Sanitation Data'!$E$32,0,10*ROW('Sanitation Data'!E156)))</f>
        <v/>
      </c>
      <c r="CU162" s="270" t="str">
        <f ca="true">+IF(OFFSET('Sanitation Data'!$F$28,0,10*ROW('Sanitation Data'!F156))="","",OFFSET('Sanitation Data'!$F$28,0,10*ROW('Sanitation Data'!F156)))</f>
        <v/>
      </c>
      <c r="CV162" s="270" t="str">
        <f ca="true">+IF(OFFSET('Sanitation Data'!$F$29,0,10*ROW('Sanitation Data'!F156))="","",OFFSET('Sanitation Data'!$F$29,0,10*ROW('Sanitation Data'!F156)))</f>
        <v/>
      </c>
      <c r="CW162" s="270" t="str">
        <f ca="true">+IF(OFFSET('Sanitation Data'!$F$30,0,10*ROW('Sanitation Data'!F156))="","",OFFSET('Sanitation Data'!$F$30,0,10*ROW('Sanitation Data'!F156)))</f>
        <v/>
      </c>
      <c r="CX162" s="270" t="str">
        <f ca="true">+IF(OFFSET('Sanitation Data'!$F$31,0,10*ROW('Sanitation Data'!F156))="","",OFFSET('Sanitation Data'!$F$31,0,10*ROW('Sanitation Data'!F156)))</f>
        <v/>
      </c>
      <c r="CY162" s="270" t="str">
        <f ca="true">+IF(OFFSET('Sanitation Data'!$F$32,0,10*ROW('Sanitation Data'!F156))="","",OFFSET('Sanitation Data'!$F$32,0,10*ROW('Sanitation Data'!F156)))</f>
        <v/>
      </c>
      <c r="CZ162" s="270" t="str">
        <f ca="true">+IF(OFFSET('Sanitation Data'!$G$28,0,10*ROW('Sanitation Data'!G156))="","",OFFSET('Sanitation Data'!$G$28,0,10*ROW('Sanitation Data'!G156)))</f>
        <v/>
      </c>
      <c r="DA162" s="270" t="str">
        <f ca="true">+IF(OFFSET('Sanitation Data'!$G$29,0,10*ROW('Sanitation Data'!G156))="","",OFFSET('Sanitation Data'!$G$29,0,10*ROW('Sanitation Data'!G156)))</f>
        <v/>
      </c>
      <c r="DB162" s="270" t="str">
        <f ca="true">+IF(OFFSET('Sanitation Data'!$G$30,0,10*ROW('Sanitation Data'!G156))="","",OFFSET('Sanitation Data'!$G$30,0,10*ROW('Sanitation Data'!G156)))</f>
        <v/>
      </c>
      <c r="DC162" s="270" t="str">
        <f ca="true">+IF(OFFSET('Sanitation Data'!$G$31,0,10*ROW('Sanitation Data'!G156))="","",OFFSET('Sanitation Data'!$G$31,0,10*ROW('Sanitation Data'!G156)))</f>
        <v/>
      </c>
      <c r="DD162" s="270" t="str">
        <f ca="true">+IF(OFFSET('Sanitation Data'!$G$32,0,10*ROW('Sanitation Data'!G156))="","",OFFSET('Sanitation Data'!$G$32,0,10*ROW('Sanitation Data'!G156)))</f>
        <v/>
      </c>
      <c r="DE162" s="270" t="str">
        <f ca="true">+IF(OFFSET('Sanitation Data'!$H$28,0,10*ROW('Sanitation Data'!H156))="","",OFFSET('Sanitation Data'!$H$28,0,10*ROW('Sanitation Data'!H156)))</f>
        <v/>
      </c>
      <c r="DF162" s="270" t="str">
        <f ca="true">+IF(OFFSET('Sanitation Data'!$H$29,0,10*ROW('Sanitation Data'!H156))="","",OFFSET('Sanitation Data'!$H$29,0,10*ROW('Sanitation Data'!H156)))</f>
        <v/>
      </c>
      <c r="DG162" s="270" t="str">
        <f ca="true">+IF(OFFSET('Sanitation Data'!$H$30,0,10*ROW('Sanitation Data'!H156))="","",OFFSET('Sanitation Data'!$H$30,0,10*ROW('Sanitation Data'!H156)))</f>
        <v/>
      </c>
      <c r="DH162" s="270" t="str">
        <f ca="true">+IF(OFFSET('Sanitation Data'!$H$31,0,10*ROW('Sanitation Data'!H156))="","",OFFSET('Sanitation Data'!$H$31,0,10*ROW('Sanitation Data'!H156)))</f>
        <v/>
      </c>
      <c r="DI162" s="270" t="str">
        <f ca="true">+IF(OFFSET('Sanitation Data'!$H$32,0,10*ROW('Sanitation Data'!H156))="","",OFFSET('Sanitation Data'!$H$32,0,10*ROW('Sanitation Data'!H156)))</f>
        <v/>
      </c>
      <c r="DJ162" s="270" t="str">
        <f ca="true">+IF(OFFSET('Sanitation Data'!$I$28,0,10*ROW('Sanitation Data'!I156))="","",OFFSET('Sanitation Data'!$I$28,0,10*ROW('Sanitation Data'!I156)))</f>
        <v/>
      </c>
      <c r="DK162" s="270" t="str">
        <f ca="true">+IF(OFFSET('Sanitation Data'!$I$29,0,10*ROW('Sanitation Data'!I156))="","",OFFSET('Sanitation Data'!$I$29,0,10*ROW('Sanitation Data'!I156)))</f>
        <v/>
      </c>
      <c r="DL162" s="270" t="str">
        <f ca="true">+IF(OFFSET('Sanitation Data'!$I$30,0,10*ROW('Sanitation Data'!I156))="","",OFFSET('Sanitation Data'!$I$30,0,10*ROW('Sanitation Data'!I156)))</f>
        <v/>
      </c>
      <c r="DM162" s="270" t="str">
        <f ca="true">+IF(OFFSET('Sanitation Data'!$I$31,0,10*ROW('Sanitation Data'!I156))="","",OFFSET('Sanitation Data'!$I$31,0,10*ROW('Sanitation Data'!I156)))</f>
        <v/>
      </c>
      <c r="DN162" s="270" t="str">
        <f ca="true">+IF(OFFSET('Sanitation Data'!$I$32,0,10*ROW('Sanitation Data'!I156))="","",OFFSET('Sanitation Data'!$I$32,0,10*ROW('Sanitation Data'!I156)))</f>
        <v/>
      </c>
      <c r="DO162" s="270" t="str">
        <f ca="true">+IF(OFFSET('Hygiene Data'!$D$11,0,10*ROW('Hygiene Data'!D156))="","",OFFSET('Hygiene Data'!$D$11,0,10*ROW('Hygiene Data'!D156)))</f>
        <v/>
      </c>
      <c r="DP162" s="270" t="str">
        <f ca="true">+IF(OFFSET('Hygiene Data'!$D$12,0,10*ROW('Hygiene Data'!D156))="","",OFFSET('Hygiene Data'!$D$12,0,10*ROW('Hygiene Data'!D156)))</f>
        <v/>
      </c>
      <c r="DQ162" s="270" t="str">
        <f ca="true">+IF(OFFSET('Hygiene Data'!$D$13,0,10*ROW('Hygiene Data'!D156))="","",OFFSET('Hygiene Data'!$D$13,0,10*ROW('Hygiene Data'!D156)))</f>
        <v/>
      </c>
      <c r="DR162" s="270" t="str">
        <f ca="true">+IF(OFFSET('Hygiene Data'!$E$11,0,10*ROW('Hygiene Data'!E156))="","",OFFSET('Hygiene Data'!$E$11,0,10*ROW('Hygiene Data'!E156)))</f>
        <v/>
      </c>
      <c r="DS162" s="270" t="str">
        <f ca="true">+IF(OFFSET('Hygiene Data'!$E$12,0,10*ROW('Hygiene Data'!E156))="","",OFFSET('Hygiene Data'!$E$12,0,10*ROW('Hygiene Data'!E156)))</f>
        <v/>
      </c>
      <c r="DT162" s="270" t="str">
        <f ca="true">+IF(OFFSET('Hygiene Data'!$E$13,0,10*ROW('Hygiene Data'!E156))="","",OFFSET('Hygiene Data'!$E$13,0,10*ROW('Hygiene Data'!E156)))</f>
        <v/>
      </c>
      <c r="DU162" s="270" t="str">
        <f ca="true">+IF(OFFSET('Hygiene Data'!$F$11,0,10*ROW('Hygiene Data'!F156))="","",OFFSET('Hygiene Data'!$F$11,0,10*ROW('Hygiene Data'!F156)))</f>
        <v/>
      </c>
      <c r="DV162" s="270" t="str">
        <f ca="true">+IF(OFFSET('Hygiene Data'!$F$12,0,10*ROW('Hygiene Data'!F156))="","",OFFSET('Hygiene Data'!$F$12,0,10*ROW('Hygiene Data'!F156)))</f>
        <v/>
      </c>
      <c r="DW162" s="270" t="str">
        <f ca="true">+IF(OFFSET('Hygiene Data'!$F$13,0,10*ROW('Hygiene Data'!F156))="","",OFFSET('Hygiene Data'!$F$13,0,10*ROW('Hygiene Data'!F156)))</f>
        <v/>
      </c>
      <c r="DX162" s="270" t="str">
        <f ca="true">+IF(OFFSET('Hygiene Data'!$G$11,0,10*ROW('Hygiene Data'!G156))="","",OFFSET('Hygiene Data'!$G$11,0,10*ROW('Hygiene Data'!G156)))</f>
        <v/>
      </c>
      <c r="DY162" s="270" t="str">
        <f ca="true">+IF(OFFSET('Hygiene Data'!$G$12,0,10*ROW('Hygiene Data'!G156))="","",OFFSET('Hygiene Data'!$G$12,0,10*ROW('Hygiene Data'!G156)))</f>
        <v/>
      </c>
      <c r="DZ162" s="270" t="str">
        <f ca="true">+IF(OFFSET('Hygiene Data'!$G$13,0,10*ROW('Hygiene Data'!G156))="","",OFFSET('Hygiene Data'!$G$13,0,10*ROW('Hygiene Data'!G156)))</f>
        <v/>
      </c>
      <c r="EA162" s="270" t="str">
        <f ca="true">+IF(OFFSET('Hygiene Data'!$H$11,0,10*ROW('Hygiene Data'!H156))="","",OFFSET('Hygiene Data'!$H$11,0,10*ROW('Hygiene Data'!H156)))</f>
        <v/>
      </c>
      <c r="EB162" s="270" t="str">
        <f ca="true">+IF(OFFSET('Hygiene Data'!$H$12,0,10*ROW('Hygiene Data'!H156))="","",OFFSET('Hygiene Data'!$H$12,0,10*ROW('Hygiene Data'!H156)))</f>
        <v/>
      </c>
      <c r="EC162" s="270" t="str">
        <f ca="true">+IF(OFFSET('Hygiene Data'!$H$13,0,10*ROW('Hygiene Data'!H156))="","",OFFSET('Hygiene Data'!$H$13,0,10*ROW('Hygiene Data'!H156)))</f>
        <v/>
      </c>
      <c r="ED162" s="270" t="str">
        <f ca="true">+IF(OFFSET('Hygiene Data'!$I$11,0,10*ROW('Hygiene Data'!I156))="","",OFFSET('Hygiene Data'!$I$11,0,10*ROW('Hygiene Data'!I156)))</f>
        <v/>
      </c>
      <c r="EE162" s="270" t="str">
        <f ca="true">+IF(OFFSET('Hygiene Data'!$I$12,0,10*ROW('Hygiene Data'!I156))="","",OFFSET('Hygiene Data'!$I$12,0,10*ROW('Hygiene Data'!I156)))</f>
        <v/>
      </c>
      <c r="EF162" s="270"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6"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0"/>
      <c r="BS163" s="270" t="str">
        <f ca="true">+IF(OFFSET('Water Data'!$D$27,0,10*ROW('Water Data'!D157))="","",OFFSET('Water Data'!$D$27,0,10*ROW('Water Data'!D157)))</f>
        <v/>
      </c>
      <c r="BT163" s="270" t="str">
        <f ca="true">+IF(OFFSET('Water Data'!$D$28,0,10*ROW('Water Data'!D157))="","",OFFSET('Water Data'!$D$28,0,10*ROW('Water Data'!D157)))</f>
        <v/>
      </c>
      <c r="BU163" s="270" t="str">
        <f ca="true">+IF(OFFSET('Water Data'!$D$29,0,10*ROW('Water Data'!D157))="","",OFFSET('Water Data'!$D$29,0,10*ROW('Water Data'!D157)))</f>
        <v/>
      </c>
      <c r="BV163" s="270" t="str">
        <f ca="true">+IF(OFFSET('Water Data'!$E$27,0,10*ROW('Water Data'!E157))="","",OFFSET('Water Data'!$E$27,0,10*ROW('Water Data'!E157)))</f>
        <v/>
      </c>
      <c r="BW163" s="270" t="str">
        <f ca="true">+IF(OFFSET('Water Data'!$E$28,0,10*ROW('Water Data'!E157))="","",OFFSET('Water Data'!$E$28,0,10*ROW('Water Data'!E157)))</f>
        <v/>
      </c>
      <c r="BX163" s="270" t="str">
        <f ca="true">+IF(OFFSET('Water Data'!$E$29,0,10*ROW('Water Data'!E157))="","",OFFSET('Water Data'!$E$29,0,10*ROW('Water Data'!E157)))</f>
        <v/>
      </c>
      <c r="BY163" s="270" t="str">
        <f ca="true">+IF(OFFSET('Water Data'!$F$27,0,10*ROW('Water Data'!F157))="","",OFFSET('Water Data'!$F$27,0,10*ROW('Water Data'!F157)))</f>
        <v/>
      </c>
      <c r="BZ163" s="270" t="str">
        <f ca="true">+IF(OFFSET('Water Data'!$F$28,0,10*ROW('Water Data'!F157))="","",OFFSET('Water Data'!$F$28,0,10*ROW('Water Data'!F157)))</f>
        <v/>
      </c>
      <c r="CA163" s="270" t="str">
        <f ca="true">+IF(OFFSET('Water Data'!$F$29,0,10*ROW('Water Data'!F157))="","",OFFSET('Water Data'!$F$29,0,10*ROW('Water Data'!F157)))</f>
        <v/>
      </c>
      <c r="CB163" s="270" t="str">
        <f ca="true">+IF(OFFSET('Water Data'!$G$27,0,10*ROW('Water Data'!G157))="","",OFFSET('Water Data'!$G$27,0,10*ROW('Water Data'!G157)))</f>
        <v/>
      </c>
      <c r="CC163" s="270" t="str">
        <f ca="true">+IF(OFFSET('Water Data'!$G$28,0,10*ROW('Water Data'!G157))="","",OFFSET('Water Data'!$G$28,0,10*ROW('Water Data'!G157)))</f>
        <v/>
      </c>
      <c r="CD163" s="270" t="str">
        <f ca="true">+IF(OFFSET('Water Data'!$G$29,0,10*ROW('Water Data'!G157))="","",OFFSET('Water Data'!$G$29,0,10*ROW('Water Data'!G157)))</f>
        <v/>
      </c>
      <c r="CE163" s="270" t="str">
        <f ca="true">+IF(OFFSET('Water Data'!$H$27,0,10*ROW('Water Data'!H157))="","",OFFSET('Water Data'!$H$27,0,10*ROW('Water Data'!H157)))</f>
        <v/>
      </c>
      <c r="CF163" s="270" t="str">
        <f ca="true">+IF(OFFSET('Water Data'!$H$28,0,10*ROW('Water Data'!H157))="","",OFFSET('Water Data'!$H$28,0,10*ROW('Water Data'!H157)))</f>
        <v/>
      </c>
      <c r="CG163" s="270" t="str">
        <f ca="true">+IF(OFFSET('Water Data'!$H$29,0,10*ROW('Water Data'!H157))="","",OFFSET('Water Data'!$H$29,0,10*ROW('Water Data'!H157)))</f>
        <v/>
      </c>
      <c r="CH163" s="270" t="str">
        <f ca="true">+IF(OFFSET('Water Data'!$I$27,0,10*ROW('Water Data'!I157))="","",OFFSET('Water Data'!$I$27,0,10*ROW('Water Data'!I157)))</f>
        <v/>
      </c>
      <c r="CI163" s="270" t="str">
        <f ca="true">+IF(OFFSET('Water Data'!$I$28,0,10*ROW('Water Data'!I157))="","",OFFSET('Water Data'!$I$28,0,10*ROW('Water Data'!I157)))</f>
        <v/>
      </c>
      <c r="CJ163" s="270" t="str">
        <f ca="true">+IF(OFFSET('Water Data'!$I$29,0,10*ROW('Water Data'!I157))="","",OFFSET('Water Data'!$I$29,0,10*ROW('Water Data'!I157)))</f>
        <v/>
      </c>
      <c r="CK163" s="270" t="str">
        <f ca="true">+IF(OFFSET('Sanitation Data'!$D$28,0,10*ROW('Sanitation Data'!D157))="","",OFFSET('Sanitation Data'!$D$28,0,10*ROW('Sanitation Data'!D157)))</f>
        <v/>
      </c>
      <c r="CL163" s="270" t="str">
        <f ca="true">+IF(OFFSET('Sanitation Data'!$D$29,0,10*ROW('Sanitation Data'!D157))="","",OFFSET('Sanitation Data'!$D$29,0,10*ROW('Sanitation Data'!D157)))</f>
        <v/>
      </c>
      <c r="CM163" s="270" t="str">
        <f ca="true">+IF(OFFSET('Sanitation Data'!$D$30,0,10*ROW('Sanitation Data'!D157))="","",OFFSET('Sanitation Data'!$D$30,0,10*ROW('Sanitation Data'!D157)))</f>
        <v/>
      </c>
      <c r="CN163" s="270" t="str">
        <f ca="true">+IF(OFFSET('Sanitation Data'!$D$31,0,10*ROW('Sanitation Data'!D157))="","",OFFSET('Sanitation Data'!$D$31,0,10*ROW('Sanitation Data'!D157)))</f>
        <v/>
      </c>
      <c r="CO163" s="270" t="str">
        <f ca="true">+IF(OFFSET('Sanitation Data'!$D$32,0,10*ROW('Sanitation Data'!D157))="","",OFFSET('Sanitation Data'!$D$32,0,10*ROW('Sanitation Data'!D157)))</f>
        <v/>
      </c>
      <c r="CP163" s="270" t="str">
        <f ca="true">+IF(OFFSET('Sanitation Data'!$E$28,0,10*ROW('Sanitation Data'!E157))="","",OFFSET('Sanitation Data'!$E$28,0,10*ROW('Sanitation Data'!E157)))</f>
        <v/>
      </c>
      <c r="CQ163" s="270" t="str">
        <f ca="true">+IF(OFFSET('Sanitation Data'!$E$29,0,10*ROW('Sanitation Data'!E157))="","",OFFSET('Sanitation Data'!$E$29,0,10*ROW('Sanitation Data'!E157)))</f>
        <v/>
      </c>
      <c r="CR163" s="270" t="str">
        <f ca="true">+IF(OFFSET('Sanitation Data'!$E$30,0,10*ROW('Sanitation Data'!E157))="","",OFFSET('Sanitation Data'!$E$30,0,10*ROW('Sanitation Data'!E157)))</f>
        <v/>
      </c>
      <c r="CS163" s="270" t="str">
        <f ca="true">+IF(OFFSET('Sanitation Data'!$E$31,0,10*ROW('Sanitation Data'!E157))="","",OFFSET('Sanitation Data'!$E$31,0,10*ROW('Sanitation Data'!E157)))</f>
        <v/>
      </c>
      <c r="CT163" s="270" t="str">
        <f ca="true">+IF(OFFSET('Sanitation Data'!$E$32,0,10*ROW('Sanitation Data'!E157))="","",OFFSET('Sanitation Data'!$E$32,0,10*ROW('Sanitation Data'!E157)))</f>
        <v/>
      </c>
      <c r="CU163" s="270" t="str">
        <f ca="true">+IF(OFFSET('Sanitation Data'!$F$28,0,10*ROW('Sanitation Data'!F157))="","",OFFSET('Sanitation Data'!$F$28,0,10*ROW('Sanitation Data'!F157)))</f>
        <v/>
      </c>
      <c r="CV163" s="270" t="str">
        <f ca="true">+IF(OFFSET('Sanitation Data'!$F$29,0,10*ROW('Sanitation Data'!F157))="","",OFFSET('Sanitation Data'!$F$29,0,10*ROW('Sanitation Data'!F157)))</f>
        <v/>
      </c>
      <c r="CW163" s="270" t="str">
        <f ca="true">+IF(OFFSET('Sanitation Data'!$F$30,0,10*ROW('Sanitation Data'!F157))="","",OFFSET('Sanitation Data'!$F$30,0,10*ROW('Sanitation Data'!F157)))</f>
        <v/>
      </c>
      <c r="CX163" s="270" t="str">
        <f ca="true">+IF(OFFSET('Sanitation Data'!$F$31,0,10*ROW('Sanitation Data'!F157))="","",OFFSET('Sanitation Data'!$F$31,0,10*ROW('Sanitation Data'!F157)))</f>
        <v/>
      </c>
      <c r="CY163" s="270" t="str">
        <f ca="true">+IF(OFFSET('Sanitation Data'!$F$32,0,10*ROW('Sanitation Data'!F157))="","",OFFSET('Sanitation Data'!$F$32,0,10*ROW('Sanitation Data'!F157)))</f>
        <v/>
      </c>
      <c r="CZ163" s="270" t="str">
        <f ca="true">+IF(OFFSET('Sanitation Data'!$G$28,0,10*ROW('Sanitation Data'!G157))="","",OFFSET('Sanitation Data'!$G$28,0,10*ROW('Sanitation Data'!G157)))</f>
        <v/>
      </c>
      <c r="DA163" s="270" t="str">
        <f ca="true">+IF(OFFSET('Sanitation Data'!$G$29,0,10*ROW('Sanitation Data'!G157))="","",OFFSET('Sanitation Data'!$G$29,0,10*ROW('Sanitation Data'!G157)))</f>
        <v/>
      </c>
      <c r="DB163" s="270" t="str">
        <f ca="true">+IF(OFFSET('Sanitation Data'!$G$30,0,10*ROW('Sanitation Data'!G157))="","",OFFSET('Sanitation Data'!$G$30,0,10*ROW('Sanitation Data'!G157)))</f>
        <v/>
      </c>
      <c r="DC163" s="270" t="str">
        <f ca="true">+IF(OFFSET('Sanitation Data'!$G$31,0,10*ROW('Sanitation Data'!G157))="","",OFFSET('Sanitation Data'!$G$31,0,10*ROW('Sanitation Data'!G157)))</f>
        <v/>
      </c>
      <c r="DD163" s="270" t="str">
        <f ca="true">+IF(OFFSET('Sanitation Data'!$G$32,0,10*ROW('Sanitation Data'!G157))="","",OFFSET('Sanitation Data'!$G$32,0,10*ROW('Sanitation Data'!G157)))</f>
        <v/>
      </c>
      <c r="DE163" s="270" t="str">
        <f ca="true">+IF(OFFSET('Sanitation Data'!$H$28,0,10*ROW('Sanitation Data'!H157))="","",OFFSET('Sanitation Data'!$H$28,0,10*ROW('Sanitation Data'!H157)))</f>
        <v/>
      </c>
      <c r="DF163" s="270" t="str">
        <f ca="true">+IF(OFFSET('Sanitation Data'!$H$29,0,10*ROW('Sanitation Data'!H157))="","",OFFSET('Sanitation Data'!$H$29,0,10*ROW('Sanitation Data'!H157)))</f>
        <v/>
      </c>
      <c r="DG163" s="270" t="str">
        <f ca="true">+IF(OFFSET('Sanitation Data'!$H$30,0,10*ROW('Sanitation Data'!H157))="","",OFFSET('Sanitation Data'!$H$30,0,10*ROW('Sanitation Data'!H157)))</f>
        <v/>
      </c>
      <c r="DH163" s="270" t="str">
        <f ca="true">+IF(OFFSET('Sanitation Data'!$H$31,0,10*ROW('Sanitation Data'!H157))="","",OFFSET('Sanitation Data'!$H$31,0,10*ROW('Sanitation Data'!H157)))</f>
        <v/>
      </c>
      <c r="DI163" s="270" t="str">
        <f ca="true">+IF(OFFSET('Sanitation Data'!$H$32,0,10*ROW('Sanitation Data'!H157))="","",OFFSET('Sanitation Data'!$H$32,0,10*ROW('Sanitation Data'!H157)))</f>
        <v/>
      </c>
      <c r="DJ163" s="270" t="str">
        <f ca="true">+IF(OFFSET('Sanitation Data'!$I$28,0,10*ROW('Sanitation Data'!I157))="","",OFFSET('Sanitation Data'!$I$28,0,10*ROW('Sanitation Data'!I157)))</f>
        <v/>
      </c>
      <c r="DK163" s="270" t="str">
        <f ca="true">+IF(OFFSET('Sanitation Data'!$I$29,0,10*ROW('Sanitation Data'!I157))="","",OFFSET('Sanitation Data'!$I$29,0,10*ROW('Sanitation Data'!I157)))</f>
        <v/>
      </c>
      <c r="DL163" s="270" t="str">
        <f ca="true">+IF(OFFSET('Sanitation Data'!$I$30,0,10*ROW('Sanitation Data'!I157))="","",OFFSET('Sanitation Data'!$I$30,0,10*ROW('Sanitation Data'!I157)))</f>
        <v/>
      </c>
      <c r="DM163" s="270" t="str">
        <f ca="true">+IF(OFFSET('Sanitation Data'!$I$31,0,10*ROW('Sanitation Data'!I157))="","",OFFSET('Sanitation Data'!$I$31,0,10*ROW('Sanitation Data'!I157)))</f>
        <v/>
      </c>
      <c r="DN163" s="270" t="str">
        <f ca="true">+IF(OFFSET('Sanitation Data'!$I$32,0,10*ROW('Sanitation Data'!I157))="","",OFFSET('Sanitation Data'!$I$32,0,10*ROW('Sanitation Data'!I157)))</f>
        <v/>
      </c>
      <c r="DO163" s="270" t="str">
        <f ca="true">+IF(OFFSET('Hygiene Data'!$D$11,0,10*ROW('Hygiene Data'!D157))="","",OFFSET('Hygiene Data'!$D$11,0,10*ROW('Hygiene Data'!D157)))</f>
        <v/>
      </c>
      <c r="DP163" s="270" t="str">
        <f ca="true">+IF(OFFSET('Hygiene Data'!$D$12,0,10*ROW('Hygiene Data'!D157))="","",OFFSET('Hygiene Data'!$D$12,0,10*ROW('Hygiene Data'!D157)))</f>
        <v/>
      </c>
      <c r="DQ163" s="270" t="str">
        <f ca="true">+IF(OFFSET('Hygiene Data'!$D$13,0,10*ROW('Hygiene Data'!D157))="","",OFFSET('Hygiene Data'!$D$13,0,10*ROW('Hygiene Data'!D157)))</f>
        <v/>
      </c>
      <c r="DR163" s="270" t="str">
        <f ca="true">+IF(OFFSET('Hygiene Data'!$E$11,0,10*ROW('Hygiene Data'!E157))="","",OFFSET('Hygiene Data'!$E$11,0,10*ROW('Hygiene Data'!E157)))</f>
        <v/>
      </c>
      <c r="DS163" s="270" t="str">
        <f ca="true">+IF(OFFSET('Hygiene Data'!$E$12,0,10*ROW('Hygiene Data'!E157))="","",OFFSET('Hygiene Data'!$E$12,0,10*ROW('Hygiene Data'!E157)))</f>
        <v/>
      </c>
      <c r="DT163" s="270" t="str">
        <f ca="true">+IF(OFFSET('Hygiene Data'!$E$13,0,10*ROW('Hygiene Data'!E157))="","",OFFSET('Hygiene Data'!$E$13,0,10*ROW('Hygiene Data'!E157)))</f>
        <v/>
      </c>
      <c r="DU163" s="270" t="str">
        <f ca="true">+IF(OFFSET('Hygiene Data'!$F$11,0,10*ROW('Hygiene Data'!F157))="","",OFFSET('Hygiene Data'!$F$11,0,10*ROW('Hygiene Data'!F157)))</f>
        <v/>
      </c>
      <c r="DV163" s="270" t="str">
        <f ca="true">+IF(OFFSET('Hygiene Data'!$F$12,0,10*ROW('Hygiene Data'!F157))="","",OFFSET('Hygiene Data'!$F$12,0,10*ROW('Hygiene Data'!F157)))</f>
        <v/>
      </c>
      <c r="DW163" s="270" t="str">
        <f ca="true">+IF(OFFSET('Hygiene Data'!$F$13,0,10*ROW('Hygiene Data'!F157))="","",OFFSET('Hygiene Data'!$F$13,0,10*ROW('Hygiene Data'!F157)))</f>
        <v/>
      </c>
      <c r="DX163" s="270" t="str">
        <f ca="true">+IF(OFFSET('Hygiene Data'!$G$11,0,10*ROW('Hygiene Data'!G157))="","",OFFSET('Hygiene Data'!$G$11,0,10*ROW('Hygiene Data'!G157)))</f>
        <v/>
      </c>
      <c r="DY163" s="270" t="str">
        <f ca="true">+IF(OFFSET('Hygiene Data'!$G$12,0,10*ROW('Hygiene Data'!G157))="","",OFFSET('Hygiene Data'!$G$12,0,10*ROW('Hygiene Data'!G157)))</f>
        <v/>
      </c>
      <c r="DZ163" s="270" t="str">
        <f ca="true">+IF(OFFSET('Hygiene Data'!$G$13,0,10*ROW('Hygiene Data'!G157))="","",OFFSET('Hygiene Data'!$G$13,0,10*ROW('Hygiene Data'!G157)))</f>
        <v/>
      </c>
      <c r="EA163" s="270" t="str">
        <f ca="true">+IF(OFFSET('Hygiene Data'!$H$11,0,10*ROW('Hygiene Data'!H157))="","",OFFSET('Hygiene Data'!$H$11,0,10*ROW('Hygiene Data'!H157)))</f>
        <v/>
      </c>
      <c r="EB163" s="270" t="str">
        <f ca="true">+IF(OFFSET('Hygiene Data'!$H$12,0,10*ROW('Hygiene Data'!H157))="","",OFFSET('Hygiene Data'!$H$12,0,10*ROW('Hygiene Data'!H157)))</f>
        <v/>
      </c>
      <c r="EC163" s="270" t="str">
        <f ca="true">+IF(OFFSET('Hygiene Data'!$H$13,0,10*ROW('Hygiene Data'!H157))="","",OFFSET('Hygiene Data'!$H$13,0,10*ROW('Hygiene Data'!H157)))</f>
        <v/>
      </c>
      <c r="ED163" s="270" t="str">
        <f ca="true">+IF(OFFSET('Hygiene Data'!$I$11,0,10*ROW('Hygiene Data'!I157))="","",OFFSET('Hygiene Data'!$I$11,0,10*ROW('Hygiene Data'!I157)))</f>
        <v/>
      </c>
      <c r="EE163" s="270" t="str">
        <f ca="true">+IF(OFFSET('Hygiene Data'!$I$12,0,10*ROW('Hygiene Data'!I157))="","",OFFSET('Hygiene Data'!$I$12,0,10*ROW('Hygiene Data'!I157)))</f>
        <v/>
      </c>
      <c r="EF163" s="270"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6"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0"/>
      <c r="BS164" s="270" t="str">
        <f ca="true">+IF(OFFSET('Water Data'!$D$27,0,10*ROW('Water Data'!D158))="","",OFFSET('Water Data'!$D$27,0,10*ROW('Water Data'!D158)))</f>
        <v/>
      </c>
      <c r="BT164" s="270" t="str">
        <f ca="true">+IF(OFFSET('Water Data'!$D$28,0,10*ROW('Water Data'!D158))="","",OFFSET('Water Data'!$D$28,0,10*ROW('Water Data'!D158)))</f>
        <v/>
      </c>
      <c r="BU164" s="270" t="str">
        <f ca="true">+IF(OFFSET('Water Data'!$D$29,0,10*ROW('Water Data'!D158))="","",OFFSET('Water Data'!$D$29,0,10*ROW('Water Data'!D158)))</f>
        <v/>
      </c>
      <c r="BV164" s="270" t="str">
        <f ca="true">+IF(OFFSET('Water Data'!$E$27,0,10*ROW('Water Data'!E158))="","",OFFSET('Water Data'!$E$27,0,10*ROW('Water Data'!E158)))</f>
        <v/>
      </c>
      <c r="BW164" s="270" t="str">
        <f ca="true">+IF(OFFSET('Water Data'!$E$28,0,10*ROW('Water Data'!E158))="","",OFFSET('Water Data'!$E$28,0,10*ROW('Water Data'!E158)))</f>
        <v/>
      </c>
      <c r="BX164" s="270" t="str">
        <f ca="true">+IF(OFFSET('Water Data'!$E$29,0,10*ROW('Water Data'!E158))="","",OFFSET('Water Data'!$E$29,0,10*ROW('Water Data'!E158)))</f>
        <v/>
      </c>
      <c r="BY164" s="270" t="str">
        <f ca="true">+IF(OFFSET('Water Data'!$F$27,0,10*ROW('Water Data'!F158))="","",OFFSET('Water Data'!$F$27,0,10*ROW('Water Data'!F158)))</f>
        <v/>
      </c>
      <c r="BZ164" s="270" t="str">
        <f ca="true">+IF(OFFSET('Water Data'!$F$28,0,10*ROW('Water Data'!F158))="","",OFFSET('Water Data'!$F$28,0,10*ROW('Water Data'!F158)))</f>
        <v/>
      </c>
      <c r="CA164" s="270" t="str">
        <f ca="true">+IF(OFFSET('Water Data'!$F$29,0,10*ROW('Water Data'!F158))="","",OFFSET('Water Data'!$F$29,0,10*ROW('Water Data'!F158)))</f>
        <v/>
      </c>
      <c r="CB164" s="270" t="str">
        <f ca="true">+IF(OFFSET('Water Data'!$G$27,0,10*ROW('Water Data'!G158))="","",OFFSET('Water Data'!$G$27,0,10*ROW('Water Data'!G158)))</f>
        <v/>
      </c>
      <c r="CC164" s="270" t="str">
        <f ca="true">+IF(OFFSET('Water Data'!$G$28,0,10*ROW('Water Data'!G158))="","",OFFSET('Water Data'!$G$28,0,10*ROW('Water Data'!G158)))</f>
        <v/>
      </c>
      <c r="CD164" s="270" t="str">
        <f ca="true">+IF(OFFSET('Water Data'!$G$29,0,10*ROW('Water Data'!G158))="","",OFFSET('Water Data'!$G$29,0,10*ROW('Water Data'!G158)))</f>
        <v/>
      </c>
      <c r="CE164" s="270" t="str">
        <f ca="true">+IF(OFFSET('Water Data'!$H$27,0,10*ROW('Water Data'!H158))="","",OFFSET('Water Data'!$H$27,0,10*ROW('Water Data'!H158)))</f>
        <v/>
      </c>
      <c r="CF164" s="270" t="str">
        <f ca="true">+IF(OFFSET('Water Data'!$H$28,0,10*ROW('Water Data'!H158))="","",OFFSET('Water Data'!$H$28,0,10*ROW('Water Data'!H158)))</f>
        <v/>
      </c>
      <c r="CG164" s="270" t="str">
        <f ca="true">+IF(OFFSET('Water Data'!$H$29,0,10*ROW('Water Data'!H158))="","",OFFSET('Water Data'!$H$29,0,10*ROW('Water Data'!H158)))</f>
        <v/>
      </c>
      <c r="CH164" s="270" t="str">
        <f ca="true">+IF(OFFSET('Water Data'!$I$27,0,10*ROW('Water Data'!I158))="","",OFFSET('Water Data'!$I$27,0,10*ROW('Water Data'!I158)))</f>
        <v/>
      </c>
      <c r="CI164" s="270" t="str">
        <f ca="true">+IF(OFFSET('Water Data'!$I$28,0,10*ROW('Water Data'!I158))="","",OFFSET('Water Data'!$I$28,0,10*ROW('Water Data'!I158)))</f>
        <v/>
      </c>
      <c r="CJ164" s="270" t="str">
        <f ca="true">+IF(OFFSET('Water Data'!$I$29,0,10*ROW('Water Data'!I158))="","",OFFSET('Water Data'!$I$29,0,10*ROW('Water Data'!I158)))</f>
        <v/>
      </c>
      <c r="CK164" s="270" t="str">
        <f ca="true">+IF(OFFSET('Sanitation Data'!$D$28,0,10*ROW('Sanitation Data'!D158))="","",OFFSET('Sanitation Data'!$D$28,0,10*ROW('Sanitation Data'!D158)))</f>
        <v/>
      </c>
      <c r="CL164" s="270" t="str">
        <f ca="true">+IF(OFFSET('Sanitation Data'!$D$29,0,10*ROW('Sanitation Data'!D158))="","",OFFSET('Sanitation Data'!$D$29,0,10*ROW('Sanitation Data'!D158)))</f>
        <v/>
      </c>
      <c r="CM164" s="270" t="str">
        <f ca="true">+IF(OFFSET('Sanitation Data'!$D$30,0,10*ROW('Sanitation Data'!D158))="","",OFFSET('Sanitation Data'!$D$30,0,10*ROW('Sanitation Data'!D158)))</f>
        <v/>
      </c>
      <c r="CN164" s="270" t="str">
        <f ca="true">+IF(OFFSET('Sanitation Data'!$D$31,0,10*ROW('Sanitation Data'!D158))="","",OFFSET('Sanitation Data'!$D$31,0,10*ROW('Sanitation Data'!D158)))</f>
        <v/>
      </c>
      <c r="CO164" s="270" t="str">
        <f ca="true">+IF(OFFSET('Sanitation Data'!$D$32,0,10*ROW('Sanitation Data'!D158))="","",OFFSET('Sanitation Data'!$D$32,0,10*ROW('Sanitation Data'!D158)))</f>
        <v/>
      </c>
      <c r="CP164" s="270" t="str">
        <f ca="true">+IF(OFFSET('Sanitation Data'!$E$28,0,10*ROW('Sanitation Data'!E158))="","",OFFSET('Sanitation Data'!$E$28,0,10*ROW('Sanitation Data'!E158)))</f>
        <v/>
      </c>
      <c r="CQ164" s="270" t="str">
        <f ca="true">+IF(OFFSET('Sanitation Data'!$E$29,0,10*ROW('Sanitation Data'!E158))="","",OFFSET('Sanitation Data'!$E$29,0,10*ROW('Sanitation Data'!E158)))</f>
        <v/>
      </c>
      <c r="CR164" s="270" t="str">
        <f ca="true">+IF(OFFSET('Sanitation Data'!$E$30,0,10*ROW('Sanitation Data'!E158))="","",OFFSET('Sanitation Data'!$E$30,0,10*ROW('Sanitation Data'!E158)))</f>
        <v/>
      </c>
      <c r="CS164" s="270" t="str">
        <f ca="true">+IF(OFFSET('Sanitation Data'!$E$31,0,10*ROW('Sanitation Data'!E158))="","",OFFSET('Sanitation Data'!$E$31,0,10*ROW('Sanitation Data'!E158)))</f>
        <v/>
      </c>
      <c r="CT164" s="270" t="str">
        <f ca="true">+IF(OFFSET('Sanitation Data'!$E$32,0,10*ROW('Sanitation Data'!E158))="","",OFFSET('Sanitation Data'!$E$32,0,10*ROW('Sanitation Data'!E158)))</f>
        <v/>
      </c>
      <c r="CU164" s="270" t="str">
        <f ca="true">+IF(OFFSET('Sanitation Data'!$F$28,0,10*ROW('Sanitation Data'!F158))="","",OFFSET('Sanitation Data'!$F$28,0,10*ROW('Sanitation Data'!F158)))</f>
        <v/>
      </c>
      <c r="CV164" s="270" t="str">
        <f ca="true">+IF(OFFSET('Sanitation Data'!$F$29,0,10*ROW('Sanitation Data'!F158))="","",OFFSET('Sanitation Data'!$F$29,0,10*ROW('Sanitation Data'!F158)))</f>
        <v/>
      </c>
      <c r="CW164" s="270" t="str">
        <f ca="true">+IF(OFFSET('Sanitation Data'!$F$30,0,10*ROW('Sanitation Data'!F158))="","",OFFSET('Sanitation Data'!$F$30,0,10*ROW('Sanitation Data'!F158)))</f>
        <v/>
      </c>
      <c r="CX164" s="270" t="str">
        <f ca="true">+IF(OFFSET('Sanitation Data'!$F$31,0,10*ROW('Sanitation Data'!F158))="","",OFFSET('Sanitation Data'!$F$31,0,10*ROW('Sanitation Data'!F158)))</f>
        <v/>
      </c>
      <c r="CY164" s="270" t="str">
        <f ca="true">+IF(OFFSET('Sanitation Data'!$F$32,0,10*ROW('Sanitation Data'!F158))="","",OFFSET('Sanitation Data'!$F$32,0,10*ROW('Sanitation Data'!F158)))</f>
        <v/>
      </c>
      <c r="CZ164" s="270" t="str">
        <f ca="true">+IF(OFFSET('Sanitation Data'!$G$28,0,10*ROW('Sanitation Data'!G158))="","",OFFSET('Sanitation Data'!$G$28,0,10*ROW('Sanitation Data'!G158)))</f>
        <v/>
      </c>
      <c r="DA164" s="270" t="str">
        <f ca="true">+IF(OFFSET('Sanitation Data'!$G$29,0,10*ROW('Sanitation Data'!G158))="","",OFFSET('Sanitation Data'!$G$29,0,10*ROW('Sanitation Data'!G158)))</f>
        <v/>
      </c>
      <c r="DB164" s="270" t="str">
        <f ca="true">+IF(OFFSET('Sanitation Data'!$G$30,0,10*ROW('Sanitation Data'!G158))="","",OFFSET('Sanitation Data'!$G$30,0,10*ROW('Sanitation Data'!G158)))</f>
        <v/>
      </c>
      <c r="DC164" s="270" t="str">
        <f ca="true">+IF(OFFSET('Sanitation Data'!$G$31,0,10*ROW('Sanitation Data'!G158))="","",OFFSET('Sanitation Data'!$G$31,0,10*ROW('Sanitation Data'!G158)))</f>
        <v/>
      </c>
      <c r="DD164" s="270" t="str">
        <f ca="true">+IF(OFFSET('Sanitation Data'!$G$32,0,10*ROW('Sanitation Data'!G158))="","",OFFSET('Sanitation Data'!$G$32,0,10*ROW('Sanitation Data'!G158)))</f>
        <v/>
      </c>
      <c r="DE164" s="270" t="str">
        <f ca="true">+IF(OFFSET('Sanitation Data'!$H$28,0,10*ROW('Sanitation Data'!H158))="","",OFFSET('Sanitation Data'!$H$28,0,10*ROW('Sanitation Data'!H158)))</f>
        <v/>
      </c>
      <c r="DF164" s="270" t="str">
        <f ca="true">+IF(OFFSET('Sanitation Data'!$H$29,0,10*ROW('Sanitation Data'!H158))="","",OFFSET('Sanitation Data'!$H$29,0,10*ROW('Sanitation Data'!H158)))</f>
        <v/>
      </c>
      <c r="DG164" s="270" t="str">
        <f ca="true">+IF(OFFSET('Sanitation Data'!$H$30,0,10*ROW('Sanitation Data'!H158))="","",OFFSET('Sanitation Data'!$H$30,0,10*ROW('Sanitation Data'!H158)))</f>
        <v/>
      </c>
      <c r="DH164" s="270" t="str">
        <f ca="true">+IF(OFFSET('Sanitation Data'!$H$31,0,10*ROW('Sanitation Data'!H158))="","",OFFSET('Sanitation Data'!$H$31,0,10*ROW('Sanitation Data'!H158)))</f>
        <v/>
      </c>
      <c r="DI164" s="270" t="str">
        <f ca="true">+IF(OFFSET('Sanitation Data'!$H$32,0,10*ROW('Sanitation Data'!H158))="","",OFFSET('Sanitation Data'!$H$32,0,10*ROW('Sanitation Data'!H158)))</f>
        <v/>
      </c>
      <c r="DJ164" s="270" t="str">
        <f ca="true">+IF(OFFSET('Sanitation Data'!$I$28,0,10*ROW('Sanitation Data'!I158))="","",OFFSET('Sanitation Data'!$I$28,0,10*ROW('Sanitation Data'!I158)))</f>
        <v/>
      </c>
      <c r="DK164" s="270" t="str">
        <f ca="true">+IF(OFFSET('Sanitation Data'!$I$29,0,10*ROW('Sanitation Data'!I158))="","",OFFSET('Sanitation Data'!$I$29,0,10*ROW('Sanitation Data'!I158)))</f>
        <v/>
      </c>
      <c r="DL164" s="270" t="str">
        <f ca="true">+IF(OFFSET('Sanitation Data'!$I$30,0,10*ROW('Sanitation Data'!I158))="","",OFFSET('Sanitation Data'!$I$30,0,10*ROW('Sanitation Data'!I158)))</f>
        <v/>
      </c>
      <c r="DM164" s="270" t="str">
        <f ca="true">+IF(OFFSET('Sanitation Data'!$I$31,0,10*ROW('Sanitation Data'!I158))="","",OFFSET('Sanitation Data'!$I$31,0,10*ROW('Sanitation Data'!I158)))</f>
        <v/>
      </c>
      <c r="DN164" s="270" t="str">
        <f ca="true">+IF(OFFSET('Sanitation Data'!$I$32,0,10*ROW('Sanitation Data'!I158))="","",OFFSET('Sanitation Data'!$I$32,0,10*ROW('Sanitation Data'!I158)))</f>
        <v/>
      </c>
      <c r="DO164" s="270" t="str">
        <f ca="true">+IF(OFFSET('Hygiene Data'!$D$11,0,10*ROW('Hygiene Data'!D158))="","",OFFSET('Hygiene Data'!$D$11,0,10*ROW('Hygiene Data'!D158)))</f>
        <v/>
      </c>
      <c r="DP164" s="270" t="str">
        <f ca="true">+IF(OFFSET('Hygiene Data'!$D$12,0,10*ROW('Hygiene Data'!D158))="","",OFFSET('Hygiene Data'!$D$12,0,10*ROW('Hygiene Data'!D158)))</f>
        <v/>
      </c>
      <c r="DQ164" s="270" t="str">
        <f ca="true">+IF(OFFSET('Hygiene Data'!$D$13,0,10*ROW('Hygiene Data'!D158))="","",OFFSET('Hygiene Data'!$D$13,0,10*ROW('Hygiene Data'!D158)))</f>
        <v/>
      </c>
      <c r="DR164" s="270" t="str">
        <f ca="true">+IF(OFFSET('Hygiene Data'!$E$11,0,10*ROW('Hygiene Data'!E158))="","",OFFSET('Hygiene Data'!$E$11,0,10*ROW('Hygiene Data'!E158)))</f>
        <v/>
      </c>
      <c r="DS164" s="270" t="str">
        <f ca="true">+IF(OFFSET('Hygiene Data'!$E$12,0,10*ROW('Hygiene Data'!E158))="","",OFFSET('Hygiene Data'!$E$12,0,10*ROW('Hygiene Data'!E158)))</f>
        <v/>
      </c>
      <c r="DT164" s="270" t="str">
        <f ca="true">+IF(OFFSET('Hygiene Data'!$E$13,0,10*ROW('Hygiene Data'!E158))="","",OFFSET('Hygiene Data'!$E$13,0,10*ROW('Hygiene Data'!E158)))</f>
        <v/>
      </c>
      <c r="DU164" s="270" t="str">
        <f ca="true">+IF(OFFSET('Hygiene Data'!$F$11,0,10*ROW('Hygiene Data'!F158))="","",OFFSET('Hygiene Data'!$F$11,0,10*ROW('Hygiene Data'!F158)))</f>
        <v/>
      </c>
      <c r="DV164" s="270" t="str">
        <f ca="true">+IF(OFFSET('Hygiene Data'!$F$12,0,10*ROW('Hygiene Data'!F158))="","",OFFSET('Hygiene Data'!$F$12,0,10*ROW('Hygiene Data'!F158)))</f>
        <v/>
      </c>
      <c r="DW164" s="270" t="str">
        <f ca="true">+IF(OFFSET('Hygiene Data'!$F$13,0,10*ROW('Hygiene Data'!F158))="","",OFFSET('Hygiene Data'!$F$13,0,10*ROW('Hygiene Data'!F158)))</f>
        <v/>
      </c>
      <c r="DX164" s="270" t="str">
        <f ca="true">+IF(OFFSET('Hygiene Data'!$G$11,0,10*ROW('Hygiene Data'!G158))="","",OFFSET('Hygiene Data'!$G$11,0,10*ROW('Hygiene Data'!G158)))</f>
        <v/>
      </c>
      <c r="DY164" s="270" t="str">
        <f ca="true">+IF(OFFSET('Hygiene Data'!$G$12,0,10*ROW('Hygiene Data'!G158))="","",OFFSET('Hygiene Data'!$G$12,0,10*ROW('Hygiene Data'!G158)))</f>
        <v/>
      </c>
      <c r="DZ164" s="270" t="str">
        <f ca="true">+IF(OFFSET('Hygiene Data'!$G$13,0,10*ROW('Hygiene Data'!G158))="","",OFFSET('Hygiene Data'!$G$13,0,10*ROW('Hygiene Data'!G158)))</f>
        <v/>
      </c>
      <c r="EA164" s="270" t="str">
        <f ca="true">+IF(OFFSET('Hygiene Data'!$H$11,0,10*ROW('Hygiene Data'!H158))="","",OFFSET('Hygiene Data'!$H$11,0,10*ROW('Hygiene Data'!H158)))</f>
        <v/>
      </c>
      <c r="EB164" s="270" t="str">
        <f ca="true">+IF(OFFSET('Hygiene Data'!$H$12,0,10*ROW('Hygiene Data'!H158))="","",OFFSET('Hygiene Data'!$H$12,0,10*ROW('Hygiene Data'!H158)))</f>
        <v/>
      </c>
      <c r="EC164" s="270" t="str">
        <f ca="true">+IF(OFFSET('Hygiene Data'!$H$13,0,10*ROW('Hygiene Data'!H158))="","",OFFSET('Hygiene Data'!$H$13,0,10*ROW('Hygiene Data'!H158)))</f>
        <v/>
      </c>
      <c r="ED164" s="270" t="str">
        <f ca="true">+IF(OFFSET('Hygiene Data'!$I$11,0,10*ROW('Hygiene Data'!I158))="","",OFFSET('Hygiene Data'!$I$11,0,10*ROW('Hygiene Data'!I158)))</f>
        <v/>
      </c>
      <c r="EE164" s="270" t="str">
        <f ca="true">+IF(OFFSET('Hygiene Data'!$I$12,0,10*ROW('Hygiene Data'!I158))="","",OFFSET('Hygiene Data'!$I$12,0,10*ROW('Hygiene Data'!I158)))</f>
        <v/>
      </c>
      <c r="EF164" s="270"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6"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0"/>
      <c r="BS165" s="270" t="str">
        <f ca="true">+IF(OFFSET('Water Data'!$D$27,0,10*ROW('Water Data'!D159))="","",OFFSET('Water Data'!$D$27,0,10*ROW('Water Data'!D159)))</f>
        <v/>
      </c>
      <c r="BT165" s="270" t="str">
        <f ca="true">+IF(OFFSET('Water Data'!$D$28,0,10*ROW('Water Data'!D159))="","",OFFSET('Water Data'!$D$28,0,10*ROW('Water Data'!D159)))</f>
        <v/>
      </c>
      <c r="BU165" s="270" t="str">
        <f ca="true">+IF(OFFSET('Water Data'!$D$29,0,10*ROW('Water Data'!D159))="","",OFFSET('Water Data'!$D$29,0,10*ROW('Water Data'!D159)))</f>
        <v/>
      </c>
      <c r="BV165" s="270" t="str">
        <f ca="true">+IF(OFFSET('Water Data'!$E$27,0,10*ROW('Water Data'!E159))="","",OFFSET('Water Data'!$E$27,0,10*ROW('Water Data'!E159)))</f>
        <v/>
      </c>
      <c r="BW165" s="270" t="str">
        <f ca="true">+IF(OFFSET('Water Data'!$E$28,0,10*ROW('Water Data'!E159))="","",OFFSET('Water Data'!$E$28,0,10*ROW('Water Data'!E159)))</f>
        <v/>
      </c>
      <c r="BX165" s="270" t="str">
        <f ca="true">+IF(OFFSET('Water Data'!$E$29,0,10*ROW('Water Data'!E159))="","",OFFSET('Water Data'!$E$29,0,10*ROW('Water Data'!E159)))</f>
        <v/>
      </c>
      <c r="BY165" s="270" t="str">
        <f ca="true">+IF(OFFSET('Water Data'!$F$27,0,10*ROW('Water Data'!F159))="","",OFFSET('Water Data'!$F$27,0,10*ROW('Water Data'!F159)))</f>
        <v/>
      </c>
      <c r="BZ165" s="270" t="str">
        <f ca="true">+IF(OFFSET('Water Data'!$F$28,0,10*ROW('Water Data'!F159))="","",OFFSET('Water Data'!$F$28,0,10*ROW('Water Data'!F159)))</f>
        <v/>
      </c>
      <c r="CA165" s="270" t="str">
        <f ca="true">+IF(OFFSET('Water Data'!$F$29,0,10*ROW('Water Data'!F159))="","",OFFSET('Water Data'!$F$29,0,10*ROW('Water Data'!F159)))</f>
        <v/>
      </c>
      <c r="CB165" s="270" t="str">
        <f ca="true">+IF(OFFSET('Water Data'!$G$27,0,10*ROW('Water Data'!G159))="","",OFFSET('Water Data'!$G$27,0,10*ROW('Water Data'!G159)))</f>
        <v/>
      </c>
      <c r="CC165" s="270" t="str">
        <f ca="true">+IF(OFFSET('Water Data'!$G$28,0,10*ROW('Water Data'!G159))="","",OFFSET('Water Data'!$G$28,0,10*ROW('Water Data'!G159)))</f>
        <v/>
      </c>
      <c r="CD165" s="270" t="str">
        <f ca="true">+IF(OFFSET('Water Data'!$G$29,0,10*ROW('Water Data'!G159))="","",OFFSET('Water Data'!$G$29,0,10*ROW('Water Data'!G159)))</f>
        <v/>
      </c>
      <c r="CE165" s="270" t="str">
        <f ca="true">+IF(OFFSET('Water Data'!$H$27,0,10*ROW('Water Data'!H159))="","",OFFSET('Water Data'!$H$27,0,10*ROW('Water Data'!H159)))</f>
        <v/>
      </c>
      <c r="CF165" s="270" t="str">
        <f ca="true">+IF(OFFSET('Water Data'!$H$28,0,10*ROW('Water Data'!H159))="","",OFFSET('Water Data'!$H$28,0,10*ROW('Water Data'!H159)))</f>
        <v/>
      </c>
      <c r="CG165" s="270" t="str">
        <f ca="true">+IF(OFFSET('Water Data'!$H$29,0,10*ROW('Water Data'!H159))="","",OFFSET('Water Data'!$H$29,0,10*ROW('Water Data'!H159)))</f>
        <v/>
      </c>
      <c r="CH165" s="270" t="str">
        <f ca="true">+IF(OFFSET('Water Data'!$I$27,0,10*ROW('Water Data'!I159))="","",OFFSET('Water Data'!$I$27,0,10*ROW('Water Data'!I159)))</f>
        <v/>
      </c>
      <c r="CI165" s="270" t="str">
        <f ca="true">+IF(OFFSET('Water Data'!$I$28,0,10*ROW('Water Data'!I159))="","",OFFSET('Water Data'!$I$28,0,10*ROW('Water Data'!I159)))</f>
        <v/>
      </c>
      <c r="CJ165" s="270" t="str">
        <f ca="true">+IF(OFFSET('Water Data'!$I$29,0,10*ROW('Water Data'!I159))="","",OFFSET('Water Data'!$I$29,0,10*ROW('Water Data'!I159)))</f>
        <v/>
      </c>
      <c r="CK165" s="270" t="str">
        <f ca="true">+IF(OFFSET('Sanitation Data'!$D$28,0,10*ROW('Sanitation Data'!D159))="","",OFFSET('Sanitation Data'!$D$28,0,10*ROW('Sanitation Data'!D159)))</f>
        <v/>
      </c>
      <c r="CL165" s="270" t="str">
        <f ca="true">+IF(OFFSET('Sanitation Data'!$D$29,0,10*ROW('Sanitation Data'!D159))="","",OFFSET('Sanitation Data'!$D$29,0,10*ROW('Sanitation Data'!D159)))</f>
        <v/>
      </c>
      <c r="CM165" s="270" t="str">
        <f ca="true">+IF(OFFSET('Sanitation Data'!$D$30,0,10*ROW('Sanitation Data'!D159))="","",OFFSET('Sanitation Data'!$D$30,0,10*ROW('Sanitation Data'!D159)))</f>
        <v/>
      </c>
      <c r="CN165" s="270" t="str">
        <f ca="true">+IF(OFFSET('Sanitation Data'!$D$31,0,10*ROW('Sanitation Data'!D159))="","",OFFSET('Sanitation Data'!$D$31,0,10*ROW('Sanitation Data'!D159)))</f>
        <v/>
      </c>
      <c r="CO165" s="270" t="str">
        <f ca="true">+IF(OFFSET('Sanitation Data'!$D$32,0,10*ROW('Sanitation Data'!D159))="","",OFFSET('Sanitation Data'!$D$32,0,10*ROW('Sanitation Data'!D159)))</f>
        <v/>
      </c>
      <c r="CP165" s="270" t="str">
        <f ca="true">+IF(OFFSET('Sanitation Data'!$E$28,0,10*ROW('Sanitation Data'!E159))="","",OFFSET('Sanitation Data'!$E$28,0,10*ROW('Sanitation Data'!E159)))</f>
        <v/>
      </c>
      <c r="CQ165" s="270" t="str">
        <f ca="true">+IF(OFFSET('Sanitation Data'!$E$29,0,10*ROW('Sanitation Data'!E159))="","",OFFSET('Sanitation Data'!$E$29,0,10*ROW('Sanitation Data'!E159)))</f>
        <v/>
      </c>
      <c r="CR165" s="270" t="str">
        <f ca="true">+IF(OFFSET('Sanitation Data'!$E$30,0,10*ROW('Sanitation Data'!E159))="","",OFFSET('Sanitation Data'!$E$30,0,10*ROW('Sanitation Data'!E159)))</f>
        <v/>
      </c>
      <c r="CS165" s="270" t="str">
        <f ca="true">+IF(OFFSET('Sanitation Data'!$E$31,0,10*ROW('Sanitation Data'!E159))="","",OFFSET('Sanitation Data'!$E$31,0,10*ROW('Sanitation Data'!E159)))</f>
        <v/>
      </c>
      <c r="CT165" s="270" t="str">
        <f ca="true">+IF(OFFSET('Sanitation Data'!$E$32,0,10*ROW('Sanitation Data'!E159))="","",OFFSET('Sanitation Data'!$E$32,0,10*ROW('Sanitation Data'!E159)))</f>
        <v/>
      </c>
      <c r="CU165" s="270" t="str">
        <f ca="true">+IF(OFFSET('Sanitation Data'!$F$28,0,10*ROW('Sanitation Data'!F159))="","",OFFSET('Sanitation Data'!$F$28,0,10*ROW('Sanitation Data'!F159)))</f>
        <v/>
      </c>
      <c r="CV165" s="270" t="str">
        <f ca="true">+IF(OFFSET('Sanitation Data'!$F$29,0,10*ROW('Sanitation Data'!F159))="","",OFFSET('Sanitation Data'!$F$29,0,10*ROW('Sanitation Data'!F159)))</f>
        <v/>
      </c>
      <c r="CW165" s="270" t="str">
        <f ca="true">+IF(OFFSET('Sanitation Data'!$F$30,0,10*ROW('Sanitation Data'!F159))="","",OFFSET('Sanitation Data'!$F$30,0,10*ROW('Sanitation Data'!F159)))</f>
        <v/>
      </c>
      <c r="CX165" s="270" t="str">
        <f ca="true">+IF(OFFSET('Sanitation Data'!$F$31,0,10*ROW('Sanitation Data'!F159))="","",OFFSET('Sanitation Data'!$F$31,0,10*ROW('Sanitation Data'!F159)))</f>
        <v/>
      </c>
      <c r="CY165" s="270" t="str">
        <f ca="true">+IF(OFFSET('Sanitation Data'!$F$32,0,10*ROW('Sanitation Data'!F159))="","",OFFSET('Sanitation Data'!$F$32,0,10*ROW('Sanitation Data'!F159)))</f>
        <v/>
      </c>
      <c r="CZ165" s="270" t="str">
        <f ca="true">+IF(OFFSET('Sanitation Data'!$G$28,0,10*ROW('Sanitation Data'!G159))="","",OFFSET('Sanitation Data'!$G$28,0,10*ROW('Sanitation Data'!G159)))</f>
        <v/>
      </c>
      <c r="DA165" s="270" t="str">
        <f ca="true">+IF(OFFSET('Sanitation Data'!$G$29,0,10*ROW('Sanitation Data'!G159))="","",OFFSET('Sanitation Data'!$G$29,0,10*ROW('Sanitation Data'!G159)))</f>
        <v/>
      </c>
      <c r="DB165" s="270" t="str">
        <f ca="true">+IF(OFFSET('Sanitation Data'!$G$30,0,10*ROW('Sanitation Data'!G159))="","",OFFSET('Sanitation Data'!$G$30,0,10*ROW('Sanitation Data'!G159)))</f>
        <v/>
      </c>
      <c r="DC165" s="270" t="str">
        <f ca="true">+IF(OFFSET('Sanitation Data'!$G$31,0,10*ROW('Sanitation Data'!G159))="","",OFFSET('Sanitation Data'!$G$31,0,10*ROW('Sanitation Data'!G159)))</f>
        <v/>
      </c>
      <c r="DD165" s="270" t="str">
        <f ca="true">+IF(OFFSET('Sanitation Data'!$G$32,0,10*ROW('Sanitation Data'!G159))="","",OFFSET('Sanitation Data'!$G$32,0,10*ROW('Sanitation Data'!G159)))</f>
        <v/>
      </c>
      <c r="DE165" s="270" t="str">
        <f ca="true">+IF(OFFSET('Sanitation Data'!$H$28,0,10*ROW('Sanitation Data'!H159))="","",OFFSET('Sanitation Data'!$H$28,0,10*ROW('Sanitation Data'!H159)))</f>
        <v/>
      </c>
      <c r="DF165" s="270" t="str">
        <f ca="true">+IF(OFFSET('Sanitation Data'!$H$29,0,10*ROW('Sanitation Data'!H159))="","",OFFSET('Sanitation Data'!$H$29,0,10*ROW('Sanitation Data'!H159)))</f>
        <v/>
      </c>
      <c r="DG165" s="270" t="str">
        <f ca="true">+IF(OFFSET('Sanitation Data'!$H$30,0,10*ROW('Sanitation Data'!H159))="","",OFFSET('Sanitation Data'!$H$30,0,10*ROW('Sanitation Data'!H159)))</f>
        <v/>
      </c>
      <c r="DH165" s="270" t="str">
        <f ca="true">+IF(OFFSET('Sanitation Data'!$H$31,0,10*ROW('Sanitation Data'!H159))="","",OFFSET('Sanitation Data'!$H$31,0,10*ROW('Sanitation Data'!H159)))</f>
        <v/>
      </c>
      <c r="DI165" s="270" t="str">
        <f ca="true">+IF(OFFSET('Sanitation Data'!$H$32,0,10*ROW('Sanitation Data'!H159))="","",OFFSET('Sanitation Data'!$H$32,0,10*ROW('Sanitation Data'!H159)))</f>
        <v/>
      </c>
      <c r="DJ165" s="270" t="str">
        <f ca="true">+IF(OFFSET('Sanitation Data'!$I$28,0,10*ROW('Sanitation Data'!I159))="","",OFFSET('Sanitation Data'!$I$28,0,10*ROW('Sanitation Data'!I159)))</f>
        <v/>
      </c>
      <c r="DK165" s="270" t="str">
        <f ca="true">+IF(OFFSET('Sanitation Data'!$I$29,0,10*ROW('Sanitation Data'!I159))="","",OFFSET('Sanitation Data'!$I$29,0,10*ROW('Sanitation Data'!I159)))</f>
        <v/>
      </c>
      <c r="DL165" s="270" t="str">
        <f ca="true">+IF(OFFSET('Sanitation Data'!$I$30,0,10*ROW('Sanitation Data'!I159))="","",OFFSET('Sanitation Data'!$I$30,0,10*ROW('Sanitation Data'!I159)))</f>
        <v/>
      </c>
      <c r="DM165" s="270" t="str">
        <f ca="true">+IF(OFFSET('Sanitation Data'!$I$31,0,10*ROW('Sanitation Data'!I159))="","",OFFSET('Sanitation Data'!$I$31,0,10*ROW('Sanitation Data'!I159)))</f>
        <v/>
      </c>
      <c r="DN165" s="270" t="str">
        <f ca="true">+IF(OFFSET('Sanitation Data'!$I$32,0,10*ROW('Sanitation Data'!I159))="","",OFFSET('Sanitation Data'!$I$32,0,10*ROW('Sanitation Data'!I159)))</f>
        <v/>
      </c>
      <c r="DO165" s="270" t="str">
        <f ca="true">+IF(OFFSET('Hygiene Data'!$D$11,0,10*ROW('Hygiene Data'!D159))="","",OFFSET('Hygiene Data'!$D$11,0,10*ROW('Hygiene Data'!D159)))</f>
        <v/>
      </c>
      <c r="DP165" s="270" t="str">
        <f ca="true">+IF(OFFSET('Hygiene Data'!$D$12,0,10*ROW('Hygiene Data'!D159))="","",OFFSET('Hygiene Data'!$D$12,0,10*ROW('Hygiene Data'!D159)))</f>
        <v/>
      </c>
      <c r="DQ165" s="270" t="str">
        <f ca="true">+IF(OFFSET('Hygiene Data'!$D$13,0,10*ROW('Hygiene Data'!D159))="","",OFFSET('Hygiene Data'!$D$13,0,10*ROW('Hygiene Data'!D159)))</f>
        <v/>
      </c>
      <c r="DR165" s="270" t="str">
        <f ca="true">+IF(OFFSET('Hygiene Data'!$E$11,0,10*ROW('Hygiene Data'!E159))="","",OFFSET('Hygiene Data'!$E$11,0,10*ROW('Hygiene Data'!E159)))</f>
        <v/>
      </c>
      <c r="DS165" s="270" t="str">
        <f ca="true">+IF(OFFSET('Hygiene Data'!$E$12,0,10*ROW('Hygiene Data'!E159))="","",OFFSET('Hygiene Data'!$E$12,0,10*ROW('Hygiene Data'!E159)))</f>
        <v/>
      </c>
      <c r="DT165" s="270" t="str">
        <f ca="true">+IF(OFFSET('Hygiene Data'!$E$13,0,10*ROW('Hygiene Data'!E159))="","",OFFSET('Hygiene Data'!$E$13,0,10*ROW('Hygiene Data'!E159)))</f>
        <v/>
      </c>
      <c r="DU165" s="270" t="str">
        <f ca="true">+IF(OFFSET('Hygiene Data'!$F$11,0,10*ROW('Hygiene Data'!F159))="","",OFFSET('Hygiene Data'!$F$11,0,10*ROW('Hygiene Data'!F159)))</f>
        <v/>
      </c>
      <c r="DV165" s="270" t="str">
        <f ca="true">+IF(OFFSET('Hygiene Data'!$F$12,0,10*ROW('Hygiene Data'!F159))="","",OFFSET('Hygiene Data'!$F$12,0,10*ROW('Hygiene Data'!F159)))</f>
        <v/>
      </c>
      <c r="DW165" s="270" t="str">
        <f ca="true">+IF(OFFSET('Hygiene Data'!$F$13,0,10*ROW('Hygiene Data'!F159))="","",OFFSET('Hygiene Data'!$F$13,0,10*ROW('Hygiene Data'!F159)))</f>
        <v/>
      </c>
      <c r="DX165" s="270" t="str">
        <f ca="true">+IF(OFFSET('Hygiene Data'!$G$11,0,10*ROW('Hygiene Data'!G159))="","",OFFSET('Hygiene Data'!$G$11,0,10*ROW('Hygiene Data'!G159)))</f>
        <v/>
      </c>
      <c r="DY165" s="270" t="str">
        <f ca="true">+IF(OFFSET('Hygiene Data'!$G$12,0,10*ROW('Hygiene Data'!G159))="","",OFFSET('Hygiene Data'!$G$12,0,10*ROW('Hygiene Data'!G159)))</f>
        <v/>
      </c>
      <c r="DZ165" s="270" t="str">
        <f ca="true">+IF(OFFSET('Hygiene Data'!$G$13,0,10*ROW('Hygiene Data'!G159))="","",OFFSET('Hygiene Data'!$G$13,0,10*ROW('Hygiene Data'!G159)))</f>
        <v/>
      </c>
      <c r="EA165" s="270" t="str">
        <f ca="true">+IF(OFFSET('Hygiene Data'!$H$11,0,10*ROW('Hygiene Data'!H159))="","",OFFSET('Hygiene Data'!$H$11,0,10*ROW('Hygiene Data'!H159)))</f>
        <v/>
      </c>
      <c r="EB165" s="270" t="str">
        <f ca="true">+IF(OFFSET('Hygiene Data'!$H$12,0,10*ROW('Hygiene Data'!H159))="","",OFFSET('Hygiene Data'!$H$12,0,10*ROW('Hygiene Data'!H159)))</f>
        <v/>
      </c>
      <c r="EC165" s="270" t="str">
        <f ca="true">+IF(OFFSET('Hygiene Data'!$H$13,0,10*ROW('Hygiene Data'!H159))="","",OFFSET('Hygiene Data'!$H$13,0,10*ROW('Hygiene Data'!H159)))</f>
        <v/>
      </c>
      <c r="ED165" s="270" t="str">
        <f ca="true">+IF(OFFSET('Hygiene Data'!$I$11,0,10*ROW('Hygiene Data'!I159))="","",OFFSET('Hygiene Data'!$I$11,0,10*ROW('Hygiene Data'!I159)))</f>
        <v/>
      </c>
      <c r="EE165" s="270" t="str">
        <f ca="true">+IF(OFFSET('Hygiene Data'!$I$12,0,10*ROW('Hygiene Data'!I159))="","",OFFSET('Hygiene Data'!$I$12,0,10*ROW('Hygiene Data'!I159)))</f>
        <v/>
      </c>
      <c r="EF165" s="270"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6"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0"/>
      <c r="BS166" s="270" t="str">
        <f ca="true">+IF(OFFSET('Water Data'!$D$27,0,10*ROW('Water Data'!D160))="","",OFFSET('Water Data'!$D$27,0,10*ROW('Water Data'!D160)))</f>
        <v/>
      </c>
      <c r="BT166" s="270" t="str">
        <f ca="true">+IF(OFFSET('Water Data'!$D$28,0,10*ROW('Water Data'!D160))="","",OFFSET('Water Data'!$D$28,0,10*ROW('Water Data'!D160)))</f>
        <v/>
      </c>
      <c r="BU166" s="270" t="str">
        <f ca="true">+IF(OFFSET('Water Data'!$D$29,0,10*ROW('Water Data'!D160))="","",OFFSET('Water Data'!$D$29,0,10*ROW('Water Data'!D160)))</f>
        <v/>
      </c>
      <c r="BV166" s="270" t="str">
        <f ca="true">+IF(OFFSET('Water Data'!$E$27,0,10*ROW('Water Data'!E160))="","",OFFSET('Water Data'!$E$27,0,10*ROW('Water Data'!E160)))</f>
        <v/>
      </c>
      <c r="BW166" s="270" t="str">
        <f ca="true">+IF(OFFSET('Water Data'!$E$28,0,10*ROW('Water Data'!E160))="","",OFFSET('Water Data'!$E$28,0,10*ROW('Water Data'!E160)))</f>
        <v/>
      </c>
      <c r="BX166" s="270" t="str">
        <f ca="true">+IF(OFFSET('Water Data'!$E$29,0,10*ROW('Water Data'!E160))="","",OFFSET('Water Data'!$E$29,0,10*ROW('Water Data'!E160)))</f>
        <v/>
      </c>
      <c r="BY166" s="270" t="str">
        <f ca="true">+IF(OFFSET('Water Data'!$F$27,0,10*ROW('Water Data'!F160))="","",OFFSET('Water Data'!$F$27,0,10*ROW('Water Data'!F160)))</f>
        <v/>
      </c>
      <c r="BZ166" s="270" t="str">
        <f ca="true">+IF(OFFSET('Water Data'!$F$28,0,10*ROW('Water Data'!F160))="","",OFFSET('Water Data'!$F$28,0,10*ROW('Water Data'!F160)))</f>
        <v/>
      </c>
      <c r="CA166" s="270" t="str">
        <f ca="true">+IF(OFFSET('Water Data'!$F$29,0,10*ROW('Water Data'!F160))="","",OFFSET('Water Data'!$F$29,0,10*ROW('Water Data'!F160)))</f>
        <v/>
      </c>
      <c r="CB166" s="270" t="str">
        <f ca="true">+IF(OFFSET('Water Data'!$G$27,0,10*ROW('Water Data'!G160))="","",OFFSET('Water Data'!$G$27,0,10*ROW('Water Data'!G160)))</f>
        <v/>
      </c>
      <c r="CC166" s="270" t="str">
        <f ca="true">+IF(OFFSET('Water Data'!$G$28,0,10*ROW('Water Data'!G160))="","",OFFSET('Water Data'!$G$28,0,10*ROW('Water Data'!G160)))</f>
        <v/>
      </c>
      <c r="CD166" s="270" t="str">
        <f ca="true">+IF(OFFSET('Water Data'!$G$29,0,10*ROW('Water Data'!G160))="","",OFFSET('Water Data'!$G$29,0,10*ROW('Water Data'!G160)))</f>
        <v/>
      </c>
      <c r="CE166" s="270" t="str">
        <f ca="true">+IF(OFFSET('Water Data'!$H$27,0,10*ROW('Water Data'!H160))="","",OFFSET('Water Data'!$H$27,0,10*ROW('Water Data'!H160)))</f>
        <v/>
      </c>
      <c r="CF166" s="270" t="str">
        <f ca="true">+IF(OFFSET('Water Data'!$H$28,0,10*ROW('Water Data'!H160))="","",OFFSET('Water Data'!$H$28,0,10*ROW('Water Data'!H160)))</f>
        <v/>
      </c>
      <c r="CG166" s="270" t="str">
        <f ca="true">+IF(OFFSET('Water Data'!$H$29,0,10*ROW('Water Data'!H160))="","",OFFSET('Water Data'!$H$29,0,10*ROW('Water Data'!H160)))</f>
        <v/>
      </c>
      <c r="CH166" s="270" t="str">
        <f ca="true">+IF(OFFSET('Water Data'!$I$27,0,10*ROW('Water Data'!I160))="","",OFFSET('Water Data'!$I$27,0,10*ROW('Water Data'!I160)))</f>
        <v/>
      </c>
      <c r="CI166" s="270" t="str">
        <f ca="true">+IF(OFFSET('Water Data'!$I$28,0,10*ROW('Water Data'!I160))="","",OFFSET('Water Data'!$I$28,0,10*ROW('Water Data'!I160)))</f>
        <v/>
      </c>
      <c r="CJ166" s="270" t="str">
        <f ca="true">+IF(OFFSET('Water Data'!$I$29,0,10*ROW('Water Data'!I160))="","",OFFSET('Water Data'!$I$29,0,10*ROW('Water Data'!I160)))</f>
        <v/>
      </c>
      <c r="CK166" s="270" t="str">
        <f ca="true">+IF(OFFSET('Sanitation Data'!$D$28,0,10*ROW('Sanitation Data'!D160))="","",OFFSET('Sanitation Data'!$D$28,0,10*ROW('Sanitation Data'!D160)))</f>
        <v/>
      </c>
      <c r="CL166" s="270" t="str">
        <f ca="true">+IF(OFFSET('Sanitation Data'!$D$29,0,10*ROW('Sanitation Data'!D160))="","",OFFSET('Sanitation Data'!$D$29,0,10*ROW('Sanitation Data'!D160)))</f>
        <v/>
      </c>
      <c r="CM166" s="270" t="str">
        <f ca="true">+IF(OFFSET('Sanitation Data'!$D$30,0,10*ROW('Sanitation Data'!D160))="","",OFFSET('Sanitation Data'!$D$30,0,10*ROW('Sanitation Data'!D160)))</f>
        <v/>
      </c>
      <c r="CN166" s="270" t="str">
        <f ca="true">+IF(OFFSET('Sanitation Data'!$D$31,0,10*ROW('Sanitation Data'!D160))="","",OFFSET('Sanitation Data'!$D$31,0,10*ROW('Sanitation Data'!D160)))</f>
        <v/>
      </c>
      <c r="CO166" s="270" t="str">
        <f ca="true">+IF(OFFSET('Sanitation Data'!$D$32,0,10*ROW('Sanitation Data'!D160))="","",OFFSET('Sanitation Data'!$D$32,0,10*ROW('Sanitation Data'!D160)))</f>
        <v/>
      </c>
      <c r="CP166" s="270" t="str">
        <f ca="true">+IF(OFFSET('Sanitation Data'!$E$28,0,10*ROW('Sanitation Data'!E160))="","",OFFSET('Sanitation Data'!$E$28,0,10*ROW('Sanitation Data'!E160)))</f>
        <v/>
      </c>
      <c r="CQ166" s="270" t="str">
        <f ca="true">+IF(OFFSET('Sanitation Data'!$E$29,0,10*ROW('Sanitation Data'!E160))="","",OFFSET('Sanitation Data'!$E$29,0,10*ROW('Sanitation Data'!E160)))</f>
        <v/>
      </c>
      <c r="CR166" s="270" t="str">
        <f ca="true">+IF(OFFSET('Sanitation Data'!$E$30,0,10*ROW('Sanitation Data'!E160))="","",OFFSET('Sanitation Data'!$E$30,0,10*ROW('Sanitation Data'!E160)))</f>
        <v/>
      </c>
      <c r="CS166" s="270" t="str">
        <f ca="true">+IF(OFFSET('Sanitation Data'!$E$31,0,10*ROW('Sanitation Data'!E160))="","",OFFSET('Sanitation Data'!$E$31,0,10*ROW('Sanitation Data'!E160)))</f>
        <v/>
      </c>
      <c r="CT166" s="270" t="str">
        <f ca="true">+IF(OFFSET('Sanitation Data'!$E$32,0,10*ROW('Sanitation Data'!E160))="","",OFFSET('Sanitation Data'!$E$32,0,10*ROW('Sanitation Data'!E160)))</f>
        <v/>
      </c>
      <c r="CU166" s="270" t="str">
        <f ca="true">+IF(OFFSET('Sanitation Data'!$F$28,0,10*ROW('Sanitation Data'!F160))="","",OFFSET('Sanitation Data'!$F$28,0,10*ROW('Sanitation Data'!F160)))</f>
        <v/>
      </c>
      <c r="CV166" s="270" t="str">
        <f ca="true">+IF(OFFSET('Sanitation Data'!$F$29,0,10*ROW('Sanitation Data'!F160))="","",OFFSET('Sanitation Data'!$F$29,0,10*ROW('Sanitation Data'!F160)))</f>
        <v/>
      </c>
      <c r="CW166" s="270" t="str">
        <f ca="true">+IF(OFFSET('Sanitation Data'!$F$30,0,10*ROW('Sanitation Data'!F160))="","",OFFSET('Sanitation Data'!$F$30,0,10*ROW('Sanitation Data'!F160)))</f>
        <v/>
      </c>
      <c r="CX166" s="270" t="str">
        <f ca="true">+IF(OFFSET('Sanitation Data'!$F$31,0,10*ROW('Sanitation Data'!F160))="","",OFFSET('Sanitation Data'!$F$31,0,10*ROW('Sanitation Data'!F160)))</f>
        <v/>
      </c>
      <c r="CY166" s="270" t="str">
        <f ca="true">+IF(OFFSET('Sanitation Data'!$F$32,0,10*ROW('Sanitation Data'!F160))="","",OFFSET('Sanitation Data'!$F$32,0,10*ROW('Sanitation Data'!F160)))</f>
        <v/>
      </c>
      <c r="CZ166" s="270" t="str">
        <f ca="true">+IF(OFFSET('Sanitation Data'!$G$28,0,10*ROW('Sanitation Data'!G160))="","",OFFSET('Sanitation Data'!$G$28,0,10*ROW('Sanitation Data'!G160)))</f>
        <v/>
      </c>
      <c r="DA166" s="270" t="str">
        <f ca="true">+IF(OFFSET('Sanitation Data'!$G$29,0,10*ROW('Sanitation Data'!G160))="","",OFFSET('Sanitation Data'!$G$29,0,10*ROW('Sanitation Data'!G160)))</f>
        <v/>
      </c>
      <c r="DB166" s="270" t="str">
        <f ca="true">+IF(OFFSET('Sanitation Data'!$G$30,0,10*ROW('Sanitation Data'!G160))="","",OFFSET('Sanitation Data'!$G$30,0,10*ROW('Sanitation Data'!G160)))</f>
        <v/>
      </c>
      <c r="DC166" s="270" t="str">
        <f ca="true">+IF(OFFSET('Sanitation Data'!$G$31,0,10*ROW('Sanitation Data'!G160))="","",OFFSET('Sanitation Data'!$G$31,0,10*ROW('Sanitation Data'!G160)))</f>
        <v/>
      </c>
      <c r="DD166" s="270" t="str">
        <f ca="true">+IF(OFFSET('Sanitation Data'!$G$32,0,10*ROW('Sanitation Data'!G160))="","",OFFSET('Sanitation Data'!$G$32,0,10*ROW('Sanitation Data'!G160)))</f>
        <v/>
      </c>
      <c r="DE166" s="270" t="str">
        <f ca="true">+IF(OFFSET('Sanitation Data'!$H$28,0,10*ROW('Sanitation Data'!H160))="","",OFFSET('Sanitation Data'!$H$28,0,10*ROW('Sanitation Data'!H160)))</f>
        <v/>
      </c>
      <c r="DF166" s="270" t="str">
        <f ca="true">+IF(OFFSET('Sanitation Data'!$H$29,0,10*ROW('Sanitation Data'!H160))="","",OFFSET('Sanitation Data'!$H$29,0,10*ROW('Sanitation Data'!H160)))</f>
        <v/>
      </c>
      <c r="DG166" s="270" t="str">
        <f ca="true">+IF(OFFSET('Sanitation Data'!$H$30,0,10*ROW('Sanitation Data'!H160))="","",OFFSET('Sanitation Data'!$H$30,0,10*ROW('Sanitation Data'!H160)))</f>
        <v/>
      </c>
      <c r="DH166" s="270" t="str">
        <f ca="true">+IF(OFFSET('Sanitation Data'!$H$31,0,10*ROW('Sanitation Data'!H160))="","",OFFSET('Sanitation Data'!$H$31,0,10*ROW('Sanitation Data'!H160)))</f>
        <v/>
      </c>
      <c r="DI166" s="270" t="str">
        <f ca="true">+IF(OFFSET('Sanitation Data'!$H$32,0,10*ROW('Sanitation Data'!H160))="","",OFFSET('Sanitation Data'!$H$32,0,10*ROW('Sanitation Data'!H160)))</f>
        <v/>
      </c>
      <c r="DJ166" s="270" t="str">
        <f ca="true">+IF(OFFSET('Sanitation Data'!$I$28,0,10*ROW('Sanitation Data'!I160))="","",OFFSET('Sanitation Data'!$I$28,0,10*ROW('Sanitation Data'!I160)))</f>
        <v/>
      </c>
      <c r="DK166" s="270" t="str">
        <f ca="true">+IF(OFFSET('Sanitation Data'!$I$29,0,10*ROW('Sanitation Data'!I160))="","",OFFSET('Sanitation Data'!$I$29,0,10*ROW('Sanitation Data'!I160)))</f>
        <v/>
      </c>
      <c r="DL166" s="270" t="str">
        <f ca="true">+IF(OFFSET('Sanitation Data'!$I$30,0,10*ROW('Sanitation Data'!I160))="","",OFFSET('Sanitation Data'!$I$30,0,10*ROW('Sanitation Data'!I160)))</f>
        <v/>
      </c>
      <c r="DM166" s="270" t="str">
        <f ca="true">+IF(OFFSET('Sanitation Data'!$I$31,0,10*ROW('Sanitation Data'!I160))="","",OFFSET('Sanitation Data'!$I$31,0,10*ROW('Sanitation Data'!I160)))</f>
        <v/>
      </c>
      <c r="DN166" s="270" t="str">
        <f ca="true">+IF(OFFSET('Sanitation Data'!$I$32,0,10*ROW('Sanitation Data'!I160))="","",OFFSET('Sanitation Data'!$I$32,0,10*ROW('Sanitation Data'!I160)))</f>
        <v/>
      </c>
      <c r="DO166" s="270" t="str">
        <f ca="true">+IF(OFFSET('Hygiene Data'!$D$11,0,10*ROW('Hygiene Data'!D160))="","",OFFSET('Hygiene Data'!$D$11,0,10*ROW('Hygiene Data'!D160)))</f>
        <v/>
      </c>
      <c r="DP166" s="270" t="str">
        <f ca="true">+IF(OFFSET('Hygiene Data'!$D$12,0,10*ROW('Hygiene Data'!D160))="","",OFFSET('Hygiene Data'!$D$12,0,10*ROW('Hygiene Data'!D160)))</f>
        <v/>
      </c>
      <c r="DQ166" s="270" t="str">
        <f ca="true">+IF(OFFSET('Hygiene Data'!$D$13,0,10*ROW('Hygiene Data'!D160))="","",OFFSET('Hygiene Data'!$D$13,0,10*ROW('Hygiene Data'!D160)))</f>
        <v/>
      </c>
      <c r="DR166" s="270" t="str">
        <f ca="true">+IF(OFFSET('Hygiene Data'!$E$11,0,10*ROW('Hygiene Data'!E160))="","",OFFSET('Hygiene Data'!$E$11,0,10*ROW('Hygiene Data'!E160)))</f>
        <v/>
      </c>
      <c r="DS166" s="270" t="str">
        <f ca="true">+IF(OFFSET('Hygiene Data'!$E$12,0,10*ROW('Hygiene Data'!E160))="","",OFFSET('Hygiene Data'!$E$12,0,10*ROW('Hygiene Data'!E160)))</f>
        <v/>
      </c>
      <c r="DT166" s="270" t="str">
        <f ca="true">+IF(OFFSET('Hygiene Data'!$E$13,0,10*ROW('Hygiene Data'!E160))="","",OFFSET('Hygiene Data'!$E$13,0,10*ROW('Hygiene Data'!E160)))</f>
        <v/>
      </c>
      <c r="DU166" s="270" t="str">
        <f ca="true">+IF(OFFSET('Hygiene Data'!$F$11,0,10*ROW('Hygiene Data'!F160))="","",OFFSET('Hygiene Data'!$F$11,0,10*ROW('Hygiene Data'!F160)))</f>
        <v/>
      </c>
      <c r="DV166" s="270" t="str">
        <f ca="true">+IF(OFFSET('Hygiene Data'!$F$12,0,10*ROW('Hygiene Data'!F160))="","",OFFSET('Hygiene Data'!$F$12,0,10*ROW('Hygiene Data'!F160)))</f>
        <v/>
      </c>
      <c r="DW166" s="270" t="str">
        <f ca="true">+IF(OFFSET('Hygiene Data'!$F$13,0,10*ROW('Hygiene Data'!F160))="","",OFFSET('Hygiene Data'!$F$13,0,10*ROW('Hygiene Data'!F160)))</f>
        <v/>
      </c>
      <c r="DX166" s="270" t="str">
        <f ca="true">+IF(OFFSET('Hygiene Data'!$G$11,0,10*ROW('Hygiene Data'!G160))="","",OFFSET('Hygiene Data'!$G$11,0,10*ROW('Hygiene Data'!G160)))</f>
        <v/>
      </c>
      <c r="DY166" s="270" t="str">
        <f ca="true">+IF(OFFSET('Hygiene Data'!$G$12,0,10*ROW('Hygiene Data'!G160))="","",OFFSET('Hygiene Data'!$G$12,0,10*ROW('Hygiene Data'!G160)))</f>
        <v/>
      </c>
      <c r="DZ166" s="270" t="str">
        <f ca="true">+IF(OFFSET('Hygiene Data'!$G$13,0,10*ROW('Hygiene Data'!G160))="","",OFFSET('Hygiene Data'!$G$13,0,10*ROW('Hygiene Data'!G160)))</f>
        <v/>
      </c>
      <c r="EA166" s="270" t="str">
        <f ca="true">+IF(OFFSET('Hygiene Data'!$H$11,0,10*ROW('Hygiene Data'!H160))="","",OFFSET('Hygiene Data'!$H$11,0,10*ROW('Hygiene Data'!H160)))</f>
        <v/>
      </c>
      <c r="EB166" s="270" t="str">
        <f ca="true">+IF(OFFSET('Hygiene Data'!$H$12,0,10*ROW('Hygiene Data'!H160))="","",OFFSET('Hygiene Data'!$H$12,0,10*ROW('Hygiene Data'!H160)))</f>
        <v/>
      </c>
      <c r="EC166" s="270" t="str">
        <f ca="true">+IF(OFFSET('Hygiene Data'!$H$13,0,10*ROW('Hygiene Data'!H160))="","",OFFSET('Hygiene Data'!$H$13,0,10*ROW('Hygiene Data'!H160)))</f>
        <v/>
      </c>
      <c r="ED166" s="270" t="str">
        <f ca="true">+IF(OFFSET('Hygiene Data'!$I$11,0,10*ROW('Hygiene Data'!I160))="","",OFFSET('Hygiene Data'!$I$11,0,10*ROW('Hygiene Data'!I160)))</f>
        <v/>
      </c>
      <c r="EE166" s="270" t="str">
        <f ca="true">+IF(OFFSET('Hygiene Data'!$I$12,0,10*ROW('Hygiene Data'!I160))="","",OFFSET('Hygiene Data'!$I$12,0,10*ROW('Hygiene Data'!I160)))</f>
        <v/>
      </c>
      <c r="EF166" s="270"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6"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0"/>
      <c r="BS167" s="270" t="str">
        <f ca="true">+IF(OFFSET('Water Data'!$D$27,0,10*ROW('Water Data'!D161))="","",OFFSET('Water Data'!$D$27,0,10*ROW('Water Data'!D161)))</f>
        <v/>
      </c>
      <c r="BT167" s="270" t="str">
        <f ca="true">+IF(OFFSET('Water Data'!$D$28,0,10*ROW('Water Data'!D161))="","",OFFSET('Water Data'!$D$28,0,10*ROW('Water Data'!D161)))</f>
        <v/>
      </c>
      <c r="BU167" s="270" t="str">
        <f ca="true">+IF(OFFSET('Water Data'!$D$29,0,10*ROW('Water Data'!D161))="","",OFFSET('Water Data'!$D$29,0,10*ROW('Water Data'!D161)))</f>
        <v/>
      </c>
      <c r="BV167" s="270" t="str">
        <f ca="true">+IF(OFFSET('Water Data'!$E$27,0,10*ROW('Water Data'!E161))="","",OFFSET('Water Data'!$E$27,0,10*ROW('Water Data'!E161)))</f>
        <v/>
      </c>
      <c r="BW167" s="270" t="str">
        <f ca="true">+IF(OFFSET('Water Data'!$E$28,0,10*ROW('Water Data'!E161))="","",OFFSET('Water Data'!$E$28,0,10*ROW('Water Data'!E161)))</f>
        <v/>
      </c>
      <c r="BX167" s="270" t="str">
        <f ca="true">+IF(OFFSET('Water Data'!$E$29,0,10*ROW('Water Data'!E161))="","",OFFSET('Water Data'!$E$29,0,10*ROW('Water Data'!E161)))</f>
        <v/>
      </c>
      <c r="BY167" s="270" t="str">
        <f ca="true">+IF(OFFSET('Water Data'!$F$27,0,10*ROW('Water Data'!F161))="","",OFFSET('Water Data'!$F$27,0,10*ROW('Water Data'!F161)))</f>
        <v/>
      </c>
      <c r="BZ167" s="270" t="str">
        <f ca="true">+IF(OFFSET('Water Data'!$F$28,0,10*ROW('Water Data'!F161))="","",OFFSET('Water Data'!$F$28,0,10*ROW('Water Data'!F161)))</f>
        <v/>
      </c>
      <c r="CA167" s="270" t="str">
        <f ca="true">+IF(OFFSET('Water Data'!$F$29,0,10*ROW('Water Data'!F161))="","",OFFSET('Water Data'!$F$29,0,10*ROW('Water Data'!F161)))</f>
        <v/>
      </c>
      <c r="CB167" s="270" t="str">
        <f ca="true">+IF(OFFSET('Water Data'!$G$27,0,10*ROW('Water Data'!G161))="","",OFFSET('Water Data'!$G$27,0,10*ROW('Water Data'!G161)))</f>
        <v/>
      </c>
      <c r="CC167" s="270" t="str">
        <f ca="true">+IF(OFFSET('Water Data'!$G$28,0,10*ROW('Water Data'!G161))="","",OFFSET('Water Data'!$G$28,0,10*ROW('Water Data'!G161)))</f>
        <v/>
      </c>
      <c r="CD167" s="270" t="str">
        <f ca="true">+IF(OFFSET('Water Data'!$G$29,0,10*ROW('Water Data'!G161))="","",OFFSET('Water Data'!$G$29,0,10*ROW('Water Data'!G161)))</f>
        <v/>
      </c>
      <c r="CE167" s="270" t="str">
        <f ca="true">+IF(OFFSET('Water Data'!$H$27,0,10*ROW('Water Data'!H161))="","",OFFSET('Water Data'!$H$27,0,10*ROW('Water Data'!H161)))</f>
        <v/>
      </c>
      <c r="CF167" s="270" t="str">
        <f ca="true">+IF(OFFSET('Water Data'!$H$28,0,10*ROW('Water Data'!H161))="","",OFFSET('Water Data'!$H$28,0,10*ROW('Water Data'!H161)))</f>
        <v/>
      </c>
      <c r="CG167" s="270" t="str">
        <f ca="true">+IF(OFFSET('Water Data'!$H$29,0,10*ROW('Water Data'!H161))="","",OFFSET('Water Data'!$H$29,0,10*ROW('Water Data'!H161)))</f>
        <v/>
      </c>
      <c r="CH167" s="270" t="str">
        <f ca="true">+IF(OFFSET('Water Data'!$I$27,0,10*ROW('Water Data'!I161))="","",OFFSET('Water Data'!$I$27,0,10*ROW('Water Data'!I161)))</f>
        <v/>
      </c>
      <c r="CI167" s="270" t="str">
        <f ca="true">+IF(OFFSET('Water Data'!$I$28,0,10*ROW('Water Data'!I161))="","",OFFSET('Water Data'!$I$28,0,10*ROW('Water Data'!I161)))</f>
        <v/>
      </c>
      <c r="CJ167" s="270" t="str">
        <f ca="true">+IF(OFFSET('Water Data'!$I$29,0,10*ROW('Water Data'!I161))="","",OFFSET('Water Data'!$I$29,0,10*ROW('Water Data'!I161)))</f>
        <v/>
      </c>
      <c r="CK167" s="270" t="str">
        <f ca="true">+IF(OFFSET('Sanitation Data'!$D$28,0,10*ROW('Sanitation Data'!D161))="","",OFFSET('Sanitation Data'!$D$28,0,10*ROW('Sanitation Data'!D161)))</f>
        <v/>
      </c>
      <c r="CL167" s="270" t="str">
        <f ca="true">+IF(OFFSET('Sanitation Data'!$D$29,0,10*ROW('Sanitation Data'!D161))="","",OFFSET('Sanitation Data'!$D$29,0,10*ROW('Sanitation Data'!D161)))</f>
        <v/>
      </c>
      <c r="CM167" s="270" t="str">
        <f ca="true">+IF(OFFSET('Sanitation Data'!$D$30,0,10*ROW('Sanitation Data'!D161))="","",OFFSET('Sanitation Data'!$D$30,0,10*ROW('Sanitation Data'!D161)))</f>
        <v/>
      </c>
      <c r="CN167" s="270" t="str">
        <f ca="true">+IF(OFFSET('Sanitation Data'!$D$31,0,10*ROW('Sanitation Data'!D161))="","",OFFSET('Sanitation Data'!$D$31,0,10*ROW('Sanitation Data'!D161)))</f>
        <v/>
      </c>
      <c r="CO167" s="270" t="str">
        <f ca="true">+IF(OFFSET('Sanitation Data'!$D$32,0,10*ROW('Sanitation Data'!D161))="","",OFFSET('Sanitation Data'!$D$32,0,10*ROW('Sanitation Data'!D161)))</f>
        <v/>
      </c>
      <c r="CP167" s="270" t="str">
        <f ca="true">+IF(OFFSET('Sanitation Data'!$E$28,0,10*ROW('Sanitation Data'!E161))="","",OFFSET('Sanitation Data'!$E$28,0,10*ROW('Sanitation Data'!E161)))</f>
        <v/>
      </c>
      <c r="CQ167" s="270" t="str">
        <f ca="true">+IF(OFFSET('Sanitation Data'!$E$29,0,10*ROW('Sanitation Data'!E161))="","",OFFSET('Sanitation Data'!$E$29,0,10*ROW('Sanitation Data'!E161)))</f>
        <v/>
      </c>
      <c r="CR167" s="270" t="str">
        <f ca="true">+IF(OFFSET('Sanitation Data'!$E$30,0,10*ROW('Sanitation Data'!E161))="","",OFFSET('Sanitation Data'!$E$30,0,10*ROW('Sanitation Data'!E161)))</f>
        <v/>
      </c>
      <c r="CS167" s="270" t="str">
        <f ca="true">+IF(OFFSET('Sanitation Data'!$E$31,0,10*ROW('Sanitation Data'!E161))="","",OFFSET('Sanitation Data'!$E$31,0,10*ROW('Sanitation Data'!E161)))</f>
        <v/>
      </c>
      <c r="CT167" s="270" t="str">
        <f ca="true">+IF(OFFSET('Sanitation Data'!$E$32,0,10*ROW('Sanitation Data'!E161))="","",OFFSET('Sanitation Data'!$E$32,0,10*ROW('Sanitation Data'!E161)))</f>
        <v/>
      </c>
      <c r="CU167" s="270" t="str">
        <f ca="true">+IF(OFFSET('Sanitation Data'!$F$28,0,10*ROW('Sanitation Data'!F161))="","",OFFSET('Sanitation Data'!$F$28,0,10*ROW('Sanitation Data'!F161)))</f>
        <v/>
      </c>
      <c r="CV167" s="270" t="str">
        <f ca="true">+IF(OFFSET('Sanitation Data'!$F$29,0,10*ROW('Sanitation Data'!F161))="","",OFFSET('Sanitation Data'!$F$29,0,10*ROW('Sanitation Data'!F161)))</f>
        <v/>
      </c>
      <c r="CW167" s="270" t="str">
        <f ca="true">+IF(OFFSET('Sanitation Data'!$F$30,0,10*ROW('Sanitation Data'!F161))="","",OFFSET('Sanitation Data'!$F$30,0,10*ROW('Sanitation Data'!F161)))</f>
        <v/>
      </c>
      <c r="CX167" s="270" t="str">
        <f ca="true">+IF(OFFSET('Sanitation Data'!$F$31,0,10*ROW('Sanitation Data'!F161))="","",OFFSET('Sanitation Data'!$F$31,0,10*ROW('Sanitation Data'!F161)))</f>
        <v/>
      </c>
      <c r="CY167" s="270" t="str">
        <f ca="true">+IF(OFFSET('Sanitation Data'!$F$32,0,10*ROW('Sanitation Data'!F161))="","",OFFSET('Sanitation Data'!$F$32,0,10*ROW('Sanitation Data'!F161)))</f>
        <v/>
      </c>
      <c r="CZ167" s="270" t="str">
        <f ca="true">+IF(OFFSET('Sanitation Data'!$G$28,0,10*ROW('Sanitation Data'!G161))="","",OFFSET('Sanitation Data'!$G$28,0,10*ROW('Sanitation Data'!G161)))</f>
        <v/>
      </c>
      <c r="DA167" s="270" t="str">
        <f ca="true">+IF(OFFSET('Sanitation Data'!$G$29,0,10*ROW('Sanitation Data'!G161))="","",OFFSET('Sanitation Data'!$G$29,0,10*ROW('Sanitation Data'!G161)))</f>
        <v/>
      </c>
      <c r="DB167" s="270" t="str">
        <f ca="true">+IF(OFFSET('Sanitation Data'!$G$30,0,10*ROW('Sanitation Data'!G161))="","",OFFSET('Sanitation Data'!$G$30,0,10*ROW('Sanitation Data'!G161)))</f>
        <v/>
      </c>
      <c r="DC167" s="270" t="str">
        <f ca="true">+IF(OFFSET('Sanitation Data'!$G$31,0,10*ROW('Sanitation Data'!G161))="","",OFFSET('Sanitation Data'!$G$31,0,10*ROW('Sanitation Data'!G161)))</f>
        <v/>
      </c>
      <c r="DD167" s="270" t="str">
        <f ca="true">+IF(OFFSET('Sanitation Data'!$G$32,0,10*ROW('Sanitation Data'!G161))="","",OFFSET('Sanitation Data'!$G$32,0,10*ROW('Sanitation Data'!G161)))</f>
        <v/>
      </c>
      <c r="DE167" s="270" t="str">
        <f ca="true">+IF(OFFSET('Sanitation Data'!$H$28,0,10*ROW('Sanitation Data'!H161))="","",OFFSET('Sanitation Data'!$H$28,0,10*ROW('Sanitation Data'!H161)))</f>
        <v/>
      </c>
      <c r="DF167" s="270" t="str">
        <f ca="true">+IF(OFFSET('Sanitation Data'!$H$29,0,10*ROW('Sanitation Data'!H161))="","",OFFSET('Sanitation Data'!$H$29,0,10*ROW('Sanitation Data'!H161)))</f>
        <v/>
      </c>
      <c r="DG167" s="270" t="str">
        <f ca="true">+IF(OFFSET('Sanitation Data'!$H$30,0,10*ROW('Sanitation Data'!H161))="","",OFFSET('Sanitation Data'!$H$30,0,10*ROW('Sanitation Data'!H161)))</f>
        <v/>
      </c>
      <c r="DH167" s="270" t="str">
        <f ca="true">+IF(OFFSET('Sanitation Data'!$H$31,0,10*ROW('Sanitation Data'!H161))="","",OFFSET('Sanitation Data'!$H$31,0,10*ROW('Sanitation Data'!H161)))</f>
        <v/>
      </c>
      <c r="DI167" s="270" t="str">
        <f ca="true">+IF(OFFSET('Sanitation Data'!$H$32,0,10*ROW('Sanitation Data'!H161))="","",OFFSET('Sanitation Data'!$H$32,0,10*ROW('Sanitation Data'!H161)))</f>
        <v/>
      </c>
      <c r="DJ167" s="270" t="str">
        <f ca="true">+IF(OFFSET('Sanitation Data'!$I$28,0,10*ROW('Sanitation Data'!I161))="","",OFFSET('Sanitation Data'!$I$28,0,10*ROW('Sanitation Data'!I161)))</f>
        <v/>
      </c>
      <c r="DK167" s="270" t="str">
        <f ca="true">+IF(OFFSET('Sanitation Data'!$I$29,0,10*ROW('Sanitation Data'!I161))="","",OFFSET('Sanitation Data'!$I$29,0,10*ROW('Sanitation Data'!I161)))</f>
        <v/>
      </c>
      <c r="DL167" s="270" t="str">
        <f ca="true">+IF(OFFSET('Sanitation Data'!$I$30,0,10*ROW('Sanitation Data'!I161))="","",OFFSET('Sanitation Data'!$I$30,0,10*ROW('Sanitation Data'!I161)))</f>
        <v/>
      </c>
      <c r="DM167" s="270" t="str">
        <f ca="true">+IF(OFFSET('Sanitation Data'!$I$31,0,10*ROW('Sanitation Data'!I161))="","",OFFSET('Sanitation Data'!$I$31,0,10*ROW('Sanitation Data'!I161)))</f>
        <v/>
      </c>
      <c r="DN167" s="270" t="str">
        <f ca="true">+IF(OFFSET('Sanitation Data'!$I$32,0,10*ROW('Sanitation Data'!I161))="","",OFFSET('Sanitation Data'!$I$32,0,10*ROW('Sanitation Data'!I161)))</f>
        <v/>
      </c>
      <c r="DO167" s="270" t="str">
        <f ca="true">+IF(OFFSET('Hygiene Data'!$D$11,0,10*ROW('Hygiene Data'!D161))="","",OFFSET('Hygiene Data'!$D$11,0,10*ROW('Hygiene Data'!D161)))</f>
        <v/>
      </c>
      <c r="DP167" s="270" t="str">
        <f ca="true">+IF(OFFSET('Hygiene Data'!$D$12,0,10*ROW('Hygiene Data'!D161))="","",OFFSET('Hygiene Data'!$D$12,0,10*ROW('Hygiene Data'!D161)))</f>
        <v/>
      </c>
      <c r="DQ167" s="270" t="str">
        <f ca="true">+IF(OFFSET('Hygiene Data'!$D$13,0,10*ROW('Hygiene Data'!D161))="","",OFFSET('Hygiene Data'!$D$13,0,10*ROW('Hygiene Data'!D161)))</f>
        <v/>
      </c>
      <c r="DR167" s="270" t="str">
        <f ca="true">+IF(OFFSET('Hygiene Data'!$E$11,0,10*ROW('Hygiene Data'!E161))="","",OFFSET('Hygiene Data'!$E$11,0,10*ROW('Hygiene Data'!E161)))</f>
        <v/>
      </c>
      <c r="DS167" s="270" t="str">
        <f ca="true">+IF(OFFSET('Hygiene Data'!$E$12,0,10*ROW('Hygiene Data'!E161))="","",OFFSET('Hygiene Data'!$E$12,0,10*ROW('Hygiene Data'!E161)))</f>
        <v/>
      </c>
      <c r="DT167" s="270" t="str">
        <f ca="true">+IF(OFFSET('Hygiene Data'!$E$13,0,10*ROW('Hygiene Data'!E161))="","",OFFSET('Hygiene Data'!$E$13,0,10*ROW('Hygiene Data'!E161)))</f>
        <v/>
      </c>
      <c r="DU167" s="270" t="str">
        <f ca="true">+IF(OFFSET('Hygiene Data'!$F$11,0,10*ROW('Hygiene Data'!F161))="","",OFFSET('Hygiene Data'!$F$11,0,10*ROW('Hygiene Data'!F161)))</f>
        <v/>
      </c>
      <c r="DV167" s="270" t="str">
        <f ca="true">+IF(OFFSET('Hygiene Data'!$F$12,0,10*ROW('Hygiene Data'!F161))="","",OFFSET('Hygiene Data'!$F$12,0,10*ROW('Hygiene Data'!F161)))</f>
        <v/>
      </c>
      <c r="DW167" s="270" t="str">
        <f ca="true">+IF(OFFSET('Hygiene Data'!$F$13,0,10*ROW('Hygiene Data'!F161))="","",OFFSET('Hygiene Data'!$F$13,0,10*ROW('Hygiene Data'!F161)))</f>
        <v/>
      </c>
      <c r="DX167" s="270" t="str">
        <f ca="true">+IF(OFFSET('Hygiene Data'!$G$11,0,10*ROW('Hygiene Data'!G161))="","",OFFSET('Hygiene Data'!$G$11,0,10*ROW('Hygiene Data'!G161)))</f>
        <v/>
      </c>
      <c r="DY167" s="270" t="str">
        <f ca="true">+IF(OFFSET('Hygiene Data'!$G$12,0,10*ROW('Hygiene Data'!G161))="","",OFFSET('Hygiene Data'!$G$12,0,10*ROW('Hygiene Data'!G161)))</f>
        <v/>
      </c>
      <c r="DZ167" s="270" t="str">
        <f ca="true">+IF(OFFSET('Hygiene Data'!$G$13,0,10*ROW('Hygiene Data'!G161))="","",OFFSET('Hygiene Data'!$G$13,0,10*ROW('Hygiene Data'!G161)))</f>
        <v/>
      </c>
      <c r="EA167" s="270" t="str">
        <f ca="true">+IF(OFFSET('Hygiene Data'!$H$11,0,10*ROW('Hygiene Data'!H161))="","",OFFSET('Hygiene Data'!$H$11,0,10*ROW('Hygiene Data'!H161)))</f>
        <v/>
      </c>
      <c r="EB167" s="270" t="str">
        <f ca="true">+IF(OFFSET('Hygiene Data'!$H$12,0,10*ROW('Hygiene Data'!H161))="","",OFFSET('Hygiene Data'!$H$12,0,10*ROW('Hygiene Data'!H161)))</f>
        <v/>
      </c>
      <c r="EC167" s="270" t="str">
        <f ca="true">+IF(OFFSET('Hygiene Data'!$H$13,0,10*ROW('Hygiene Data'!H161))="","",OFFSET('Hygiene Data'!$H$13,0,10*ROW('Hygiene Data'!H161)))</f>
        <v/>
      </c>
      <c r="ED167" s="270" t="str">
        <f ca="true">+IF(OFFSET('Hygiene Data'!$I$11,0,10*ROW('Hygiene Data'!I161))="","",OFFSET('Hygiene Data'!$I$11,0,10*ROW('Hygiene Data'!I161)))</f>
        <v/>
      </c>
      <c r="EE167" s="270" t="str">
        <f ca="true">+IF(OFFSET('Hygiene Data'!$I$12,0,10*ROW('Hygiene Data'!I161))="","",OFFSET('Hygiene Data'!$I$12,0,10*ROW('Hygiene Data'!I161)))</f>
        <v/>
      </c>
      <c r="EF167" s="270"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6"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0"/>
      <c r="BS168" s="270" t="str">
        <f ca="true">+IF(OFFSET('Water Data'!$D$27,0,10*ROW('Water Data'!D162))="","",OFFSET('Water Data'!$D$27,0,10*ROW('Water Data'!D162)))</f>
        <v/>
      </c>
      <c r="BT168" s="270" t="str">
        <f ca="true">+IF(OFFSET('Water Data'!$D$28,0,10*ROW('Water Data'!D162))="","",OFFSET('Water Data'!$D$28,0,10*ROW('Water Data'!D162)))</f>
        <v/>
      </c>
      <c r="BU168" s="270" t="str">
        <f ca="true">+IF(OFFSET('Water Data'!$D$29,0,10*ROW('Water Data'!D162))="","",OFFSET('Water Data'!$D$29,0,10*ROW('Water Data'!D162)))</f>
        <v/>
      </c>
      <c r="BV168" s="270" t="str">
        <f ca="true">+IF(OFFSET('Water Data'!$E$27,0,10*ROW('Water Data'!E162))="","",OFFSET('Water Data'!$E$27,0,10*ROW('Water Data'!E162)))</f>
        <v/>
      </c>
      <c r="BW168" s="270" t="str">
        <f ca="true">+IF(OFFSET('Water Data'!$E$28,0,10*ROW('Water Data'!E162))="","",OFFSET('Water Data'!$E$28,0,10*ROW('Water Data'!E162)))</f>
        <v/>
      </c>
      <c r="BX168" s="270" t="str">
        <f ca="true">+IF(OFFSET('Water Data'!$E$29,0,10*ROW('Water Data'!E162))="","",OFFSET('Water Data'!$E$29,0,10*ROW('Water Data'!E162)))</f>
        <v/>
      </c>
      <c r="BY168" s="270" t="str">
        <f ca="true">+IF(OFFSET('Water Data'!$F$27,0,10*ROW('Water Data'!F162))="","",OFFSET('Water Data'!$F$27,0,10*ROW('Water Data'!F162)))</f>
        <v/>
      </c>
      <c r="BZ168" s="270" t="str">
        <f ca="true">+IF(OFFSET('Water Data'!$F$28,0,10*ROW('Water Data'!F162))="","",OFFSET('Water Data'!$F$28,0,10*ROW('Water Data'!F162)))</f>
        <v/>
      </c>
      <c r="CA168" s="270" t="str">
        <f ca="true">+IF(OFFSET('Water Data'!$F$29,0,10*ROW('Water Data'!F162))="","",OFFSET('Water Data'!$F$29,0,10*ROW('Water Data'!F162)))</f>
        <v/>
      </c>
      <c r="CB168" s="270" t="str">
        <f ca="true">+IF(OFFSET('Water Data'!$G$27,0,10*ROW('Water Data'!G162))="","",OFFSET('Water Data'!$G$27,0,10*ROW('Water Data'!G162)))</f>
        <v/>
      </c>
      <c r="CC168" s="270" t="str">
        <f ca="true">+IF(OFFSET('Water Data'!$G$28,0,10*ROW('Water Data'!G162))="","",OFFSET('Water Data'!$G$28,0,10*ROW('Water Data'!G162)))</f>
        <v/>
      </c>
      <c r="CD168" s="270" t="str">
        <f ca="true">+IF(OFFSET('Water Data'!$G$29,0,10*ROW('Water Data'!G162))="","",OFFSET('Water Data'!$G$29,0,10*ROW('Water Data'!G162)))</f>
        <v/>
      </c>
      <c r="CE168" s="270" t="str">
        <f ca="true">+IF(OFFSET('Water Data'!$H$27,0,10*ROW('Water Data'!H162))="","",OFFSET('Water Data'!$H$27,0,10*ROW('Water Data'!H162)))</f>
        <v/>
      </c>
      <c r="CF168" s="270" t="str">
        <f ca="true">+IF(OFFSET('Water Data'!$H$28,0,10*ROW('Water Data'!H162))="","",OFFSET('Water Data'!$H$28,0,10*ROW('Water Data'!H162)))</f>
        <v/>
      </c>
      <c r="CG168" s="270" t="str">
        <f ca="true">+IF(OFFSET('Water Data'!$H$29,0,10*ROW('Water Data'!H162))="","",OFFSET('Water Data'!$H$29,0,10*ROW('Water Data'!H162)))</f>
        <v/>
      </c>
      <c r="CH168" s="270" t="str">
        <f ca="true">+IF(OFFSET('Water Data'!$I$27,0,10*ROW('Water Data'!I162))="","",OFFSET('Water Data'!$I$27,0,10*ROW('Water Data'!I162)))</f>
        <v/>
      </c>
      <c r="CI168" s="270" t="str">
        <f ca="true">+IF(OFFSET('Water Data'!$I$28,0,10*ROW('Water Data'!I162))="","",OFFSET('Water Data'!$I$28,0,10*ROW('Water Data'!I162)))</f>
        <v/>
      </c>
      <c r="CJ168" s="270" t="str">
        <f ca="true">+IF(OFFSET('Water Data'!$I$29,0,10*ROW('Water Data'!I162))="","",OFFSET('Water Data'!$I$29,0,10*ROW('Water Data'!I162)))</f>
        <v/>
      </c>
      <c r="CK168" s="270" t="str">
        <f ca="true">+IF(OFFSET('Sanitation Data'!$D$28,0,10*ROW('Sanitation Data'!D162))="","",OFFSET('Sanitation Data'!$D$28,0,10*ROW('Sanitation Data'!D162)))</f>
        <v/>
      </c>
      <c r="CL168" s="270" t="str">
        <f ca="true">+IF(OFFSET('Sanitation Data'!$D$29,0,10*ROW('Sanitation Data'!D162))="","",OFFSET('Sanitation Data'!$D$29,0,10*ROW('Sanitation Data'!D162)))</f>
        <v/>
      </c>
      <c r="CM168" s="270" t="str">
        <f ca="true">+IF(OFFSET('Sanitation Data'!$D$30,0,10*ROW('Sanitation Data'!D162))="","",OFFSET('Sanitation Data'!$D$30,0,10*ROW('Sanitation Data'!D162)))</f>
        <v/>
      </c>
      <c r="CN168" s="270" t="str">
        <f ca="true">+IF(OFFSET('Sanitation Data'!$D$31,0,10*ROW('Sanitation Data'!D162))="","",OFFSET('Sanitation Data'!$D$31,0,10*ROW('Sanitation Data'!D162)))</f>
        <v/>
      </c>
      <c r="CO168" s="270" t="str">
        <f ca="true">+IF(OFFSET('Sanitation Data'!$D$32,0,10*ROW('Sanitation Data'!D162))="","",OFFSET('Sanitation Data'!$D$32,0,10*ROW('Sanitation Data'!D162)))</f>
        <v/>
      </c>
      <c r="CP168" s="270" t="str">
        <f ca="true">+IF(OFFSET('Sanitation Data'!$E$28,0,10*ROW('Sanitation Data'!E162))="","",OFFSET('Sanitation Data'!$E$28,0,10*ROW('Sanitation Data'!E162)))</f>
        <v/>
      </c>
      <c r="CQ168" s="270" t="str">
        <f ca="true">+IF(OFFSET('Sanitation Data'!$E$29,0,10*ROW('Sanitation Data'!E162))="","",OFFSET('Sanitation Data'!$E$29,0,10*ROW('Sanitation Data'!E162)))</f>
        <v/>
      </c>
      <c r="CR168" s="270" t="str">
        <f ca="true">+IF(OFFSET('Sanitation Data'!$E$30,0,10*ROW('Sanitation Data'!E162))="","",OFFSET('Sanitation Data'!$E$30,0,10*ROW('Sanitation Data'!E162)))</f>
        <v/>
      </c>
      <c r="CS168" s="270" t="str">
        <f ca="true">+IF(OFFSET('Sanitation Data'!$E$31,0,10*ROW('Sanitation Data'!E162))="","",OFFSET('Sanitation Data'!$E$31,0,10*ROW('Sanitation Data'!E162)))</f>
        <v/>
      </c>
      <c r="CT168" s="270" t="str">
        <f ca="true">+IF(OFFSET('Sanitation Data'!$E$32,0,10*ROW('Sanitation Data'!E162))="","",OFFSET('Sanitation Data'!$E$32,0,10*ROW('Sanitation Data'!E162)))</f>
        <v/>
      </c>
      <c r="CU168" s="270" t="str">
        <f ca="true">+IF(OFFSET('Sanitation Data'!$F$28,0,10*ROW('Sanitation Data'!F162))="","",OFFSET('Sanitation Data'!$F$28,0,10*ROW('Sanitation Data'!F162)))</f>
        <v/>
      </c>
      <c r="CV168" s="270" t="str">
        <f ca="true">+IF(OFFSET('Sanitation Data'!$F$29,0,10*ROW('Sanitation Data'!F162))="","",OFFSET('Sanitation Data'!$F$29,0,10*ROW('Sanitation Data'!F162)))</f>
        <v/>
      </c>
      <c r="CW168" s="270" t="str">
        <f ca="true">+IF(OFFSET('Sanitation Data'!$F$30,0,10*ROW('Sanitation Data'!F162))="","",OFFSET('Sanitation Data'!$F$30,0,10*ROW('Sanitation Data'!F162)))</f>
        <v/>
      </c>
      <c r="CX168" s="270" t="str">
        <f ca="true">+IF(OFFSET('Sanitation Data'!$F$31,0,10*ROW('Sanitation Data'!F162))="","",OFFSET('Sanitation Data'!$F$31,0,10*ROW('Sanitation Data'!F162)))</f>
        <v/>
      </c>
      <c r="CY168" s="270" t="str">
        <f ca="true">+IF(OFFSET('Sanitation Data'!$F$32,0,10*ROW('Sanitation Data'!F162))="","",OFFSET('Sanitation Data'!$F$32,0,10*ROW('Sanitation Data'!F162)))</f>
        <v/>
      </c>
      <c r="CZ168" s="270" t="str">
        <f ca="true">+IF(OFFSET('Sanitation Data'!$G$28,0,10*ROW('Sanitation Data'!G162))="","",OFFSET('Sanitation Data'!$G$28,0,10*ROW('Sanitation Data'!G162)))</f>
        <v/>
      </c>
      <c r="DA168" s="270" t="str">
        <f ca="true">+IF(OFFSET('Sanitation Data'!$G$29,0,10*ROW('Sanitation Data'!G162))="","",OFFSET('Sanitation Data'!$G$29,0,10*ROW('Sanitation Data'!G162)))</f>
        <v/>
      </c>
      <c r="DB168" s="270" t="str">
        <f ca="true">+IF(OFFSET('Sanitation Data'!$G$30,0,10*ROW('Sanitation Data'!G162))="","",OFFSET('Sanitation Data'!$G$30,0,10*ROW('Sanitation Data'!G162)))</f>
        <v/>
      </c>
      <c r="DC168" s="270" t="str">
        <f ca="true">+IF(OFFSET('Sanitation Data'!$G$31,0,10*ROW('Sanitation Data'!G162))="","",OFFSET('Sanitation Data'!$G$31,0,10*ROW('Sanitation Data'!G162)))</f>
        <v/>
      </c>
      <c r="DD168" s="270" t="str">
        <f ca="true">+IF(OFFSET('Sanitation Data'!$G$32,0,10*ROW('Sanitation Data'!G162))="","",OFFSET('Sanitation Data'!$G$32,0,10*ROW('Sanitation Data'!G162)))</f>
        <v/>
      </c>
      <c r="DE168" s="270" t="str">
        <f ca="true">+IF(OFFSET('Sanitation Data'!$H$28,0,10*ROW('Sanitation Data'!H162))="","",OFFSET('Sanitation Data'!$H$28,0,10*ROW('Sanitation Data'!H162)))</f>
        <v/>
      </c>
      <c r="DF168" s="270" t="str">
        <f ca="true">+IF(OFFSET('Sanitation Data'!$H$29,0,10*ROW('Sanitation Data'!H162))="","",OFFSET('Sanitation Data'!$H$29,0,10*ROW('Sanitation Data'!H162)))</f>
        <v/>
      </c>
      <c r="DG168" s="270" t="str">
        <f ca="true">+IF(OFFSET('Sanitation Data'!$H$30,0,10*ROW('Sanitation Data'!H162))="","",OFFSET('Sanitation Data'!$H$30,0,10*ROW('Sanitation Data'!H162)))</f>
        <v/>
      </c>
      <c r="DH168" s="270" t="str">
        <f ca="true">+IF(OFFSET('Sanitation Data'!$H$31,0,10*ROW('Sanitation Data'!H162))="","",OFFSET('Sanitation Data'!$H$31,0,10*ROW('Sanitation Data'!H162)))</f>
        <v/>
      </c>
      <c r="DI168" s="270" t="str">
        <f ca="true">+IF(OFFSET('Sanitation Data'!$H$32,0,10*ROW('Sanitation Data'!H162))="","",OFFSET('Sanitation Data'!$H$32,0,10*ROW('Sanitation Data'!H162)))</f>
        <v/>
      </c>
      <c r="DJ168" s="270" t="str">
        <f ca="true">+IF(OFFSET('Sanitation Data'!$I$28,0,10*ROW('Sanitation Data'!I162))="","",OFFSET('Sanitation Data'!$I$28,0,10*ROW('Sanitation Data'!I162)))</f>
        <v/>
      </c>
      <c r="DK168" s="270" t="str">
        <f ca="true">+IF(OFFSET('Sanitation Data'!$I$29,0,10*ROW('Sanitation Data'!I162))="","",OFFSET('Sanitation Data'!$I$29,0,10*ROW('Sanitation Data'!I162)))</f>
        <v/>
      </c>
      <c r="DL168" s="270" t="str">
        <f ca="true">+IF(OFFSET('Sanitation Data'!$I$30,0,10*ROW('Sanitation Data'!I162))="","",OFFSET('Sanitation Data'!$I$30,0,10*ROW('Sanitation Data'!I162)))</f>
        <v/>
      </c>
      <c r="DM168" s="270" t="str">
        <f ca="true">+IF(OFFSET('Sanitation Data'!$I$31,0,10*ROW('Sanitation Data'!I162))="","",OFFSET('Sanitation Data'!$I$31,0,10*ROW('Sanitation Data'!I162)))</f>
        <v/>
      </c>
      <c r="DN168" s="270" t="str">
        <f ca="true">+IF(OFFSET('Sanitation Data'!$I$32,0,10*ROW('Sanitation Data'!I162))="","",OFFSET('Sanitation Data'!$I$32,0,10*ROW('Sanitation Data'!I162)))</f>
        <v/>
      </c>
      <c r="DO168" s="270" t="str">
        <f ca="true">+IF(OFFSET('Hygiene Data'!$D$11,0,10*ROW('Hygiene Data'!D162))="","",OFFSET('Hygiene Data'!$D$11,0,10*ROW('Hygiene Data'!D162)))</f>
        <v/>
      </c>
      <c r="DP168" s="270" t="str">
        <f ca="true">+IF(OFFSET('Hygiene Data'!$D$12,0,10*ROW('Hygiene Data'!D162))="","",OFFSET('Hygiene Data'!$D$12,0,10*ROW('Hygiene Data'!D162)))</f>
        <v/>
      </c>
      <c r="DQ168" s="270" t="str">
        <f ca="true">+IF(OFFSET('Hygiene Data'!$D$13,0,10*ROW('Hygiene Data'!D162))="","",OFFSET('Hygiene Data'!$D$13,0,10*ROW('Hygiene Data'!D162)))</f>
        <v/>
      </c>
      <c r="DR168" s="270" t="str">
        <f ca="true">+IF(OFFSET('Hygiene Data'!$E$11,0,10*ROW('Hygiene Data'!E162))="","",OFFSET('Hygiene Data'!$E$11,0,10*ROW('Hygiene Data'!E162)))</f>
        <v/>
      </c>
      <c r="DS168" s="270" t="str">
        <f ca="true">+IF(OFFSET('Hygiene Data'!$E$12,0,10*ROW('Hygiene Data'!E162))="","",OFFSET('Hygiene Data'!$E$12,0,10*ROW('Hygiene Data'!E162)))</f>
        <v/>
      </c>
      <c r="DT168" s="270" t="str">
        <f ca="true">+IF(OFFSET('Hygiene Data'!$E$13,0,10*ROW('Hygiene Data'!E162))="","",OFFSET('Hygiene Data'!$E$13,0,10*ROW('Hygiene Data'!E162)))</f>
        <v/>
      </c>
      <c r="DU168" s="270" t="str">
        <f ca="true">+IF(OFFSET('Hygiene Data'!$F$11,0,10*ROW('Hygiene Data'!F162))="","",OFFSET('Hygiene Data'!$F$11,0,10*ROW('Hygiene Data'!F162)))</f>
        <v/>
      </c>
      <c r="DV168" s="270" t="str">
        <f ca="true">+IF(OFFSET('Hygiene Data'!$F$12,0,10*ROW('Hygiene Data'!F162))="","",OFFSET('Hygiene Data'!$F$12,0,10*ROW('Hygiene Data'!F162)))</f>
        <v/>
      </c>
      <c r="DW168" s="270" t="str">
        <f ca="true">+IF(OFFSET('Hygiene Data'!$F$13,0,10*ROW('Hygiene Data'!F162))="","",OFFSET('Hygiene Data'!$F$13,0,10*ROW('Hygiene Data'!F162)))</f>
        <v/>
      </c>
      <c r="DX168" s="270" t="str">
        <f ca="true">+IF(OFFSET('Hygiene Data'!$G$11,0,10*ROW('Hygiene Data'!G162))="","",OFFSET('Hygiene Data'!$G$11,0,10*ROW('Hygiene Data'!G162)))</f>
        <v/>
      </c>
      <c r="DY168" s="270" t="str">
        <f ca="true">+IF(OFFSET('Hygiene Data'!$G$12,0,10*ROW('Hygiene Data'!G162))="","",OFFSET('Hygiene Data'!$G$12,0,10*ROW('Hygiene Data'!G162)))</f>
        <v/>
      </c>
      <c r="DZ168" s="270" t="str">
        <f ca="true">+IF(OFFSET('Hygiene Data'!$G$13,0,10*ROW('Hygiene Data'!G162))="","",OFFSET('Hygiene Data'!$G$13,0,10*ROW('Hygiene Data'!G162)))</f>
        <v/>
      </c>
      <c r="EA168" s="270" t="str">
        <f ca="true">+IF(OFFSET('Hygiene Data'!$H$11,0,10*ROW('Hygiene Data'!H162))="","",OFFSET('Hygiene Data'!$H$11,0,10*ROW('Hygiene Data'!H162)))</f>
        <v/>
      </c>
      <c r="EB168" s="270" t="str">
        <f ca="true">+IF(OFFSET('Hygiene Data'!$H$12,0,10*ROW('Hygiene Data'!H162))="","",OFFSET('Hygiene Data'!$H$12,0,10*ROW('Hygiene Data'!H162)))</f>
        <v/>
      </c>
      <c r="EC168" s="270" t="str">
        <f ca="true">+IF(OFFSET('Hygiene Data'!$H$13,0,10*ROW('Hygiene Data'!H162))="","",OFFSET('Hygiene Data'!$H$13,0,10*ROW('Hygiene Data'!H162)))</f>
        <v/>
      </c>
      <c r="ED168" s="270" t="str">
        <f ca="true">+IF(OFFSET('Hygiene Data'!$I$11,0,10*ROW('Hygiene Data'!I162))="","",OFFSET('Hygiene Data'!$I$11,0,10*ROW('Hygiene Data'!I162)))</f>
        <v/>
      </c>
      <c r="EE168" s="270" t="str">
        <f ca="true">+IF(OFFSET('Hygiene Data'!$I$12,0,10*ROW('Hygiene Data'!I162))="","",OFFSET('Hygiene Data'!$I$12,0,10*ROW('Hygiene Data'!I162)))</f>
        <v/>
      </c>
      <c r="EF168" s="270"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6"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0"/>
      <c r="BS169" s="270" t="str">
        <f ca="true">+IF(OFFSET('Water Data'!$D$27,0,10*ROW('Water Data'!D163))="","",OFFSET('Water Data'!$D$27,0,10*ROW('Water Data'!D163)))</f>
        <v/>
      </c>
      <c r="BT169" s="270" t="str">
        <f ca="true">+IF(OFFSET('Water Data'!$D$28,0,10*ROW('Water Data'!D163))="","",OFFSET('Water Data'!$D$28,0,10*ROW('Water Data'!D163)))</f>
        <v/>
      </c>
      <c r="BU169" s="270" t="str">
        <f ca="true">+IF(OFFSET('Water Data'!$D$29,0,10*ROW('Water Data'!D163))="","",OFFSET('Water Data'!$D$29,0,10*ROW('Water Data'!D163)))</f>
        <v/>
      </c>
      <c r="BV169" s="270" t="str">
        <f ca="true">+IF(OFFSET('Water Data'!$E$27,0,10*ROW('Water Data'!E163))="","",OFFSET('Water Data'!$E$27,0,10*ROW('Water Data'!E163)))</f>
        <v/>
      </c>
      <c r="BW169" s="270" t="str">
        <f ca="true">+IF(OFFSET('Water Data'!$E$28,0,10*ROW('Water Data'!E163))="","",OFFSET('Water Data'!$E$28,0,10*ROW('Water Data'!E163)))</f>
        <v/>
      </c>
      <c r="BX169" s="270" t="str">
        <f ca="true">+IF(OFFSET('Water Data'!$E$29,0,10*ROW('Water Data'!E163))="","",OFFSET('Water Data'!$E$29,0,10*ROW('Water Data'!E163)))</f>
        <v/>
      </c>
      <c r="BY169" s="270" t="str">
        <f ca="true">+IF(OFFSET('Water Data'!$F$27,0,10*ROW('Water Data'!F163))="","",OFFSET('Water Data'!$F$27,0,10*ROW('Water Data'!F163)))</f>
        <v/>
      </c>
      <c r="BZ169" s="270" t="str">
        <f ca="true">+IF(OFFSET('Water Data'!$F$28,0,10*ROW('Water Data'!F163))="","",OFFSET('Water Data'!$F$28,0,10*ROW('Water Data'!F163)))</f>
        <v/>
      </c>
      <c r="CA169" s="270" t="str">
        <f ca="true">+IF(OFFSET('Water Data'!$F$29,0,10*ROW('Water Data'!F163))="","",OFFSET('Water Data'!$F$29,0,10*ROW('Water Data'!F163)))</f>
        <v/>
      </c>
      <c r="CB169" s="270" t="str">
        <f ca="true">+IF(OFFSET('Water Data'!$G$27,0,10*ROW('Water Data'!G163))="","",OFFSET('Water Data'!$G$27,0,10*ROW('Water Data'!G163)))</f>
        <v/>
      </c>
      <c r="CC169" s="270" t="str">
        <f ca="true">+IF(OFFSET('Water Data'!$G$28,0,10*ROW('Water Data'!G163))="","",OFFSET('Water Data'!$G$28,0,10*ROW('Water Data'!G163)))</f>
        <v/>
      </c>
      <c r="CD169" s="270" t="str">
        <f ca="true">+IF(OFFSET('Water Data'!$G$29,0,10*ROW('Water Data'!G163))="","",OFFSET('Water Data'!$G$29,0,10*ROW('Water Data'!G163)))</f>
        <v/>
      </c>
      <c r="CE169" s="270" t="str">
        <f ca="true">+IF(OFFSET('Water Data'!$H$27,0,10*ROW('Water Data'!H163))="","",OFFSET('Water Data'!$H$27,0,10*ROW('Water Data'!H163)))</f>
        <v/>
      </c>
      <c r="CF169" s="270" t="str">
        <f ca="true">+IF(OFFSET('Water Data'!$H$28,0,10*ROW('Water Data'!H163))="","",OFFSET('Water Data'!$H$28,0,10*ROW('Water Data'!H163)))</f>
        <v/>
      </c>
      <c r="CG169" s="270" t="str">
        <f ca="true">+IF(OFFSET('Water Data'!$H$29,0,10*ROW('Water Data'!H163))="","",OFFSET('Water Data'!$H$29,0,10*ROW('Water Data'!H163)))</f>
        <v/>
      </c>
      <c r="CH169" s="270" t="str">
        <f ca="true">+IF(OFFSET('Water Data'!$I$27,0,10*ROW('Water Data'!I163))="","",OFFSET('Water Data'!$I$27,0,10*ROW('Water Data'!I163)))</f>
        <v/>
      </c>
      <c r="CI169" s="270" t="str">
        <f ca="true">+IF(OFFSET('Water Data'!$I$28,0,10*ROW('Water Data'!I163))="","",OFFSET('Water Data'!$I$28,0,10*ROW('Water Data'!I163)))</f>
        <v/>
      </c>
      <c r="CJ169" s="270" t="str">
        <f ca="true">+IF(OFFSET('Water Data'!$I$29,0,10*ROW('Water Data'!I163))="","",OFFSET('Water Data'!$I$29,0,10*ROW('Water Data'!I163)))</f>
        <v/>
      </c>
      <c r="CK169" s="270" t="str">
        <f ca="true">+IF(OFFSET('Sanitation Data'!$D$28,0,10*ROW('Sanitation Data'!D163))="","",OFFSET('Sanitation Data'!$D$28,0,10*ROW('Sanitation Data'!D163)))</f>
        <v/>
      </c>
      <c r="CL169" s="270" t="str">
        <f ca="true">+IF(OFFSET('Sanitation Data'!$D$29,0,10*ROW('Sanitation Data'!D163))="","",OFFSET('Sanitation Data'!$D$29,0,10*ROW('Sanitation Data'!D163)))</f>
        <v/>
      </c>
      <c r="CM169" s="270" t="str">
        <f ca="true">+IF(OFFSET('Sanitation Data'!$D$30,0,10*ROW('Sanitation Data'!D163))="","",OFFSET('Sanitation Data'!$D$30,0,10*ROW('Sanitation Data'!D163)))</f>
        <v/>
      </c>
      <c r="CN169" s="270" t="str">
        <f ca="true">+IF(OFFSET('Sanitation Data'!$D$31,0,10*ROW('Sanitation Data'!D163))="","",OFFSET('Sanitation Data'!$D$31,0,10*ROW('Sanitation Data'!D163)))</f>
        <v/>
      </c>
      <c r="CO169" s="270" t="str">
        <f ca="true">+IF(OFFSET('Sanitation Data'!$D$32,0,10*ROW('Sanitation Data'!D163))="","",OFFSET('Sanitation Data'!$D$32,0,10*ROW('Sanitation Data'!D163)))</f>
        <v/>
      </c>
      <c r="CP169" s="270" t="str">
        <f ca="true">+IF(OFFSET('Sanitation Data'!$E$28,0,10*ROW('Sanitation Data'!E163))="","",OFFSET('Sanitation Data'!$E$28,0,10*ROW('Sanitation Data'!E163)))</f>
        <v/>
      </c>
      <c r="CQ169" s="270" t="str">
        <f ca="true">+IF(OFFSET('Sanitation Data'!$E$29,0,10*ROW('Sanitation Data'!E163))="","",OFFSET('Sanitation Data'!$E$29,0,10*ROW('Sanitation Data'!E163)))</f>
        <v/>
      </c>
      <c r="CR169" s="270" t="str">
        <f ca="true">+IF(OFFSET('Sanitation Data'!$E$30,0,10*ROW('Sanitation Data'!E163))="","",OFFSET('Sanitation Data'!$E$30,0,10*ROW('Sanitation Data'!E163)))</f>
        <v/>
      </c>
      <c r="CS169" s="270" t="str">
        <f ca="true">+IF(OFFSET('Sanitation Data'!$E$31,0,10*ROW('Sanitation Data'!E163))="","",OFFSET('Sanitation Data'!$E$31,0,10*ROW('Sanitation Data'!E163)))</f>
        <v/>
      </c>
      <c r="CT169" s="270" t="str">
        <f ca="true">+IF(OFFSET('Sanitation Data'!$E$32,0,10*ROW('Sanitation Data'!E163))="","",OFFSET('Sanitation Data'!$E$32,0,10*ROW('Sanitation Data'!E163)))</f>
        <v/>
      </c>
      <c r="CU169" s="270" t="str">
        <f ca="true">+IF(OFFSET('Sanitation Data'!$F$28,0,10*ROW('Sanitation Data'!F163))="","",OFFSET('Sanitation Data'!$F$28,0,10*ROW('Sanitation Data'!F163)))</f>
        <v/>
      </c>
      <c r="CV169" s="270" t="str">
        <f ca="true">+IF(OFFSET('Sanitation Data'!$F$29,0,10*ROW('Sanitation Data'!F163))="","",OFFSET('Sanitation Data'!$F$29,0,10*ROW('Sanitation Data'!F163)))</f>
        <v/>
      </c>
      <c r="CW169" s="270" t="str">
        <f ca="true">+IF(OFFSET('Sanitation Data'!$F$30,0,10*ROW('Sanitation Data'!F163))="","",OFFSET('Sanitation Data'!$F$30,0,10*ROW('Sanitation Data'!F163)))</f>
        <v/>
      </c>
      <c r="CX169" s="270" t="str">
        <f ca="true">+IF(OFFSET('Sanitation Data'!$F$31,0,10*ROW('Sanitation Data'!F163))="","",OFFSET('Sanitation Data'!$F$31,0,10*ROW('Sanitation Data'!F163)))</f>
        <v/>
      </c>
      <c r="CY169" s="270" t="str">
        <f ca="true">+IF(OFFSET('Sanitation Data'!$F$32,0,10*ROW('Sanitation Data'!F163))="","",OFFSET('Sanitation Data'!$F$32,0,10*ROW('Sanitation Data'!F163)))</f>
        <v/>
      </c>
      <c r="CZ169" s="270" t="str">
        <f ca="true">+IF(OFFSET('Sanitation Data'!$G$28,0,10*ROW('Sanitation Data'!G163))="","",OFFSET('Sanitation Data'!$G$28,0,10*ROW('Sanitation Data'!G163)))</f>
        <v/>
      </c>
      <c r="DA169" s="270" t="str">
        <f ca="true">+IF(OFFSET('Sanitation Data'!$G$29,0,10*ROW('Sanitation Data'!G163))="","",OFFSET('Sanitation Data'!$G$29,0,10*ROW('Sanitation Data'!G163)))</f>
        <v/>
      </c>
      <c r="DB169" s="270" t="str">
        <f ca="true">+IF(OFFSET('Sanitation Data'!$G$30,0,10*ROW('Sanitation Data'!G163))="","",OFFSET('Sanitation Data'!$G$30,0,10*ROW('Sanitation Data'!G163)))</f>
        <v/>
      </c>
      <c r="DC169" s="270" t="str">
        <f ca="true">+IF(OFFSET('Sanitation Data'!$G$31,0,10*ROW('Sanitation Data'!G163))="","",OFFSET('Sanitation Data'!$G$31,0,10*ROW('Sanitation Data'!G163)))</f>
        <v/>
      </c>
      <c r="DD169" s="270" t="str">
        <f ca="true">+IF(OFFSET('Sanitation Data'!$G$32,0,10*ROW('Sanitation Data'!G163))="","",OFFSET('Sanitation Data'!$G$32,0,10*ROW('Sanitation Data'!G163)))</f>
        <v/>
      </c>
      <c r="DE169" s="270" t="str">
        <f ca="true">+IF(OFFSET('Sanitation Data'!$H$28,0,10*ROW('Sanitation Data'!H163))="","",OFFSET('Sanitation Data'!$H$28,0,10*ROW('Sanitation Data'!H163)))</f>
        <v/>
      </c>
      <c r="DF169" s="270" t="str">
        <f ca="true">+IF(OFFSET('Sanitation Data'!$H$29,0,10*ROW('Sanitation Data'!H163))="","",OFFSET('Sanitation Data'!$H$29,0,10*ROW('Sanitation Data'!H163)))</f>
        <v/>
      </c>
      <c r="DG169" s="270" t="str">
        <f ca="true">+IF(OFFSET('Sanitation Data'!$H$30,0,10*ROW('Sanitation Data'!H163))="","",OFFSET('Sanitation Data'!$H$30,0,10*ROW('Sanitation Data'!H163)))</f>
        <v/>
      </c>
      <c r="DH169" s="270" t="str">
        <f ca="true">+IF(OFFSET('Sanitation Data'!$H$31,0,10*ROW('Sanitation Data'!H163))="","",OFFSET('Sanitation Data'!$H$31,0,10*ROW('Sanitation Data'!H163)))</f>
        <v/>
      </c>
      <c r="DI169" s="270" t="str">
        <f ca="true">+IF(OFFSET('Sanitation Data'!$H$32,0,10*ROW('Sanitation Data'!H163))="","",OFFSET('Sanitation Data'!$H$32,0,10*ROW('Sanitation Data'!H163)))</f>
        <v/>
      </c>
      <c r="DJ169" s="270" t="str">
        <f ca="true">+IF(OFFSET('Sanitation Data'!$I$28,0,10*ROW('Sanitation Data'!I163))="","",OFFSET('Sanitation Data'!$I$28,0,10*ROW('Sanitation Data'!I163)))</f>
        <v/>
      </c>
      <c r="DK169" s="270" t="str">
        <f ca="true">+IF(OFFSET('Sanitation Data'!$I$29,0,10*ROW('Sanitation Data'!I163))="","",OFFSET('Sanitation Data'!$I$29,0,10*ROW('Sanitation Data'!I163)))</f>
        <v/>
      </c>
      <c r="DL169" s="270" t="str">
        <f ca="true">+IF(OFFSET('Sanitation Data'!$I$30,0,10*ROW('Sanitation Data'!I163))="","",OFFSET('Sanitation Data'!$I$30,0,10*ROW('Sanitation Data'!I163)))</f>
        <v/>
      </c>
      <c r="DM169" s="270" t="str">
        <f ca="true">+IF(OFFSET('Sanitation Data'!$I$31,0,10*ROW('Sanitation Data'!I163))="","",OFFSET('Sanitation Data'!$I$31,0,10*ROW('Sanitation Data'!I163)))</f>
        <v/>
      </c>
      <c r="DN169" s="270" t="str">
        <f ca="true">+IF(OFFSET('Sanitation Data'!$I$32,0,10*ROW('Sanitation Data'!I163))="","",OFFSET('Sanitation Data'!$I$32,0,10*ROW('Sanitation Data'!I163)))</f>
        <v/>
      </c>
      <c r="DO169" s="270" t="str">
        <f ca="true">+IF(OFFSET('Hygiene Data'!$D$11,0,10*ROW('Hygiene Data'!D163))="","",OFFSET('Hygiene Data'!$D$11,0,10*ROW('Hygiene Data'!D163)))</f>
        <v/>
      </c>
      <c r="DP169" s="270" t="str">
        <f ca="true">+IF(OFFSET('Hygiene Data'!$D$12,0,10*ROW('Hygiene Data'!D163))="","",OFFSET('Hygiene Data'!$D$12,0,10*ROW('Hygiene Data'!D163)))</f>
        <v/>
      </c>
      <c r="DQ169" s="270" t="str">
        <f ca="true">+IF(OFFSET('Hygiene Data'!$D$13,0,10*ROW('Hygiene Data'!D163))="","",OFFSET('Hygiene Data'!$D$13,0,10*ROW('Hygiene Data'!D163)))</f>
        <v/>
      </c>
      <c r="DR169" s="270" t="str">
        <f ca="true">+IF(OFFSET('Hygiene Data'!$E$11,0,10*ROW('Hygiene Data'!E163))="","",OFFSET('Hygiene Data'!$E$11,0,10*ROW('Hygiene Data'!E163)))</f>
        <v/>
      </c>
      <c r="DS169" s="270" t="str">
        <f ca="true">+IF(OFFSET('Hygiene Data'!$E$12,0,10*ROW('Hygiene Data'!E163))="","",OFFSET('Hygiene Data'!$E$12,0,10*ROW('Hygiene Data'!E163)))</f>
        <v/>
      </c>
      <c r="DT169" s="270" t="str">
        <f ca="true">+IF(OFFSET('Hygiene Data'!$E$13,0,10*ROW('Hygiene Data'!E163))="","",OFFSET('Hygiene Data'!$E$13,0,10*ROW('Hygiene Data'!E163)))</f>
        <v/>
      </c>
      <c r="DU169" s="270" t="str">
        <f ca="true">+IF(OFFSET('Hygiene Data'!$F$11,0,10*ROW('Hygiene Data'!F163))="","",OFFSET('Hygiene Data'!$F$11,0,10*ROW('Hygiene Data'!F163)))</f>
        <v/>
      </c>
      <c r="DV169" s="270" t="str">
        <f ca="true">+IF(OFFSET('Hygiene Data'!$F$12,0,10*ROW('Hygiene Data'!F163))="","",OFFSET('Hygiene Data'!$F$12,0,10*ROW('Hygiene Data'!F163)))</f>
        <v/>
      </c>
      <c r="DW169" s="270" t="str">
        <f ca="true">+IF(OFFSET('Hygiene Data'!$F$13,0,10*ROW('Hygiene Data'!F163))="","",OFFSET('Hygiene Data'!$F$13,0,10*ROW('Hygiene Data'!F163)))</f>
        <v/>
      </c>
      <c r="DX169" s="270" t="str">
        <f ca="true">+IF(OFFSET('Hygiene Data'!$G$11,0,10*ROW('Hygiene Data'!G163))="","",OFFSET('Hygiene Data'!$G$11,0,10*ROW('Hygiene Data'!G163)))</f>
        <v/>
      </c>
      <c r="DY169" s="270" t="str">
        <f ca="true">+IF(OFFSET('Hygiene Data'!$G$12,0,10*ROW('Hygiene Data'!G163))="","",OFFSET('Hygiene Data'!$G$12,0,10*ROW('Hygiene Data'!G163)))</f>
        <v/>
      </c>
      <c r="DZ169" s="270" t="str">
        <f ca="true">+IF(OFFSET('Hygiene Data'!$G$13,0,10*ROW('Hygiene Data'!G163))="","",OFFSET('Hygiene Data'!$G$13,0,10*ROW('Hygiene Data'!G163)))</f>
        <v/>
      </c>
      <c r="EA169" s="270" t="str">
        <f ca="true">+IF(OFFSET('Hygiene Data'!$H$11,0,10*ROW('Hygiene Data'!H163))="","",OFFSET('Hygiene Data'!$H$11,0,10*ROW('Hygiene Data'!H163)))</f>
        <v/>
      </c>
      <c r="EB169" s="270" t="str">
        <f ca="true">+IF(OFFSET('Hygiene Data'!$H$12,0,10*ROW('Hygiene Data'!H163))="","",OFFSET('Hygiene Data'!$H$12,0,10*ROW('Hygiene Data'!H163)))</f>
        <v/>
      </c>
      <c r="EC169" s="270" t="str">
        <f ca="true">+IF(OFFSET('Hygiene Data'!$H$13,0,10*ROW('Hygiene Data'!H163))="","",OFFSET('Hygiene Data'!$H$13,0,10*ROW('Hygiene Data'!H163)))</f>
        <v/>
      </c>
      <c r="ED169" s="270" t="str">
        <f ca="true">+IF(OFFSET('Hygiene Data'!$I$11,0,10*ROW('Hygiene Data'!I163))="","",OFFSET('Hygiene Data'!$I$11,0,10*ROW('Hygiene Data'!I163)))</f>
        <v/>
      </c>
      <c r="EE169" s="270" t="str">
        <f ca="true">+IF(OFFSET('Hygiene Data'!$I$12,0,10*ROW('Hygiene Data'!I163))="","",OFFSET('Hygiene Data'!$I$12,0,10*ROW('Hygiene Data'!I163)))</f>
        <v/>
      </c>
      <c r="EF169" s="270"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6"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0"/>
      <c r="BS170" s="270" t="str">
        <f ca="true">+IF(OFFSET('Water Data'!$D$27,0,10*ROW('Water Data'!D164))="","",OFFSET('Water Data'!$D$27,0,10*ROW('Water Data'!D164)))</f>
        <v/>
      </c>
      <c r="BT170" s="270" t="str">
        <f ca="true">+IF(OFFSET('Water Data'!$D$28,0,10*ROW('Water Data'!D164))="","",OFFSET('Water Data'!$D$28,0,10*ROW('Water Data'!D164)))</f>
        <v/>
      </c>
      <c r="BU170" s="270" t="str">
        <f ca="true">+IF(OFFSET('Water Data'!$D$29,0,10*ROW('Water Data'!D164))="","",OFFSET('Water Data'!$D$29,0,10*ROW('Water Data'!D164)))</f>
        <v/>
      </c>
      <c r="BV170" s="270" t="str">
        <f ca="true">+IF(OFFSET('Water Data'!$E$27,0,10*ROW('Water Data'!E164))="","",OFFSET('Water Data'!$E$27,0,10*ROW('Water Data'!E164)))</f>
        <v/>
      </c>
      <c r="BW170" s="270" t="str">
        <f ca="true">+IF(OFFSET('Water Data'!$E$28,0,10*ROW('Water Data'!E164))="","",OFFSET('Water Data'!$E$28,0,10*ROW('Water Data'!E164)))</f>
        <v/>
      </c>
      <c r="BX170" s="270" t="str">
        <f ca="true">+IF(OFFSET('Water Data'!$E$29,0,10*ROW('Water Data'!E164))="","",OFFSET('Water Data'!$E$29,0,10*ROW('Water Data'!E164)))</f>
        <v/>
      </c>
      <c r="BY170" s="270" t="str">
        <f ca="true">+IF(OFFSET('Water Data'!$F$27,0,10*ROW('Water Data'!F164))="","",OFFSET('Water Data'!$F$27,0,10*ROW('Water Data'!F164)))</f>
        <v/>
      </c>
      <c r="BZ170" s="270" t="str">
        <f ca="true">+IF(OFFSET('Water Data'!$F$28,0,10*ROW('Water Data'!F164))="","",OFFSET('Water Data'!$F$28,0,10*ROW('Water Data'!F164)))</f>
        <v/>
      </c>
      <c r="CA170" s="270" t="str">
        <f ca="true">+IF(OFFSET('Water Data'!$F$29,0,10*ROW('Water Data'!F164))="","",OFFSET('Water Data'!$F$29,0,10*ROW('Water Data'!F164)))</f>
        <v/>
      </c>
      <c r="CB170" s="270" t="str">
        <f ca="true">+IF(OFFSET('Water Data'!$G$27,0,10*ROW('Water Data'!G164))="","",OFFSET('Water Data'!$G$27,0,10*ROW('Water Data'!G164)))</f>
        <v/>
      </c>
      <c r="CC170" s="270" t="str">
        <f ca="true">+IF(OFFSET('Water Data'!$G$28,0,10*ROW('Water Data'!G164))="","",OFFSET('Water Data'!$G$28,0,10*ROW('Water Data'!G164)))</f>
        <v/>
      </c>
      <c r="CD170" s="270" t="str">
        <f ca="true">+IF(OFFSET('Water Data'!$G$29,0,10*ROW('Water Data'!G164))="","",OFFSET('Water Data'!$G$29,0,10*ROW('Water Data'!G164)))</f>
        <v/>
      </c>
      <c r="CE170" s="270" t="str">
        <f ca="true">+IF(OFFSET('Water Data'!$H$27,0,10*ROW('Water Data'!H164))="","",OFFSET('Water Data'!$H$27,0,10*ROW('Water Data'!H164)))</f>
        <v/>
      </c>
      <c r="CF170" s="270" t="str">
        <f ca="true">+IF(OFFSET('Water Data'!$H$28,0,10*ROW('Water Data'!H164))="","",OFFSET('Water Data'!$H$28,0,10*ROW('Water Data'!H164)))</f>
        <v/>
      </c>
      <c r="CG170" s="270" t="str">
        <f ca="true">+IF(OFFSET('Water Data'!$H$29,0,10*ROW('Water Data'!H164))="","",OFFSET('Water Data'!$H$29,0,10*ROW('Water Data'!H164)))</f>
        <v/>
      </c>
      <c r="CH170" s="270" t="str">
        <f ca="true">+IF(OFFSET('Water Data'!$I$27,0,10*ROW('Water Data'!I164))="","",OFFSET('Water Data'!$I$27,0,10*ROW('Water Data'!I164)))</f>
        <v/>
      </c>
      <c r="CI170" s="270" t="str">
        <f ca="true">+IF(OFFSET('Water Data'!$I$28,0,10*ROW('Water Data'!I164))="","",OFFSET('Water Data'!$I$28,0,10*ROW('Water Data'!I164)))</f>
        <v/>
      </c>
      <c r="CJ170" s="270" t="str">
        <f ca="true">+IF(OFFSET('Water Data'!$I$29,0,10*ROW('Water Data'!I164))="","",OFFSET('Water Data'!$I$29,0,10*ROW('Water Data'!I164)))</f>
        <v/>
      </c>
      <c r="CK170" s="270" t="str">
        <f ca="true">+IF(OFFSET('Sanitation Data'!$D$28,0,10*ROW('Sanitation Data'!D164))="","",OFFSET('Sanitation Data'!$D$28,0,10*ROW('Sanitation Data'!D164)))</f>
        <v/>
      </c>
      <c r="CL170" s="270" t="str">
        <f ca="true">+IF(OFFSET('Sanitation Data'!$D$29,0,10*ROW('Sanitation Data'!D164))="","",OFFSET('Sanitation Data'!$D$29,0,10*ROW('Sanitation Data'!D164)))</f>
        <v/>
      </c>
      <c r="CM170" s="270" t="str">
        <f ca="true">+IF(OFFSET('Sanitation Data'!$D$30,0,10*ROW('Sanitation Data'!D164))="","",OFFSET('Sanitation Data'!$D$30,0,10*ROW('Sanitation Data'!D164)))</f>
        <v/>
      </c>
      <c r="CN170" s="270" t="str">
        <f ca="true">+IF(OFFSET('Sanitation Data'!$D$31,0,10*ROW('Sanitation Data'!D164))="","",OFFSET('Sanitation Data'!$D$31,0,10*ROW('Sanitation Data'!D164)))</f>
        <v/>
      </c>
      <c r="CO170" s="270" t="str">
        <f ca="true">+IF(OFFSET('Sanitation Data'!$D$32,0,10*ROW('Sanitation Data'!D164))="","",OFFSET('Sanitation Data'!$D$32,0,10*ROW('Sanitation Data'!D164)))</f>
        <v/>
      </c>
      <c r="CP170" s="270" t="str">
        <f ca="true">+IF(OFFSET('Sanitation Data'!$E$28,0,10*ROW('Sanitation Data'!E164))="","",OFFSET('Sanitation Data'!$E$28,0,10*ROW('Sanitation Data'!E164)))</f>
        <v/>
      </c>
      <c r="CQ170" s="270" t="str">
        <f ca="true">+IF(OFFSET('Sanitation Data'!$E$29,0,10*ROW('Sanitation Data'!E164))="","",OFFSET('Sanitation Data'!$E$29,0,10*ROW('Sanitation Data'!E164)))</f>
        <v/>
      </c>
      <c r="CR170" s="270" t="str">
        <f ca="true">+IF(OFFSET('Sanitation Data'!$E$30,0,10*ROW('Sanitation Data'!E164))="","",OFFSET('Sanitation Data'!$E$30,0,10*ROW('Sanitation Data'!E164)))</f>
        <v/>
      </c>
      <c r="CS170" s="270" t="str">
        <f ca="true">+IF(OFFSET('Sanitation Data'!$E$31,0,10*ROW('Sanitation Data'!E164))="","",OFFSET('Sanitation Data'!$E$31,0,10*ROW('Sanitation Data'!E164)))</f>
        <v/>
      </c>
      <c r="CT170" s="270" t="str">
        <f ca="true">+IF(OFFSET('Sanitation Data'!$E$32,0,10*ROW('Sanitation Data'!E164))="","",OFFSET('Sanitation Data'!$E$32,0,10*ROW('Sanitation Data'!E164)))</f>
        <v/>
      </c>
      <c r="CU170" s="270" t="str">
        <f ca="true">+IF(OFFSET('Sanitation Data'!$F$28,0,10*ROW('Sanitation Data'!F164))="","",OFFSET('Sanitation Data'!$F$28,0,10*ROW('Sanitation Data'!F164)))</f>
        <v/>
      </c>
      <c r="CV170" s="270" t="str">
        <f ca="true">+IF(OFFSET('Sanitation Data'!$F$29,0,10*ROW('Sanitation Data'!F164))="","",OFFSET('Sanitation Data'!$F$29,0,10*ROW('Sanitation Data'!F164)))</f>
        <v/>
      </c>
      <c r="CW170" s="270" t="str">
        <f ca="true">+IF(OFFSET('Sanitation Data'!$F$30,0,10*ROW('Sanitation Data'!F164))="","",OFFSET('Sanitation Data'!$F$30,0,10*ROW('Sanitation Data'!F164)))</f>
        <v/>
      </c>
      <c r="CX170" s="270" t="str">
        <f ca="true">+IF(OFFSET('Sanitation Data'!$F$31,0,10*ROW('Sanitation Data'!F164))="","",OFFSET('Sanitation Data'!$F$31,0,10*ROW('Sanitation Data'!F164)))</f>
        <v/>
      </c>
      <c r="CY170" s="270" t="str">
        <f ca="true">+IF(OFFSET('Sanitation Data'!$F$32,0,10*ROW('Sanitation Data'!F164))="","",OFFSET('Sanitation Data'!$F$32,0,10*ROW('Sanitation Data'!F164)))</f>
        <v/>
      </c>
      <c r="CZ170" s="270" t="str">
        <f ca="true">+IF(OFFSET('Sanitation Data'!$G$28,0,10*ROW('Sanitation Data'!G164))="","",OFFSET('Sanitation Data'!$G$28,0,10*ROW('Sanitation Data'!G164)))</f>
        <v/>
      </c>
      <c r="DA170" s="270" t="str">
        <f ca="true">+IF(OFFSET('Sanitation Data'!$G$29,0,10*ROW('Sanitation Data'!G164))="","",OFFSET('Sanitation Data'!$G$29,0,10*ROW('Sanitation Data'!G164)))</f>
        <v/>
      </c>
      <c r="DB170" s="270" t="str">
        <f ca="true">+IF(OFFSET('Sanitation Data'!$G$30,0,10*ROW('Sanitation Data'!G164))="","",OFFSET('Sanitation Data'!$G$30,0,10*ROW('Sanitation Data'!G164)))</f>
        <v/>
      </c>
      <c r="DC170" s="270" t="str">
        <f ca="true">+IF(OFFSET('Sanitation Data'!$G$31,0,10*ROW('Sanitation Data'!G164))="","",OFFSET('Sanitation Data'!$G$31,0,10*ROW('Sanitation Data'!G164)))</f>
        <v/>
      </c>
      <c r="DD170" s="270" t="str">
        <f ca="true">+IF(OFFSET('Sanitation Data'!$G$32,0,10*ROW('Sanitation Data'!G164))="","",OFFSET('Sanitation Data'!$G$32,0,10*ROW('Sanitation Data'!G164)))</f>
        <v/>
      </c>
      <c r="DE170" s="270" t="str">
        <f ca="true">+IF(OFFSET('Sanitation Data'!$H$28,0,10*ROW('Sanitation Data'!H164))="","",OFFSET('Sanitation Data'!$H$28,0,10*ROW('Sanitation Data'!H164)))</f>
        <v/>
      </c>
      <c r="DF170" s="270" t="str">
        <f ca="true">+IF(OFFSET('Sanitation Data'!$H$29,0,10*ROW('Sanitation Data'!H164))="","",OFFSET('Sanitation Data'!$H$29,0,10*ROW('Sanitation Data'!H164)))</f>
        <v/>
      </c>
      <c r="DG170" s="270" t="str">
        <f ca="true">+IF(OFFSET('Sanitation Data'!$H$30,0,10*ROW('Sanitation Data'!H164))="","",OFFSET('Sanitation Data'!$H$30,0,10*ROW('Sanitation Data'!H164)))</f>
        <v/>
      </c>
      <c r="DH170" s="270" t="str">
        <f ca="true">+IF(OFFSET('Sanitation Data'!$H$31,0,10*ROW('Sanitation Data'!H164))="","",OFFSET('Sanitation Data'!$H$31,0,10*ROW('Sanitation Data'!H164)))</f>
        <v/>
      </c>
      <c r="DI170" s="270" t="str">
        <f ca="true">+IF(OFFSET('Sanitation Data'!$H$32,0,10*ROW('Sanitation Data'!H164))="","",OFFSET('Sanitation Data'!$H$32,0,10*ROW('Sanitation Data'!H164)))</f>
        <v/>
      </c>
      <c r="DJ170" s="270" t="str">
        <f ca="true">+IF(OFFSET('Sanitation Data'!$I$28,0,10*ROW('Sanitation Data'!I164))="","",OFFSET('Sanitation Data'!$I$28,0,10*ROW('Sanitation Data'!I164)))</f>
        <v/>
      </c>
      <c r="DK170" s="270" t="str">
        <f ca="true">+IF(OFFSET('Sanitation Data'!$I$29,0,10*ROW('Sanitation Data'!I164))="","",OFFSET('Sanitation Data'!$I$29,0,10*ROW('Sanitation Data'!I164)))</f>
        <v/>
      </c>
      <c r="DL170" s="270" t="str">
        <f ca="true">+IF(OFFSET('Sanitation Data'!$I$30,0,10*ROW('Sanitation Data'!I164))="","",OFFSET('Sanitation Data'!$I$30,0,10*ROW('Sanitation Data'!I164)))</f>
        <v/>
      </c>
      <c r="DM170" s="270" t="str">
        <f ca="true">+IF(OFFSET('Sanitation Data'!$I$31,0,10*ROW('Sanitation Data'!I164))="","",OFFSET('Sanitation Data'!$I$31,0,10*ROW('Sanitation Data'!I164)))</f>
        <v/>
      </c>
      <c r="DN170" s="270" t="str">
        <f ca="true">+IF(OFFSET('Sanitation Data'!$I$32,0,10*ROW('Sanitation Data'!I164))="","",OFFSET('Sanitation Data'!$I$32,0,10*ROW('Sanitation Data'!I164)))</f>
        <v/>
      </c>
      <c r="DO170" s="270" t="str">
        <f ca="true">+IF(OFFSET('Hygiene Data'!$D$11,0,10*ROW('Hygiene Data'!D164))="","",OFFSET('Hygiene Data'!$D$11,0,10*ROW('Hygiene Data'!D164)))</f>
        <v/>
      </c>
      <c r="DP170" s="270" t="str">
        <f ca="true">+IF(OFFSET('Hygiene Data'!$D$12,0,10*ROW('Hygiene Data'!D164))="","",OFFSET('Hygiene Data'!$D$12,0,10*ROW('Hygiene Data'!D164)))</f>
        <v/>
      </c>
      <c r="DQ170" s="270" t="str">
        <f ca="true">+IF(OFFSET('Hygiene Data'!$D$13,0,10*ROW('Hygiene Data'!D164))="","",OFFSET('Hygiene Data'!$D$13,0,10*ROW('Hygiene Data'!D164)))</f>
        <v/>
      </c>
      <c r="DR170" s="270" t="str">
        <f ca="true">+IF(OFFSET('Hygiene Data'!$E$11,0,10*ROW('Hygiene Data'!E164))="","",OFFSET('Hygiene Data'!$E$11,0,10*ROW('Hygiene Data'!E164)))</f>
        <v/>
      </c>
      <c r="DS170" s="270" t="str">
        <f ca="true">+IF(OFFSET('Hygiene Data'!$E$12,0,10*ROW('Hygiene Data'!E164))="","",OFFSET('Hygiene Data'!$E$12,0,10*ROW('Hygiene Data'!E164)))</f>
        <v/>
      </c>
      <c r="DT170" s="270" t="str">
        <f ca="true">+IF(OFFSET('Hygiene Data'!$E$13,0,10*ROW('Hygiene Data'!E164))="","",OFFSET('Hygiene Data'!$E$13,0,10*ROW('Hygiene Data'!E164)))</f>
        <v/>
      </c>
      <c r="DU170" s="270" t="str">
        <f ca="true">+IF(OFFSET('Hygiene Data'!$F$11,0,10*ROW('Hygiene Data'!F164))="","",OFFSET('Hygiene Data'!$F$11,0,10*ROW('Hygiene Data'!F164)))</f>
        <v/>
      </c>
      <c r="DV170" s="270" t="str">
        <f ca="true">+IF(OFFSET('Hygiene Data'!$F$12,0,10*ROW('Hygiene Data'!F164))="","",OFFSET('Hygiene Data'!$F$12,0,10*ROW('Hygiene Data'!F164)))</f>
        <v/>
      </c>
      <c r="DW170" s="270" t="str">
        <f ca="true">+IF(OFFSET('Hygiene Data'!$F$13,0,10*ROW('Hygiene Data'!F164))="","",OFFSET('Hygiene Data'!$F$13,0,10*ROW('Hygiene Data'!F164)))</f>
        <v/>
      </c>
      <c r="DX170" s="270" t="str">
        <f ca="true">+IF(OFFSET('Hygiene Data'!$G$11,0,10*ROW('Hygiene Data'!G164))="","",OFFSET('Hygiene Data'!$G$11,0,10*ROW('Hygiene Data'!G164)))</f>
        <v/>
      </c>
      <c r="DY170" s="270" t="str">
        <f ca="true">+IF(OFFSET('Hygiene Data'!$G$12,0,10*ROW('Hygiene Data'!G164))="","",OFFSET('Hygiene Data'!$G$12,0,10*ROW('Hygiene Data'!G164)))</f>
        <v/>
      </c>
      <c r="DZ170" s="270" t="str">
        <f ca="true">+IF(OFFSET('Hygiene Data'!$G$13,0,10*ROW('Hygiene Data'!G164))="","",OFFSET('Hygiene Data'!$G$13,0,10*ROW('Hygiene Data'!G164)))</f>
        <v/>
      </c>
      <c r="EA170" s="270" t="str">
        <f ca="true">+IF(OFFSET('Hygiene Data'!$H$11,0,10*ROW('Hygiene Data'!H164))="","",OFFSET('Hygiene Data'!$H$11,0,10*ROW('Hygiene Data'!H164)))</f>
        <v/>
      </c>
      <c r="EB170" s="270" t="str">
        <f ca="true">+IF(OFFSET('Hygiene Data'!$H$12,0,10*ROW('Hygiene Data'!H164))="","",OFFSET('Hygiene Data'!$H$12,0,10*ROW('Hygiene Data'!H164)))</f>
        <v/>
      </c>
      <c r="EC170" s="270" t="str">
        <f ca="true">+IF(OFFSET('Hygiene Data'!$H$13,0,10*ROW('Hygiene Data'!H164))="","",OFFSET('Hygiene Data'!$H$13,0,10*ROW('Hygiene Data'!H164)))</f>
        <v/>
      </c>
      <c r="ED170" s="270" t="str">
        <f ca="true">+IF(OFFSET('Hygiene Data'!$I$11,0,10*ROW('Hygiene Data'!I164))="","",OFFSET('Hygiene Data'!$I$11,0,10*ROW('Hygiene Data'!I164)))</f>
        <v/>
      </c>
      <c r="EE170" s="270" t="str">
        <f ca="true">+IF(OFFSET('Hygiene Data'!$I$12,0,10*ROW('Hygiene Data'!I164))="","",OFFSET('Hygiene Data'!$I$12,0,10*ROW('Hygiene Data'!I164)))</f>
        <v/>
      </c>
      <c r="EF170" s="270"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6"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0"/>
      <c r="BS171" s="270" t="str">
        <f ca="true">+IF(OFFSET('Water Data'!$D$27,0,10*ROW('Water Data'!D165))="","",OFFSET('Water Data'!$D$27,0,10*ROW('Water Data'!D165)))</f>
        <v/>
      </c>
      <c r="BT171" s="270" t="str">
        <f ca="true">+IF(OFFSET('Water Data'!$D$28,0,10*ROW('Water Data'!D165))="","",OFFSET('Water Data'!$D$28,0,10*ROW('Water Data'!D165)))</f>
        <v/>
      </c>
      <c r="BU171" s="270" t="str">
        <f ca="true">+IF(OFFSET('Water Data'!$D$29,0,10*ROW('Water Data'!D165))="","",OFFSET('Water Data'!$D$29,0,10*ROW('Water Data'!D165)))</f>
        <v/>
      </c>
      <c r="BV171" s="270" t="str">
        <f ca="true">+IF(OFFSET('Water Data'!$E$27,0,10*ROW('Water Data'!E165))="","",OFFSET('Water Data'!$E$27,0,10*ROW('Water Data'!E165)))</f>
        <v/>
      </c>
      <c r="BW171" s="270" t="str">
        <f ca="true">+IF(OFFSET('Water Data'!$E$28,0,10*ROW('Water Data'!E165))="","",OFFSET('Water Data'!$E$28,0,10*ROW('Water Data'!E165)))</f>
        <v/>
      </c>
      <c r="BX171" s="270" t="str">
        <f ca="true">+IF(OFFSET('Water Data'!$E$29,0,10*ROW('Water Data'!E165))="","",OFFSET('Water Data'!$E$29,0,10*ROW('Water Data'!E165)))</f>
        <v/>
      </c>
      <c r="BY171" s="270" t="str">
        <f ca="true">+IF(OFFSET('Water Data'!$F$27,0,10*ROW('Water Data'!F165))="","",OFFSET('Water Data'!$F$27,0,10*ROW('Water Data'!F165)))</f>
        <v/>
      </c>
      <c r="BZ171" s="270" t="str">
        <f ca="true">+IF(OFFSET('Water Data'!$F$28,0,10*ROW('Water Data'!F165))="","",OFFSET('Water Data'!$F$28,0,10*ROW('Water Data'!F165)))</f>
        <v/>
      </c>
      <c r="CA171" s="270" t="str">
        <f ca="true">+IF(OFFSET('Water Data'!$F$29,0,10*ROW('Water Data'!F165))="","",OFFSET('Water Data'!$F$29,0,10*ROW('Water Data'!F165)))</f>
        <v/>
      </c>
      <c r="CB171" s="270" t="str">
        <f ca="true">+IF(OFFSET('Water Data'!$G$27,0,10*ROW('Water Data'!G165))="","",OFFSET('Water Data'!$G$27,0,10*ROW('Water Data'!G165)))</f>
        <v/>
      </c>
      <c r="CC171" s="270" t="str">
        <f ca="true">+IF(OFFSET('Water Data'!$G$28,0,10*ROW('Water Data'!G165))="","",OFFSET('Water Data'!$G$28,0,10*ROW('Water Data'!G165)))</f>
        <v/>
      </c>
      <c r="CD171" s="270" t="str">
        <f ca="true">+IF(OFFSET('Water Data'!$G$29,0,10*ROW('Water Data'!G165))="","",OFFSET('Water Data'!$G$29,0,10*ROW('Water Data'!G165)))</f>
        <v/>
      </c>
      <c r="CE171" s="270" t="str">
        <f ca="true">+IF(OFFSET('Water Data'!$H$27,0,10*ROW('Water Data'!H165))="","",OFFSET('Water Data'!$H$27,0,10*ROW('Water Data'!H165)))</f>
        <v/>
      </c>
      <c r="CF171" s="270" t="str">
        <f ca="true">+IF(OFFSET('Water Data'!$H$28,0,10*ROW('Water Data'!H165))="","",OFFSET('Water Data'!$H$28,0,10*ROW('Water Data'!H165)))</f>
        <v/>
      </c>
      <c r="CG171" s="270" t="str">
        <f ca="true">+IF(OFFSET('Water Data'!$H$29,0,10*ROW('Water Data'!H165))="","",OFFSET('Water Data'!$H$29,0,10*ROW('Water Data'!H165)))</f>
        <v/>
      </c>
      <c r="CH171" s="270" t="str">
        <f ca="true">+IF(OFFSET('Water Data'!$I$27,0,10*ROW('Water Data'!I165))="","",OFFSET('Water Data'!$I$27,0,10*ROW('Water Data'!I165)))</f>
        <v/>
      </c>
      <c r="CI171" s="270" t="str">
        <f ca="true">+IF(OFFSET('Water Data'!$I$28,0,10*ROW('Water Data'!I165))="","",OFFSET('Water Data'!$I$28,0,10*ROW('Water Data'!I165)))</f>
        <v/>
      </c>
      <c r="CJ171" s="270" t="str">
        <f ca="true">+IF(OFFSET('Water Data'!$I$29,0,10*ROW('Water Data'!I165))="","",OFFSET('Water Data'!$I$29,0,10*ROW('Water Data'!I165)))</f>
        <v/>
      </c>
      <c r="CK171" s="270" t="str">
        <f ca="true">+IF(OFFSET('Sanitation Data'!$D$28,0,10*ROW('Sanitation Data'!D165))="","",OFFSET('Sanitation Data'!$D$28,0,10*ROW('Sanitation Data'!D165)))</f>
        <v/>
      </c>
      <c r="CL171" s="270" t="str">
        <f ca="true">+IF(OFFSET('Sanitation Data'!$D$29,0,10*ROW('Sanitation Data'!D165))="","",OFFSET('Sanitation Data'!$D$29,0,10*ROW('Sanitation Data'!D165)))</f>
        <v/>
      </c>
      <c r="CM171" s="270" t="str">
        <f ca="true">+IF(OFFSET('Sanitation Data'!$D$30,0,10*ROW('Sanitation Data'!D165))="","",OFFSET('Sanitation Data'!$D$30,0,10*ROW('Sanitation Data'!D165)))</f>
        <v/>
      </c>
      <c r="CN171" s="270" t="str">
        <f ca="true">+IF(OFFSET('Sanitation Data'!$D$31,0,10*ROW('Sanitation Data'!D165))="","",OFFSET('Sanitation Data'!$D$31,0,10*ROW('Sanitation Data'!D165)))</f>
        <v/>
      </c>
      <c r="CO171" s="270" t="str">
        <f ca="true">+IF(OFFSET('Sanitation Data'!$D$32,0,10*ROW('Sanitation Data'!D165))="","",OFFSET('Sanitation Data'!$D$32,0,10*ROW('Sanitation Data'!D165)))</f>
        <v/>
      </c>
      <c r="CP171" s="270" t="str">
        <f ca="true">+IF(OFFSET('Sanitation Data'!$E$28,0,10*ROW('Sanitation Data'!E165))="","",OFFSET('Sanitation Data'!$E$28,0,10*ROW('Sanitation Data'!E165)))</f>
        <v/>
      </c>
      <c r="CQ171" s="270" t="str">
        <f ca="true">+IF(OFFSET('Sanitation Data'!$E$29,0,10*ROW('Sanitation Data'!E165))="","",OFFSET('Sanitation Data'!$E$29,0,10*ROW('Sanitation Data'!E165)))</f>
        <v/>
      </c>
      <c r="CR171" s="270" t="str">
        <f ca="true">+IF(OFFSET('Sanitation Data'!$E$30,0,10*ROW('Sanitation Data'!E165))="","",OFFSET('Sanitation Data'!$E$30,0,10*ROW('Sanitation Data'!E165)))</f>
        <v/>
      </c>
      <c r="CS171" s="270" t="str">
        <f ca="true">+IF(OFFSET('Sanitation Data'!$E$31,0,10*ROW('Sanitation Data'!E165))="","",OFFSET('Sanitation Data'!$E$31,0,10*ROW('Sanitation Data'!E165)))</f>
        <v/>
      </c>
      <c r="CT171" s="270" t="str">
        <f ca="true">+IF(OFFSET('Sanitation Data'!$E$32,0,10*ROW('Sanitation Data'!E165))="","",OFFSET('Sanitation Data'!$E$32,0,10*ROW('Sanitation Data'!E165)))</f>
        <v/>
      </c>
      <c r="CU171" s="270" t="str">
        <f ca="true">+IF(OFFSET('Sanitation Data'!$F$28,0,10*ROW('Sanitation Data'!F165))="","",OFFSET('Sanitation Data'!$F$28,0,10*ROW('Sanitation Data'!F165)))</f>
        <v/>
      </c>
      <c r="CV171" s="270" t="str">
        <f ca="true">+IF(OFFSET('Sanitation Data'!$F$29,0,10*ROW('Sanitation Data'!F165))="","",OFFSET('Sanitation Data'!$F$29,0,10*ROW('Sanitation Data'!F165)))</f>
        <v/>
      </c>
      <c r="CW171" s="270" t="str">
        <f ca="true">+IF(OFFSET('Sanitation Data'!$F$30,0,10*ROW('Sanitation Data'!F165))="","",OFFSET('Sanitation Data'!$F$30,0,10*ROW('Sanitation Data'!F165)))</f>
        <v/>
      </c>
      <c r="CX171" s="270" t="str">
        <f ca="true">+IF(OFFSET('Sanitation Data'!$F$31,0,10*ROW('Sanitation Data'!F165))="","",OFFSET('Sanitation Data'!$F$31,0,10*ROW('Sanitation Data'!F165)))</f>
        <v/>
      </c>
      <c r="CY171" s="270" t="str">
        <f ca="true">+IF(OFFSET('Sanitation Data'!$F$32,0,10*ROW('Sanitation Data'!F165))="","",OFFSET('Sanitation Data'!$F$32,0,10*ROW('Sanitation Data'!F165)))</f>
        <v/>
      </c>
      <c r="CZ171" s="270" t="str">
        <f ca="true">+IF(OFFSET('Sanitation Data'!$G$28,0,10*ROW('Sanitation Data'!G165))="","",OFFSET('Sanitation Data'!$G$28,0,10*ROW('Sanitation Data'!G165)))</f>
        <v/>
      </c>
      <c r="DA171" s="270" t="str">
        <f ca="true">+IF(OFFSET('Sanitation Data'!$G$29,0,10*ROW('Sanitation Data'!G165))="","",OFFSET('Sanitation Data'!$G$29,0,10*ROW('Sanitation Data'!G165)))</f>
        <v/>
      </c>
      <c r="DB171" s="270" t="str">
        <f ca="true">+IF(OFFSET('Sanitation Data'!$G$30,0,10*ROW('Sanitation Data'!G165))="","",OFFSET('Sanitation Data'!$G$30,0,10*ROW('Sanitation Data'!G165)))</f>
        <v/>
      </c>
      <c r="DC171" s="270" t="str">
        <f ca="true">+IF(OFFSET('Sanitation Data'!$G$31,0,10*ROW('Sanitation Data'!G165))="","",OFFSET('Sanitation Data'!$G$31,0,10*ROW('Sanitation Data'!G165)))</f>
        <v/>
      </c>
      <c r="DD171" s="270" t="str">
        <f ca="true">+IF(OFFSET('Sanitation Data'!$G$32,0,10*ROW('Sanitation Data'!G165))="","",OFFSET('Sanitation Data'!$G$32,0,10*ROW('Sanitation Data'!G165)))</f>
        <v/>
      </c>
      <c r="DE171" s="270" t="str">
        <f ca="true">+IF(OFFSET('Sanitation Data'!$H$28,0,10*ROW('Sanitation Data'!H165))="","",OFFSET('Sanitation Data'!$H$28,0,10*ROW('Sanitation Data'!H165)))</f>
        <v/>
      </c>
      <c r="DF171" s="270" t="str">
        <f ca="true">+IF(OFFSET('Sanitation Data'!$H$29,0,10*ROW('Sanitation Data'!H165))="","",OFFSET('Sanitation Data'!$H$29,0,10*ROW('Sanitation Data'!H165)))</f>
        <v/>
      </c>
      <c r="DG171" s="270" t="str">
        <f ca="true">+IF(OFFSET('Sanitation Data'!$H$30,0,10*ROW('Sanitation Data'!H165))="","",OFFSET('Sanitation Data'!$H$30,0,10*ROW('Sanitation Data'!H165)))</f>
        <v/>
      </c>
      <c r="DH171" s="270" t="str">
        <f ca="true">+IF(OFFSET('Sanitation Data'!$H$31,0,10*ROW('Sanitation Data'!H165))="","",OFFSET('Sanitation Data'!$H$31,0,10*ROW('Sanitation Data'!H165)))</f>
        <v/>
      </c>
      <c r="DI171" s="270" t="str">
        <f ca="true">+IF(OFFSET('Sanitation Data'!$H$32,0,10*ROW('Sanitation Data'!H165))="","",OFFSET('Sanitation Data'!$H$32,0,10*ROW('Sanitation Data'!H165)))</f>
        <v/>
      </c>
      <c r="DJ171" s="270" t="str">
        <f ca="true">+IF(OFFSET('Sanitation Data'!$I$28,0,10*ROW('Sanitation Data'!I165))="","",OFFSET('Sanitation Data'!$I$28,0,10*ROW('Sanitation Data'!I165)))</f>
        <v/>
      </c>
      <c r="DK171" s="270" t="str">
        <f ca="true">+IF(OFFSET('Sanitation Data'!$I$29,0,10*ROW('Sanitation Data'!I165))="","",OFFSET('Sanitation Data'!$I$29,0,10*ROW('Sanitation Data'!I165)))</f>
        <v/>
      </c>
      <c r="DL171" s="270" t="str">
        <f ca="true">+IF(OFFSET('Sanitation Data'!$I$30,0,10*ROW('Sanitation Data'!I165))="","",OFFSET('Sanitation Data'!$I$30,0,10*ROW('Sanitation Data'!I165)))</f>
        <v/>
      </c>
      <c r="DM171" s="270" t="str">
        <f ca="true">+IF(OFFSET('Sanitation Data'!$I$31,0,10*ROW('Sanitation Data'!I165))="","",OFFSET('Sanitation Data'!$I$31,0,10*ROW('Sanitation Data'!I165)))</f>
        <v/>
      </c>
      <c r="DN171" s="270" t="str">
        <f ca="true">+IF(OFFSET('Sanitation Data'!$I$32,0,10*ROW('Sanitation Data'!I165))="","",OFFSET('Sanitation Data'!$I$32,0,10*ROW('Sanitation Data'!I165)))</f>
        <v/>
      </c>
      <c r="DO171" s="270" t="str">
        <f ca="true">+IF(OFFSET('Hygiene Data'!$D$11,0,10*ROW('Hygiene Data'!D165))="","",OFFSET('Hygiene Data'!$D$11,0,10*ROW('Hygiene Data'!D165)))</f>
        <v/>
      </c>
      <c r="DP171" s="270" t="str">
        <f ca="true">+IF(OFFSET('Hygiene Data'!$D$12,0,10*ROW('Hygiene Data'!D165))="","",OFFSET('Hygiene Data'!$D$12,0,10*ROW('Hygiene Data'!D165)))</f>
        <v/>
      </c>
      <c r="DQ171" s="270" t="str">
        <f ca="true">+IF(OFFSET('Hygiene Data'!$D$13,0,10*ROW('Hygiene Data'!D165))="","",OFFSET('Hygiene Data'!$D$13,0,10*ROW('Hygiene Data'!D165)))</f>
        <v/>
      </c>
      <c r="DR171" s="270" t="str">
        <f ca="true">+IF(OFFSET('Hygiene Data'!$E$11,0,10*ROW('Hygiene Data'!E165))="","",OFFSET('Hygiene Data'!$E$11,0,10*ROW('Hygiene Data'!E165)))</f>
        <v/>
      </c>
      <c r="DS171" s="270" t="str">
        <f ca="true">+IF(OFFSET('Hygiene Data'!$E$12,0,10*ROW('Hygiene Data'!E165))="","",OFFSET('Hygiene Data'!$E$12,0,10*ROW('Hygiene Data'!E165)))</f>
        <v/>
      </c>
      <c r="DT171" s="270" t="str">
        <f ca="true">+IF(OFFSET('Hygiene Data'!$E$13,0,10*ROW('Hygiene Data'!E165))="","",OFFSET('Hygiene Data'!$E$13,0,10*ROW('Hygiene Data'!E165)))</f>
        <v/>
      </c>
      <c r="DU171" s="270" t="str">
        <f ca="true">+IF(OFFSET('Hygiene Data'!$F$11,0,10*ROW('Hygiene Data'!F165))="","",OFFSET('Hygiene Data'!$F$11,0,10*ROW('Hygiene Data'!F165)))</f>
        <v/>
      </c>
      <c r="DV171" s="270" t="str">
        <f ca="true">+IF(OFFSET('Hygiene Data'!$F$12,0,10*ROW('Hygiene Data'!F165))="","",OFFSET('Hygiene Data'!$F$12,0,10*ROW('Hygiene Data'!F165)))</f>
        <v/>
      </c>
      <c r="DW171" s="270" t="str">
        <f ca="true">+IF(OFFSET('Hygiene Data'!$F$13,0,10*ROW('Hygiene Data'!F165))="","",OFFSET('Hygiene Data'!$F$13,0,10*ROW('Hygiene Data'!F165)))</f>
        <v/>
      </c>
      <c r="DX171" s="270" t="str">
        <f ca="true">+IF(OFFSET('Hygiene Data'!$G$11,0,10*ROW('Hygiene Data'!G165))="","",OFFSET('Hygiene Data'!$G$11,0,10*ROW('Hygiene Data'!G165)))</f>
        <v/>
      </c>
      <c r="DY171" s="270" t="str">
        <f ca="true">+IF(OFFSET('Hygiene Data'!$G$12,0,10*ROW('Hygiene Data'!G165))="","",OFFSET('Hygiene Data'!$G$12,0,10*ROW('Hygiene Data'!G165)))</f>
        <v/>
      </c>
      <c r="DZ171" s="270" t="str">
        <f ca="true">+IF(OFFSET('Hygiene Data'!$G$13,0,10*ROW('Hygiene Data'!G165))="","",OFFSET('Hygiene Data'!$G$13,0,10*ROW('Hygiene Data'!G165)))</f>
        <v/>
      </c>
      <c r="EA171" s="270" t="str">
        <f ca="true">+IF(OFFSET('Hygiene Data'!$H$11,0,10*ROW('Hygiene Data'!H165))="","",OFFSET('Hygiene Data'!$H$11,0,10*ROW('Hygiene Data'!H165)))</f>
        <v/>
      </c>
      <c r="EB171" s="270" t="str">
        <f ca="true">+IF(OFFSET('Hygiene Data'!$H$12,0,10*ROW('Hygiene Data'!H165))="","",OFFSET('Hygiene Data'!$H$12,0,10*ROW('Hygiene Data'!H165)))</f>
        <v/>
      </c>
      <c r="EC171" s="270" t="str">
        <f ca="true">+IF(OFFSET('Hygiene Data'!$H$13,0,10*ROW('Hygiene Data'!H165))="","",OFFSET('Hygiene Data'!$H$13,0,10*ROW('Hygiene Data'!H165)))</f>
        <v/>
      </c>
      <c r="ED171" s="270" t="str">
        <f ca="true">+IF(OFFSET('Hygiene Data'!$I$11,0,10*ROW('Hygiene Data'!I165))="","",OFFSET('Hygiene Data'!$I$11,0,10*ROW('Hygiene Data'!I165)))</f>
        <v/>
      </c>
      <c r="EE171" s="270" t="str">
        <f ca="true">+IF(OFFSET('Hygiene Data'!$I$12,0,10*ROW('Hygiene Data'!I165))="","",OFFSET('Hygiene Data'!$I$12,0,10*ROW('Hygiene Data'!I165)))</f>
        <v/>
      </c>
      <c r="EF171" s="270"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6"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0"/>
      <c r="BS172" s="270" t="str">
        <f ca="true">+IF(OFFSET('Water Data'!$D$27,0,10*ROW('Water Data'!D166))="","",OFFSET('Water Data'!$D$27,0,10*ROW('Water Data'!D166)))</f>
        <v/>
      </c>
      <c r="BT172" s="270" t="str">
        <f ca="true">+IF(OFFSET('Water Data'!$D$28,0,10*ROW('Water Data'!D166))="","",OFFSET('Water Data'!$D$28,0,10*ROW('Water Data'!D166)))</f>
        <v/>
      </c>
      <c r="BU172" s="270" t="str">
        <f ca="true">+IF(OFFSET('Water Data'!$D$29,0,10*ROW('Water Data'!D166))="","",OFFSET('Water Data'!$D$29,0,10*ROW('Water Data'!D166)))</f>
        <v/>
      </c>
      <c r="BV172" s="270" t="str">
        <f ca="true">+IF(OFFSET('Water Data'!$E$27,0,10*ROW('Water Data'!E166))="","",OFFSET('Water Data'!$E$27,0,10*ROW('Water Data'!E166)))</f>
        <v/>
      </c>
      <c r="BW172" s="270" t="str">
        <f ca="true">+IF(OFFSET('Water Data'!$E$28,0,10*ROW('Water Data'!E166))="","",OFFSET('Water Data'!$E$28,0,10*ROW('Water Data'!E166)))</f>
        <v/>
      </c>
      <c r="BX172" s="270" t="str">
        <f ca="true">+IF(OFFSET('Water Data'!$E$29,0,10*ROW('Water Data'!E166))="","",OFFSET('Water Data'!$E$29,0,10*ROW('Water Data'!E166)))</f>
        <v/>
      </c>
      <c r="BY172" s="270" t="str">
        <f ca="true">+IF(OFFSET('Water Data'!$F$27,0,10*ROW('Water Data'!F166))="","",OFFSET('Water Data'!$F$27,0,10*ROW('Water Data'!F166)))</f>
        <v/>
      </c>
      <c r="BZ172" s="270" t="str">
        <f ca="true">+IF(OFFSET('Water Data'!$F$28,0,10*ROW('Water Data'!F166))="","",OFFSET('Water Data'!$F$28,0,10*ROW('Water Data'!F166)))</f>
        <v/>
      </c>
      <c r="CA172" s="270" t="str">
        <f ca="true">+IF(OFFSET('Water Data'!$F$29,0,10*ROW('Water Data'!F166))="","",OFFSET('Water Data'!$F$29,0,10*ROW('Water Data'!F166)))</f>
        <v/>
      </c>
      <c r="CB172" s="270" t="str">
        <f ca="true">+IF(OFFSET('Water Data'!$G$27,0,10*ROW('Water Data'!G166))="","",OFFSET('Water Data'!$G$27,0,10*ROW('Water Data'!G166)))</f>
        <v/>
      </c>
      <c r="CC172" s="270" t="str">
        <f ca="true">+IF(OFFSET('Water Data'!$G$28,0,10*ROW('Water Data'!G166))="","",OFFSET('Water Data'!$G$28,0,10*ROW('Water Data'!G166)))</f>
        <v/>
      </c>
      <c r="CD172" s="270" t="str">
        <f ca="true">+IF(OFFSET('Water Data'!$G$29,0,10*ROW('Water Data'!G166))="","",OFFSET('Water Data'!$G$29,0,10*ROW('Water Data'!G166)))</f>
        <v/>
      </c>
      <c r="CE172" s="270" t="str">
        <f ca="true">+IF(OFFSET('Water Data'!$H$27,0,10*ROW('Water Data'!H166))="","",OFFSET('Water Data'!$H$27,0,10*ROW('Water Data'!H166)))</f>
        <v/>
      </c>
      <c r="CF172" s="270" t="str">
        <f ca="true">+IF(OFFSET('Water Data'!$H$28,0,10*ROW('Water Data'!H166))="","",OFFSET('Water Data'!$H$28,0,10*ROW('Water Data'!H166)))</f>
        <v/>
      </c>
      <c r="CG172" s="270" t="str">
        <f ca="true">+IF(OFFSET('Water Data'!$H$29,0,10*ROW('Water Data'!H166))="","",OFFSET('Water Data'!$H$29,0,10*ROW('Water Data'!H166)))</f>
        <v/>
      </c>
      <c r="CH172" s="270" t="str">
        <f ca="true">+IF(OFFSET('Water Data'!$I$27,0,10*ROW('Water Data'!I166))="","",OFFSET('Water Data'!$I$27,0,10*ROW('Water Data'!I166)))</f>
        <v/>
      </c>
      <c r="CI172" s="270" t="str">
        <f ca="true">+IF(OFFSET('Water Data'!$I$28,0,10*ROW('Water Data'!I166))="","",OFFSET('Water Data'!$I$28,0,10*ROW('Water Data'!I166)))</f>
        <v/>
      </c>
      <c r="CJ172" s="270" t="str">
        <f ca="true">+IF(OFFSET('Water Data'!$I$29,0,10*ROW('Water Data'!I166))="","",OFFSET('Water Data'!$I$29,0,10*ROW('Water Data'!I166)))</f>
        <v/>
      </c>
      <c r="CK172" s="270" t="str">
        <f ca="true">+IF(OFFSET('Sanitation Data'!$D$28,0,10*ROW('Sanitation Data'!D166))="","",OFFSET('Sanitation Data'!$D$28,0,10*ROW('Sanitation Data'!D166)))</f>
        <v/>
      </c>
      <c r="CL172" s="270" t="str">
        <f ca="true">+IF(OFFSET('Sanitation Data'!$D$29,0,10*ROW('Sanitation Data'!D166))="","",OFFSET('Sanitation Data'!$D$29,0,10*ROW('Sanitation Data'!D166)))</f>
        <v/>
      </c>
      <c r="CM172" s="270" t="str">
        <f ca="true">+IF(OFFSET('Sanitation Data'!$D$30,0,10*ROW('Sanitation Data'!D166))="","",OFFSET('Sanitation Data'!$D$30,0,10*ROW('Sanitation Data'!D166)))</f>
        <v/>
      </c>
      <c r="CN172" s="270" t="str">
        <f ca="true">+IF(OFFSET('Sanitation Data'!$D$31,0,10*ROW('Sanitation Data'!D166))="","",OFFSET('Sanitation Data'!$D$31,0,10*ROW('Sanitation Data'!D166)))</f>
        <v/>
      </c>
      <c r="CO172" s="270" t="str">
        <f ca="true">+IF(OFFSET('Sanitation Data'!$D$32,0,10*ROW('Sanitation Data'!D166))="","",OFFSET('Sanitation Data'!$D$32,0,10*ROW('Sanitation Data'!D166)))</f>
        <v/>
      </c>
      <c r="CP172" s="270" t="str">
        <f ca="true">+IF(OFFSET('Sanitation Data'!$E$28,0,10*ROW('Sanitation Data'!E166))="","",OFFSET('Sanitation Data'!$E$28,0,10*ROW('Sanitation Data'!E166)))</f>
        <v/>
      </c>
      <c r="CQ172" s="270" t="str">
        <f ca="true">+IF(OFFSET('Sanitation Data'!$E$29,0,10*ROW('Sanitation Data'!E166))="","",OFFSET('Sanitation Data'!$E$29,0,10*ROW('Sanitation Data'!E166)))</f>
        <v/>
      </c>
      <c r="CR172" s="270" t="str">
        <f ca="true">+IF(OFFSET('Sanitation Data'!$E$30,0,10*ROW('Sanitation Data'!E166))="","",OFFSET('Sanitation Data'!$E$30,0,10*ROW('Sanitation Data'!E166)))</f>
        <v/>
      </c>
      <c r="CS172" s="270" t="str">
        <f ca="true">+IF(OFFSET('Sanitation Data'!$E$31,0,10*ROW('Sanitation Data'!E166))="","",OFFSET('Sanitation Data'!$E$31,0,10*ROW('Sanitation Data'!E166)))</f>
        <v/>
      </c>
      <c r="CT172" s="270" t="str">
        <f ca="true">+IF(OFFSET('Sanitation Data'!$E$32,0,10*ROW('Sanitation Data'!E166))="","",OFFSET('Sanitation Data'!$E$32,0,10*ROW('Sanitation Data'!E166)))</f>
        <v/>
      </c>
      <c r="CU172" s="270" t="str">
        <f ca="true">+IF(OFFSET('Sanitation Data'!$F$28,0,10*ROW('Sanitation Data'!F166))="","",OFFSET('Sanitation Data'!$F$28,0,10*ROW('Sanitation Data'!F166)))</f>
        <v/>
      </c>
      <c r="CV172" s="270" t="str">
        <f ca="true">+IF(OFFSET('Sanitation Data'!$F$29,0,10*ROW('Sanitation Data'!F166))="","",OFFSET('Sanitation Data'!$F$29,0,10*ROW('Sanitation Data'!F166)))</f>
        <v/>
      </c>
      <c r="CW172" s="270" t="str">
        <f ca="true">+IF(OFFSET('Sanitation Data'!$F$30,0,10*ROW('Sanitation Data'!F166))="","",OFFSET('Sanitation Data'!$F$30,0,10*ROW('Sanitation Data'!F166)))</f>
        <v/>
      </c>
      <c r="CX172" s="270" t="str">
        <f ca="true">+IF(OFFSET('Sanitation Data'!$F$31,0,10*ROW('Sanitation Data'!F166))="","",OFFSET('Sanitation Data'!$F$31,0,10*ROW('Sanitation Data'!F166)))</f>
        <v/>
      </c>
      <c r="CY172" s="270" t="str">
        <f ca="true">+IF(OFFSET('Sanitation Data'!$F$32,0,10*ROW('Sanitation Data'!F166))="","",OFFSET('Sanitation Data'!$F$32,0,10*ROW('Sanitation Data'!F166)))</f>
        <v/>
      </c>
      <c r="CZ172" s="270" t="str">
        <f ca="true">+IF(OFFSET('Sanitation Data'!$G$28,0,10*ROW('Sanitation Data'!G166))="","",OFFSET('Sanitation Data'!$G$28,0,10*ROW('Sanitation Data'!G166)))</f>
        <v/>
      </c>
      <c r="DA172" s="270" t="str">
        <f ca="true">+IF(OFFSET('Sanitation Data'!$G$29,0,10*ROW('Sanitation Data'!G166))="","",OFFSET('Sanitation Data'!$G$29,0,10*ROW('Sanitation Data'!G166)))</f>
        <v/>
      </c>
      <c r="DB172" s="270" t="str">
        <f ca="true">+IF(OFFSET('Sanitation Data'!$G$30,0,10*ROW('Sanitation Data'!G166))="","",OFFSET('Sanitation Data'!$G$30,0,10*ROW('Sanitation Data'!G166)))</f>
        <v/>
      </c>
      <c r="DC172" s="270" t="str">
        <f ca="true">+IF(OFFSET('Sanitation Data'!$G$31,0,10*ROW('Sanitation Data'!G166))="","",OFFSET('Sanitation Data'!$G$31,0,10*ROW('Sanitation Data'!G166)))</f>
        <v/>
      </c>
      <c r="DD172" s="270" t="str">
        <f ca="true">+IF(OFFSET('Sanitation Data'!$G$32,0,10*ROW('Sanitation Data'!G166))="","",OFFSET('Sanitation Data'!$G$32,0,10*ROW('Sanitation Data'!G166)))</f>
        <v/>
      </c>
      <c r="DE172" s="270" t="str">
        <f ca="true">+IF(OFFSET('Sanitation Data'!$H$28,0,10*ROW('Sanitation Data'!H166))="","",OFFSET('Sanitation Data'!$H$28,0,10*ROW('Sanitation Data'!H166)))</f>
        <v/>
      </c>
      <c r="DF172" s="270" t="str">
        <f ca="true">+IF(OFFSET('Sanitation Data'!$H$29,0,10*ROW('Sanitation Data'!H166))="","",OFFSET('Sanitation Data'!$H$29,0,10*ROW('Sanitation Data'!H166)))</f>
        <v/>
      </c>
      <c r="DG172" s="270" t="str">
        <f ca="true">+IF(OFFSET('Sanitation Data'!$H$30,0,10*ROW('Sanitation Data'!H166))="","",OFFSET('Sanitation Data'!$H$30,0,10*ROW('Sanitation Data'!H166)))</f>
        <v/>
      </c>
      <c r="DH172" s="270" t="str">
        <f ca="true">+IF(OFFSET('Sanitation Data'!$H$31,0,10*ROW('Sanitation Data'!H166))="","",OFFSET('Sanitation Data'!$H$31,0,10*ROW('Sanitation Data'!H166)))</f>
        <v/>
      </c>
      <c r="DI172" s="270" t="str">
        <f ca="true">+IF(OFFSET('Sanitation Data'!$H$32,0,10*ROW('Sanitation Data'!H166))="","",OFFSET('Sanitation Data'!$H$32,0,10*ROW('Sanitation Data'!H166)))</f>
        <v/>
      </c>
      <c r="DJ172" s="270" t="str">
        <f ca="true">+IF(OFFSET('Sanitation Data'!$I$28,0,10*ROW('Sanitation Data'!I166))="","",OFFSET('Sanitation Data'!$I$28,0,10*ROW('Sanitation Data'!I166)))</f>
        <v/>
      </c>
      <c r="DK172" s="270" t="str">
        <f ca="true">+IF(OFFSET('Sanitation Data'!$I$29,0,10*ROW('Sanitation Data'!I166))="","",OFFSET('Sanitation Data'!$I$29,0,10*ROW('Sanitation Data'!I166)))</f>
        <v/>
      </c>
      <c r="DL172" s="270" t="str">
        <f ca="true">+IF(OFFSET('Sanitation Data'!$I$30,0,10*ROW('Sanitation Data'!I166))="","",OFFSET('Sanitation Data'!$I$30,0,10*ROW('Sanitation Data'!I166)))</f>
        <v/>
      </c>
      <c r="DM172" s="270" t="str">
        <f ca="true">+IF(OFFSET('Sanitation Data'!$I$31,0,10*ROW('Sanitation Data'!I166))="","",OFFSET('Sanitation Data'!$I$31,0,10*ROW('Sanitation Data'!I166)))</f>
        <v/>
      </c>
      <c r="DN172" s="270" t="str">
        <f ca="true">+IF(OFFSET('Sanitation Data'!$I$32,0,10*ROW('Sanitation Data'!I166))="","",OFFSET('Sanitation Data'!$I$32,0,10*ROW('Sanitation Data'!I166)))</f>
        <v/>
      </c>
      <c r="DO172" s="270" t="str">
        <f ca="true">+IF(OFFSET('Hygiene Data'!$D$11,0,10*ROW('Hygiene Data'!D166))="","",OFFSET('Hygiene Data'!$D$11,0,10*ROW('Hygiene Data'!D166)))</f>
        <v/>
      </c>
      <c r="DP172" s="270" t="str">
        <f ca="true">+IF(OFFSET('Hygiene Data'!$D$12,0,10*ROW('Hygiene Data'!D166))="","",OFFSET('Hygiene Data'!$D$12,0,10*ROW('Hygiene Data'!D166)))</f>
        <v/>
      </c>
      <c r="DQ172" s="270" t="str">
        <f ca="true">+IF(OFFSET('Hygiene Data'!$D$13,0,10*ROW('Hygiene Data'!D166))="","",OFFSET('Hygiene Data'!$D$13,0,10*ROW('Hygiene Data'!D166)))</f>
        <v/>
      </c>
      <c r="DR172" s="270" t="str">
        <f ca="true">+IF(OFFSET('Hygiene Data'!$E$11,0,10*ROW('Hygiene Data'!E166))="","",OFFSET('Hygiene Data'!$E$11,0,10*ROW('Hygiene Data'!E166)))</f>
        <v/>
      </c>
      <c r="DS172" s="270" t="str">
        <f ca="true">+IF(OFFSET('Hygiene Data'!$E$12,0,10*ROW('Hygiene Data'!E166))="","",OFFSET('Hygiene Data'!$E$12,0,10*ROW('Hygiene Data'!E166)))</f>
        <v/>
      </c>
      <c r="DT172" s="270" t="str">
        <f ca="true">+IF(OFFSET('Hygiene Data'!$E$13,0,10*ROW('Hygiene Data'!E166))="","",OFFSET('Hygiene Data'!$E$13,0,10*ROW('Hygiene Data'!E166)))</f>
        <v/>
      </c>
      <c r="DU172" s="270" t="str">
        <f ca="true">+IF(OFFSET('Hygiene Data'!$F$11,0,10*ROW('Hygiene Data'!F166))="","",OFFSET('Hygiene Data'!$F$11,0,10*ROW('Hygiene Data'!F166)))</f>
        <v/>
      </c>
      <c r="DV172" s="270" t="str">
        <f ca="true">+IF(OFFSET('Hygiene Data'!$F$12,0,10*ROW('Hygiene Data'!F166))="","",OFFSET('Hygiene Data'!$F$12,0,10*ROW('Hygiene Data'!F166)))</f>
        <v/>
      </c>
      <c r="DW172" s="270" t="str">
        <f ca="true">+IF(OFFSET('Hygiene Data'!$F$13,0,10*ROW('Hygiene Data'!F166))="","",OFFSET('Hygiene Data'!$F$13,0,10*ROW('Hygiene Data'!F166)))</f>
        <v/>
      </c>
      <c r="DX172" s="270" t="str">
        <f ca="true">+IF(OFFSET('Hygiene Data'!$G$11,0,10*ROW('Hygiene Data'!G166))="","",OFFSET('Hygiene Data'!$G$11,0,10*ROW('Hygiene Data'!G166)))</f>
        <v/>
      </c>
      <c r="DY172" s="270" t="str">
        <f ca="true">+IF(OFFSET('Hygiene Data'!$G$12,0,10*ROW('Hygiene Data'!G166))="","",OFFSET('Hygiene Data'!$G$12,0,10*ROW('Hygiene Data'!G166)))</f>
        <v/>
      </c>
      <c r="DZ172" s="270" t="str">
        <f ca="true">+IF(OFFSET('Hygiene Data'!$G$13,0,10*ROW('Hygiene Data'!G166))="","",OFFSET('Hygiene Data'!$G$13,0,10*ROW('Hygiene Data'!G166)))</f>
        <v/>
      </c>
      <c r="EA172" s="270" t="str">
        <f ca="true">+IF(OFFSET('Hygiene Data'!$H$11,0,10*ROW('Hygiene Data'!H166))="","",OFFSET('Hygiene Data'!$H$11,0,10*ROW('Hygiene Data'!H166)))</f>
        <v/>
      </c>
      <c r="EB172" s="270" t="str">
        <f ca="true">+IF(OFFSET('Hygiene Data'!$H$12,0,10*ROW('Hygiene Data'!H166))="","",OFFSET('Hygiene Data'!$H$12,0,10*ROW('Hygiene Data'!H166)))</f>
        <v/>
      </c>
      <c r="EC172" s="270" t="str">
        <f ca="true">+IF(OFFSET('Hygiene Data'!$H$13,0,10*ROW('Hygiene Data'!H166))="","",OFFSET('Hygiene Data'!$H$13,0,10*ROW('Hygiene Data'!H166)))</f>
        <v/>
      </c>
      <c r="ED172" s="270" t="str">
        <f ca="true">+IF(OFFSET('Hygiene Data'!$I$11,0,10*ROW('Hygiene Data'!I166))="","",OFFSET('Hygiene Data'!$I$11,0,10*ROW('Hygiene Data'!I166)))</f>
        <v/>
      </c>
      <c r="EE172" s="270" t="str">
        <f ca="true">+IF(OFFSET('Hygiene Data'!$I$12,0,10*ROW('Hygiene Data'!I166))="","",OFFSET('Hygiene Data'!$I$12,0,10*ROW('Hygiene Data'!I166)))</f>
        <v/>
      </c>
      <c r="EF172" s="270"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6"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0"/>
      <c r="BS173" s="270" t="str">
        <f ca="true">+IF(OFFSET('Water Data'!$D$27,0,10*ROW('Water Data'!D167))="","",OFFSET('Water Data'!$D$27,0,10*ROW('Water Data'!D167)))</f>
        <v/>
      </c>
      <c r="BT173" s="270" t="str">
        <f ca="true">+IF(OFFSET('Water Data'!$D$28,0,10*ROW('Water Data'!D167))="","",OFFSET('Water Data'!$D$28,0,10*ROW('Water Data'!D167)))</f>
        <v/>
      </c>
      <c r="BU173" s="270" t="str">
        <f ca="true">+IF(OFFSET('Water Data'!$D$29,0,10*ROW('Water Data'!D167))="","",OFFSET('Water Data'!$D$29,0,10*ROW('Water Data'!D167)))</f>
        <v/>
      </c>
      <c r="BV173" s="270" t="str">
        <f ca="true">+IF(OFFSET('Water Data'!$E$27,0,10*ROW('Water Data'!E167))="","",OFFSET('Water Data'!$E$27,0,10*ROW('Water Data'!E167)))</f>
        <v/>
      </c>
      <c r="BW173" s="270" t="str">
        <f ca="true">+IF(OFFSET('Water Data'!$E$28,0,10*ROW('Water Data'!E167))="","",OFFSET('Water Data'!$E$28,0,10*ROW('Water Data'!E167)))</f>
        <v/>
      </c>
      <c r="BX173" s="270" t="str">
        <f ca="true">+IF(OFFSET('Water Data'!$E$29,0,10*ROW('Water Data'!E167))="","",OFFSET('Water Data'!$E$29,0,10*ROW('Water Data'!E167)))</f>
        <v/>
      </c>
      <c r="BY173" s="270" t="str">
        <f ca="true">+IF(OFFSET('Water Data'!$F$27,0,10*ROW('Water Data'!F167))="","",OFFSET('Water Data'!$F$27,0,10*ROW('Water Data'!F167)))</f>
        <v/>
      </c>
      <c r="BZ173" s="270" t="str">
        <f ca="true">+IF(OFFSET('Water Data'!$F$28,0,10*ROW('Water Data'!F167))="","",OFFSET('Water Data'!$F$28,0,10*ROW('Water Data'!F167)))</f>
        <v/>
      </c>
      <c r="CA173" s="270" t="str">
        <f ca="true">+IF(OFFSET('Water Data'!$F$29,0,10*ROW('Water Data'!F167))="","",OFFSET('Water Data'!$F$29,0,10*ROW('Water Data'!F167)))</f>
        <v/>
      </c>
      <c r="CB173" s="270" t="str">
        <f ca="true">+IF(OFFSET('Water Data'!$G$27,0,10*ROW('Water Data'!G167))="","",OFFSET('Water Data'!$G$27,0,10*ROW('Water Data'!G167)))</f>
        <v/>
      </c>
      <c r="CC173" s="270" t="str">
        <f ca="true">+IF(OFFSET('Water Data'!$G$28,0,10*ROW('Water Data'!G167))="","",OFFSET('Water Data'!$G$28,0,10*ROW('Water Data'!G167)))</f>
        <v/>
      </c>
      <c r="CD173" s="270" t="str">
        <f ca="true">+IF(OFFSET('Water Data'!$G$29,0,10*ROW('Water Data'!G167))="","",OFFSET('Water Data'!$G$29,0,10*ROW('Water Data'!G167)))</f>
        <v/>
      </c>
      <c r="CE173" s="270" t="str">
        <f ca="true">+IF(OFFSET('Water Data'!$H$27,0,10*ROW('Water Data'!H167))="","",OFFSET('Water Data'!$H$27,0,10*ROW('Water Data'!H167)))</f>
        <v/>
      </c>
      <c r="CF173" s="270" t="str">
        <f ca="true">+IF(OFFSET('Water Data'!$H$28,0,10*ROW('Water Data'!H167))="","",OFFSET('Water Data'!$H$28,0,10*ROW('Water Data'!H167)))</f>
        <v/>
      </c>
      <c r="CG173" s="270" t="str">
        <f ca="true">+IF(OFFSET('Water Data'!$H$29,0,10*ROW('Water Data'!H167))="","",OFFSET('Water Data'!$H$29,0,10*ROW('Water Data'!H167)))</f>
        <v/>
      </c>
      <c r="CH173" s="270" t="str">
        <f ca="true">+IF(OFFSET('Water Data'!$I$27,0,10*ROW('Water Data'!I167))="","",OFFSET('Water Data'!$I$27,0,10*ROW('Water Data'!I167)))</f>
        <v/>
      </c>
      <c r="CI173" s="270" t="str">
        <f ca="true">+IF(OFFSET('Water Data'!$I$28,0,10*ROW('Water Data'!I167))="","",OFFSET('Water Data'!$I$28,0,10*ROW('Water Data'!I167)))</f>
        <v/>
      </c>
      <c r="CJ173" s="270" t="str">
        <f ca="true">+IF(OFFSET('Water Data'!$I$29,0,10*ROW('Water Data'!I167))="","",OFFSET('Water Data'!$I$29,0,10*ROW('Water Data'!I167)))</f>
        <v/>
      </c>
      <c r="CK173" s="270" t="str">
        <f ca="true">+IF(OFFSET('Sanitation Data'!$D$28,0,10*ROW('Sanitation Data'!D167))="","",OFFSET('Sanitation Data'!$D$28,0,10*ROW('Sanitation Data'!D167)))</f>
        <v/>
      </c>
      <c r="CL173" s="270" t="str">
        <f ca="true">+IF(OFFSET('Sanitation Data'!$D$29,0,10*ROW('Sanitation Data'!D167))="","",OFFSET('Sanitation Data'!$D$29,0,10*ROW('Sanitation Data'!D167)))</f>
        <v/>
      </c>
      <c r="CM173" s="270" t="str">
        <f ca="true">+IF(OFFSET('Sanitation Data'!$D$30,0,10*ROW('Sanitation Data'!D167))="","",OFFSET('Sanitation Data'!$D$30,0,10*ROW('Sanitation Data'!D167)))</f>
        <v/>
      </c>
      <c r="CN173" s="270" t="str">
        <f ca="true">+IF(OFFSET('Sanitation Data'!$D$31,0,10*ROW('Sanitation Data'!D167))="","",OFFSET('Sanitation Data'!$D$31,0,10*ROW('Sanitation Data'!D167)))</f>
        <v/>
      </c>
      <c r="CO173" s="270" t="str">
        <f ca="true">+IF(OFFSET('Sanitation Data'!$D$32,0,10*ROW('Sanitation Data'!D167))="","",OFFSET('Sanitation Data'!$D$32,0,10*ROW('Sanitation Data'!D167)))</f>
        <v/>
      </c>
      <c r="CP173" s="270" t="str">
        <f ca="true">+IF(OFFSET('Sanitation Data'!$E$28,0,10*ROW('Sanitation Data'!E167))="","",OFFSET('Sanitation Data'!$E$28,0,10*ROW('Sanitation Data'!E167)))</f>
        <v/>
      </c>
      <c r="CQ173" s="270" t="str">
        <f ca="true">+IF(OFFSET('Sanitation Data'!$E$29,0,10*ROW('Sanitation Data'!E167))="","",OFFSET('Sanitation Data'!$E$29,0,10*ROW('Sanitation Data'!E167)))</f>
        <v/>
      </c>
      <c r="CR173" s="270" t="str">
        <f ca="true">+IF(OFFSET('Sanitation Data'!$E$30,0,10*ROW('Sanitation Data'!E167))="","",OFFSET('Sanitation Data'!$E$30,0,10*ROW('Sanitation Data'!E167)))</f>
        <v/>
      </c>
      <c r="CS173" s="270" t="str">
        <f ca="true">+IF(OFFSET('Sanitation Data'!$E$31,0,10*ROW('Sanitation Data'!E167))="","",OFFSET('Sanitation Data'!$E$31,0,10*ROW('Sanitation Data'!E167)))</f>
        <v/>
      </c>
      <c r="CT173" s="270" t="str">
        <f ca="true">+IF(OFFSET('Sanitation Data'!$E$32,0,10*ROW('Sanitation Data'!E167))="","",OFFSET('Sanitation Data'!$E$32,0,10*ROW('Sanitation Data'!E167)))</f>
        <v/>
      </c>
      <c r="CU173" s="270" t="str">
        <f ca="true">+IF(OFFSET('Sanitation Data'!$F$28,0,10*ROW('Sanitation Data'!F167))="","",OFFSET('Sanitation Data'!$F$28,0,10*ROW('Sanitation Data'!F167)))</f>
        <v/>
      </c>
      <c r="CV173" s="270" t="str">
        <f ca="true">+IF(OFFSET('Sanitation Data'!$F$29,0,10*ROW('Sanitation Data'!F167))="","",OFFSET('Sanitation Data'!$F$29,0,10*ROW('Sanitation Data'!F167)))</f>
        <v/>
      </c>
      <c r="CW173" s="270" t="str">
        <f ca="true">+IF(OFFSET('Sanitation Data'!$F$30,0,10*ROW('Sanitation Data'!F167))="","",OFFSET('Sanitation Data'!$F$30,0,10*ROW('Sanitation Data'!F167)))</f>
        <v/>
      </c>
      <c r="CX173" s="270" t="str">
        <f ca="true">+IF(OFFSET('Sanitation Data'!$F$31,0,10*ROW('Sanitation Data'!F167))="","",OFFSET('Sanitation Data'!$F$31,0,10*ROW('Sanitation Data'!F167)))</f>
        <v/>
      </c>
      <c r="CY173" s="270" t="str">
        <f ca="true">+IF(OFFSET('Sanitation Data'!$F$32,0,10*ROW('Sanitation Data'!F167))="","",OFFSET('Sanitation Data'!$F$32,0,10*ROW('Sanitation Data'!F167)))</f>
        <v/>
      </c>
      <c r="CZ173" s="270" t="str">
        <f ca="true">+IF(OFFSET('Sanitation Data'!$G$28,0,10*ROW('Sanitation Data'!G167))="","",OFFSET('Sanitation Data'!$G$28,0,10*ROW('Sanitation Data'!G167)))</f>
        <v/>
      </c>
      <c r="DA173" s="270" t="str">
        <f ca="true">+IF(OFFSET('Sanitation Data'!$G$29,0,10*ROW('Sanitation Data'!G167))="","",OFFSET('Sanitation Data'!$G$29,0,10*ROW('Sanitation Data'!G167)))</f>
        <v/>
      </c>
      <c r="DB173" s="270" t="str">
        <f ca="true">+IF(OFFSET('Sanitation Data'!$G$30,0,10*ROW('Sanitation Data'!G167))="","",OFFSET('Sanitation Data'!$G$30,0,10*ROW('Sanitation Data'!G167)))</f>
        <v/>
      </c>
      <c r="DC173" s="270" t="str">
        <f ca="true">+IF(OFFSET('Sanitation Data'!$G$31,0,10*ROW('Sanitation Data'!G167))="","",OFFSET('Sanitation Data'!$G$31,0,10*ROW('Sanitation Data'!G167)))</f>
        <v/>
      </c>
      <c r="DD173" s="270" t="str">
        <f ca="true">+IF(OFFSET('Sanitation Data'!$G$32,0,10*ROW('Sanitation Data'!G167))="","",OFFSET('Sanitation Data'!$G$32,0,10*ROW('Sanitation Data'!G167)))</f>
        <v/>
      </c>
      <c r="DE173" s="270" t="str">
        <f ca="true">+IF(OFFSET('Sanitation Data'!$H$28,0,10*ROW('Sanitation Data'!H167))="","",OFFSET('Sanitation Data'!$H$28,0,10*ROW('Sanitation Data'!H167)))</f>
        <v/>
      </c>
      <c r="DF173" s="270" t="str">
        <f ca="true">+IF(OFFSET('Sanitation Data'!$H$29,0,10*ROW('Sanitation Data'!H167))="","",OFFSET('Sanitation Data'!$H$29,0,10*ROW('Sanitation Data'!H167)))</f>
        <v/>
      </c>
      <c r="DG173" s="270" t="str">
        <f ca="true">+IF(OFFSET('Sanitation Data'!$H$30,0,10*ROW('Sanitation Data'!H167))="","",OFFSET('Sanitation Data'!$H$30,0,10*ROW('Sanitation Data'!H167)))</f>
        <v/>
      </c>
      <c r="DH173" s="270" t="str">
        <f ca="true">+IF(OFFSET('Sanitation Data'!$H$31,0,10*ROW('Sanitation Data'!H167))="","",OFFSET('Sanitation Data'!$H$31,0,10*ROW('Sanitation Data'!H167)))</f>
        <v/>
      </c>
      <c r="DI173" s="270" t="str">
        <f ca="true">+IF(OFFSET('Sanitation Data'!$H$32,0,10*ROW('Sanitation Data'!H167))="","",OFFSET('Sanitation Data'!$H$32,0,10*ROW('Sanitation Data'!H167)))</f>
        <v/>
      </c>
      <c r="DJ173" s="270" t="str">
        <f ca="true">+IF(OFFSET('Sanitation Data'!$I$28,0,10*ROW('Sanitation Data'!I167))="","",OFFSET('Sanitation Data'!$I$28,0,10*ROW('Sanitation Data'!I167)))</f>
        <v/>
      </c>
      <c r="DK173" s="270" t="str">
        <f ca="true">+IF(OFFSET('Sanitation Data'!$I$29,0,10*ROW('Sanitation Data'!I167))="","",OFFSET('Sanitation Data'!$I$29,0,10*ROW('Sanitation Data'!I167)))</f>
        <v/>
      </c>
      <c r="DL173" s="270" t="str">
        <f ca="true">+IF(OFFSET('Sanitation Data'!$I$30,0,10*ROW('Sanitation Data'!I167))="","",OFFSET('Sanitation Data'!$I$30,0,10*ROW('Sanitation Data'!I167)))</f>
        <v/>
      </c>
      <c r="DM173" s="270" t="str">
        <f ca="true">+IF(OFFSET('Sanitation Data'!$I$31,0,10*ROW('Sanitation Data'!I167))="","",OFFSET('Sanitation Data'!$I$31,0,10*ROW('Sanitation Data'!I167)))</f>
        <v/>
      </c>
      <c r="DN173" s="270" t="str">
        <f ca="true">+IF(OFFSET('Sanitation Data'!$I$32,0,10*ROW('Sanitation Data'!I167))="","",OFFSET('Sanitation Data'!$I$32,0,10*ROW('Sanitation Data'!I167)))</f>
        <v/>
      </c>
      <c r="DO173" s="270" t="str">
        <f ca="true">+IF(OFFSET('Hygiene Data'!$D$11,0,10*ROW('Hygiene Data'!D167))="","",OFFSET('Hygiene Data'!$D$11,0,10*ROW('Hygiene Data'!D167)))</f>
        <v/>
      </c>
      <c r="DP173" s="270" t="str">
        <f ca="true">+IF(OFFSET('Hygiene Data'!$D$12,0,10*ROW('Hygiene Data'!D167))="","",OFFSET('Hygiene Data'!$D$12,0,10*ROW('Hygiene Data'!D167)))</f>
        <v/>
      </c>
      <c r="DQ173" s="270" t="str">
        <f ca="true">+IF(OFFSET('Hygiene Data'!$D$13,0,10*ROW('Hygiene Data'!D167))="","",OFFSET('Hygiene Data'!$D$13,0,10*ROW('Hygiene Data'!D167)))</f>
        <v/>
      </c>
      <c r="DR173" s="270" t="str">
        <f ca="true">+IF(OFFSET('Hygiene Data'!$E$11,0,10*ROW('Hygiene Data'!E167))="","",OFFSET('Hygiene Data'!$E$11,0,10*ROW('Hygiene Data'!E167)))</f>
        <v/>
      </c>
      <c r="DS173" s="270" t="str">
        <f ca="true">+IF(OFFSET('Hygiene Data'!$E$12,0,10*ROW('Hygiene Data'!E167))="","",OFFSET('Hygiene Data'!$E$12,0,10*ROW('Hygiene Data'!E167)))</f>
        <v/>
      </c>
      <c r="DT173" s="270" t="str">
        <f ca="true">+IF(OFFSET('Hygiene Data'!$E$13,0,10*ROW('Hygiene Data'!E167))="","",OFFSET('Hygiene Data'!$E$13,0,10*ROW('Hygiene Data'!E167)))</f>
        <v/>
      </c>
      <c r="DU173" s="270" t="str">
        <f ca="true">+IF(OFFSET('Hygiene Data'!$F$11,0,10*ROW('Hygiene Data'!F167))="","",OFFSET('Hygiene Data'!$F$11,0,10*ROW('Hygiene Data'!F167)))</f>
        <v/>
      </c>
      <c r="DV173" s="270" t="str">
        <f ca="true">+IF(OFFSET('Hygiene Data'!$F$12,0,10*ROW('Hygiene Data'!F167))="","",OFFSET('Hygiene Data'!$F$12,0,10*ROW('Hygiene Data'!F167)))</f>
        <v/>
      </c>
      <c r="DW173" s="270" t="str">
        <f ca="true">+IF(OFFSET('Hygiene Data'!$F$13,0,10*ROW('Hygiene Data'!F167))="","",OFFSET('Hygiene Data'!$F$13,0,10*ROW('Hygiene Data'!F167)))</f>
        <v/>
      </c>
      <c r="DX173" s="270" t="str">
        <f ca="true">+IF(OFFSET('Hygiene Data'!$G$11,0,10*ROW('Hygiene Data'!G167))="","",OFFSET('Hygiene Data'!$G$11,0,10*ROW('Hygiene Data'!G167)))</f>
        <v/>
      </c>
      <c r="DY173" s="270" t="str">
        <f ca="true">+IF(OFFSET('Hygiene Data'!$G$12,0,10*ROW('Hygiene Data'!G167))="","",OFFSET('Hygiene Data'!$G$12,0,10*ROW('Hygiene Data'!G167)))</f>
        <v/>
      </c>
      <c r="DZ173" s="270" t="str">
        <f ca="true">+IF(OFFSET('Hygiene Data'!$G$13,0,10*ROW('Hygiene Data'!G167))="","",OFFSET('Hygiene Data'!$G$13,0,10*ROW('Hygiene Data'!G167)))</f>
        <v/>
      </c>
      <c r="EA173" s="270" t="str">
        <f ca="true">+IF(OFFSET('Hygiene Data'!$H$11,0,10*ROW('Hygiene Data'!H167))="","",OFFSET('Hygiene Data'!$H$11,0,10*ROW('Hygiene Data'!H167)))</f>
        <v/>
      </c>
      <c r="EB173" s="270" t="str">
        <f ca="true">+IF(OFFSET('Hygiene Data'!$H$12,0,10*ROW('Hygiene Data'!H167))="","",OFFSET('Hygiene Data'!$H$12,0,10*ROW('Hygiene Data'!H167)))</f>
        <v/>
      </c>
      <c r="EC173" s="270" t="str">
        <f ca="true">+IF(OFFSET('Hygiene Data'!$H$13,0,10*ROW('Hygiene Data'!H167))="","",OFFSET('Hygiene Data'!$H$13,0,10*ROW('Hygiene Data'!H167)))</f>
        <v/>
      </c>
      <c r="ED173" s="270" t="str">
        <f ca="true">+IF(OFFSET('Hygiene Data'!$I$11,0,10*ROW('Hygiene Data'!I167))="","",OFFSET('Hygiene Data'!$I$11,0,10*ROW('Hygiene Data'!I167)))</f>
        <v/>
      </c>
      <c r="EE173" s="270" t="str">
        <f ca="true">+IF(OFFSET('Hygiene Data'!$I$12,0,10*ROW('Hygiene Data'!I167))="","",OFFSET('Hygiene Data'!$I$12,0,10*ROW('Hygiene Data'!I167)))</f>
        <v/>
      </c>
      <c r="EF173" s="270"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6"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0"/>
      <c r="BS174" s="270" t="str">
        <f ca="true">+IF(OFFSET('Water Data'!$D$27,0,10*ROW('Water Data'!D168))="","",OFFSET('Water Data'!$D$27,0,10*ROW('Water Data'!D168)))</f>
        <v/>
      </c>
      <c r="BT174" s="270" t="str">
        <f ca="true">+IF(OFFSET('Water Data'!$D$28,0,10*ROW('Water Data'!D168))="","",OFFSET('Water Data'!$D$28,0,10*ROW('Water Data'!D168)))</f>
        <v/>
      </c>
      <c r="BU174" s="270" t="str">
        <f ca="true">+IF(OFFSET('Water Data'!$D$29,0,10*ROW('Water Data'!D168))="","",OFFSET('Water Data'!$D$29,0,10*ROW('Water Data'!D168)))</f>
        <v/>
      </c>
      <c r="BV174" s="270" t="str">
        <f ca="true">+IF(OFFSET('Water Data'!$E$27,0,10*ROW('Water Data'!E168))="","",OFFSET('Water Data'!$E$27,0,10*ROW('Water Data'!E168)))</f>
        <v/>
      </c>
      <c r="BW174" s="270" t="str">
        <f ca="true">+IF(OFFSET('Water Data'!$E$28,0,10*ROW('Water Data'!E168))="","",OFFSET('Water Data'!$E$28,0,10*ROW('Water Data'!E168)))</f>
        <v/>
      </c>
      <c r="BX174" s="270" t="str">
        <f ca="true">+IF(OFFSET('Water Data'!$E$29,0,10*ROW('Water Data'!E168))="","",OFFSET('Water Data'!$E$29,0,10*ROW('Water Data'!E168)))</f>
        <v/>
      </c>
      <c r="BY174" s="270" t="str">
        <f ca="true">+IF(OFFSET('Water Data'!$F$27,0,10*ROW('Water Data'!F168))="","",OFFSET('Water Data'!$F$27,0,10*ROW('Water Data'!F168)))</f>
        <v/>
      </c>
      <c r="BZ174" s="270" t="str">
        <f ca="true">+IF(OFFSET('Water Data'!$F$28,0,10*ROW('Water Data'!F168))="","",OFFSET('Water Data'!$F$28,0,10*ROW('Water Data'!F168)))</f>
        <v/>
      </c>
      <c r="CA174" s="270" t="str">
        <f ca="true">+IF(OFFSET('Water Data'!$F$29,0,10*ROW('Water Data'!F168))="","",OFFSET('Water Data'!$F$29,0,10*ROW('Water Data'!F168)))</f>
        <v/>
      </c>
      <c r="CB174" s="270" t="str">
        <f ca="true">+IF(OFFSET('Water Data'!$G$27,0,10*ROW('Water Data'!G168))="","",OFFSET('Water Data'!$G$27,0,10*ROW('Water Data'!G168)))</f>
        <v/>
      </c>
      <c r="CC174" s="270" t="str">
        <f ca="true">+IF(OFFSET('Water Data'!$G$28,0,10*ROW('Water Data'!G168))="","",OFFSET('Water Data'!$G$28,0,10*ROW('Water Data'!G168)))</f>
        <v/>
      </c>
      <c r="CD174" s="270" t="str">
        <f ca="true">+IF(OFFSET('Water Data'!$G$29,0,10*ROW('Water Data'!G168))="","",OFFSET('Water Data'!$G$29,0,10*ROW('Water Data'!G168)))</f>
        <v/>
      </c>
      <c r="CE174" s="270" t="str">
        <f ca="true">+IF(OFFSET('Water Data'!$H$27,0,10*ROW('Water Data'!H168))="","",OFFSET('Water Data'!$H$27,0,10*ROW('Water Data'!H168)))</f>
        <v/>
      </c>
      <c r="CF174" s="270" t="str">
        <f ca="true">+IF(OFFSET('Water Data'!$H$28,0,10*ROW('Water Data'!H168))="","",OFFSET('Water Data'!$H$28,0,10*ROW('Water Data'!H168)))</f>
        <v/>
      </c>
      <c r="CG174" s="270" t="str">
        <f ca="true">+IF(OFFSET('Water Data'!$H$29,0,10*ROW('Water Data'!H168))="","",OFFSET('Water Data'!$H$29,0,10*ROW('Water Data'!H168)))</f>
        <v/>
      </c>
      <c r="CH174" s="270" t="str">
        <f ca="true">+IF(OFFSET('Water Data'!$I$27,0,10*ROW('Water Data'!I168))="","",OFFSET('Water Data'!$I$27,0,10*ROW('Water Data'!I168)))</f>
        <v/>
      </c>
      <c r="CI174" s="270" t="str">
        <f ca="true">+IF(OFFSET('Water Data'!$I$28,0,10*ROW('Water Data'!I168))="","",OFFSET('Water Data'!$I$28,0,10*ROW('Water Data'!I168)))</f>
        <v/>
      </c>
      <c r="CJ174" s="270" t="str">
        <f ca="true">+IF(OFFSET('Water Data'!$I$29,0,10*ROW('Water Data'!I168))="","",OFFSET('Water Data'!$I$29,0,10*ROW('Water Data'!I168)))</f>
        <v/>
      </c>
      <c r="CK174" s="270" t="str">
        <f ca="true">+IF(OFFSET('Sanitation Data'!$D$28,0,10*ROW('Sanitation Data'!D168))="","",OFFSET('Sanitation Data'!$D$28,0,10*ROW('Sanitation Data'!D168)))</f>
        <v/>
      </c>
      <c r="CL174" s="270" t="str">
        <f ca="true">+IF(OFFSET('Sanitation Data'!$D$29,0,10*ROW('Sanitation Data'!D168))="","",OFFSET('Sanitation Data'!$D$29,0,10*ROW('Sanitation Data'!D168)))</f>
        <v/>
      </c>
      <c r="CM174" s="270" t="str">
        <f ca="true">+IF(OFFSET('Sanitation Data'!$D$30,0,10*ROW('Sanitation Data'!D168))="","",OFFSET('Sanitation Data'!$D$30,0,10*ROW('Sanitation Data'!D168)))</f>
        <v/>
      </c>
      <c r="CN174" s="270" t="str">
        <f ca="true">+IF(OFFSET('Sanitation Data'!$D$31,0,10*ROW('Sanitation Data'!D168))="","",OFFSET('Sanitation Data'!$D$31,0,10*ROW('Sanitation Data'!D168)))</f>
        <v/>
      </c>
      <c r="CO174" s="270" t="str">
        <f ca="true">+IF(OFFSET('Sanitation Data'!$D$32,0,10*ROW('Sanitation Data'!D168))="","",OFFSET('Sanitation Data'!$D$32,0,10*ROW('Sanitation Data'!D168)))</f>
        <v/>
      </c>
      <c r="CP174" s="270" t="str">
        <f ca="true">+IF(OFFSET('Sanitation Data'!$E$28,0,10*ROW('Sanitation Data'!E168))="","",OFFSET('Sanitation Data'!$E$28,0,10*ROW('Sanitation Data'!E168)))</f>
        <v/>
      </c>
      <c r="CQ174" s="270" t="str">
        <f ca="true">+IF(OFFSET('Sanitation Data'!$E$29,0,10*ROW('Sanitation Data'!E168))="","",OFFSET('Sanitation Data'!$E$29,0,10*ROW('Sanitation Data'!E168)))</f>
        <v/>
      </c>
      <c r="CR174" s="270" t="str">
        <f ca="true">+IF(OFFSET('Sanitation Data'!$E$30,0,10*ROW('Sanitation Data'!E168))="","",OFFSET('Sanitation Data'!$E$30,0,10*ROW('Sanitation Data'!E168)))</f>
        <v/>
      </c>
      <c r="CS174" s="270" t="str">
        <f ca="true">+IF(OFFSET('Sanitation Data'!$E$31,0,10*ROW('Sanitation Data'!E168))="","",OFFSET('Sanitation Data'!$E$31,0,10*ROW('Sanitation Data'!E168)))</f>
        <v/>
      </c>
      <c r="CT174" s="270" t="str">
        <f ca="true">+IF(OFFSET('Sanitation Data'!$E$32,0,10*ROW('Sanitation Data'!E168))="","",OFFSET('Sanitation Data'!$E$32,0,10*ROW('Sanitation Data'!E168)))</f>
        <v/>
      </c>
      <c r="CU174" s="270" t="str">
        <f ca="true">+IF(OFFSET('Sanitation Data'!$F$28,0,10*ROW('Sanitation Data'!F168))="","",OFFSET('Sanitation Data'!$F$28,0,10*ROW('Sanitation Data'!F168)))</f>
        <v/>
      </c>
      <c r="CV174" s="270" t="str">
        <f ca="true">+IF(OFFSET('Sanitation Data'!$F$29,0,10*ROW('Sanitation Data'!F168))="","",OFFSET('Sanitation Data'!$F$29,0,10*ROW('Sanitation Data'!F168)))</f>
        <v/>
      </c>
      <c r="CW174" s="270" t="str">
        <f ca="true">+IF(OFFSET('Sanitation Data'!$F$30,0,10*ROW('Sanitation Data'!F168))="","",OFFSET('Sanitation Data'!$F$30,0,10*ROW('Sanitation Data'!F168)))</f>
        <v/>
      </c>
      <c r="CX174" s="270" t="str">
        <f ca="true">+IF(OFFSET('Sanitation Data'!$F$31,0,10*ROW('Sanitation Data'!F168))="","",OFFSET('Sanitation Data'!$F$31,0,10*ROW('Sanitation Data'!F168)))</f>
        <v/>
      </c>
      <c r="CY174" s="270" t="str">
        <f ca="true">+IF(OFFSET('Sanitation Data'!$F$32,0,10*ROW('Sanitation Data'!F168))="","",OFFSET('Sanitation Data'!$F$32,0,10*ROW('Sanitation Data'!F168)))</f>
        <v/>
      </c>
      <c r="CZ174" s="270" t="str">
        <f ca="true">+IF(OFFSET('Sanitation Data'!$G$28,0,10*ROW('Sanitation Data'!G168))="","",OFFSET('Sanitation Data'!$G$28,0,10*ROW('Sanitation Data'!G168)))</f>
        <v/>
      </c>
      <c r="DA174" s="270" t="str">
        <f ca="true">+IF(OFFSET('Sanitation Data'!$G$29,0,10*ROW('Sanitation Data'!G168))="","",OFFSET('Sanitation Data'!$G$29,0,10*ROW('Sanitation Data'!G168)))</f>
        <v/>
      </c>
      <c r="DB174" s="270" t="str">
        <f ca="true">+IF(OFFSET('Sanitation Data'!$G$30,0,10*ROW('Sanitation Data'!G168))="","",OFFSET('Sanitation Data'!$G$30,0,10*ROW('Sanitation Data'!G168)))</f>
        <v/>
      </c>
      <c r="DC174" s="270" t="str">
        <f ca="true">+IF(OFFSET('Sanitation Data'!$G$31,0,10*ROW('Sanitation Data'!G168))="","",OFFSET('Sanitation Data'!$G$31,0,10*ROW('Sanitation Data'!G168)))</f>
        <v/>
      </c>
      <c r="DD174" s="270" t="str">
        <f ca="true">+IF(OFFSET('Sanitation Data'!$G$32,0,10*ROW('Sanitation Data'!G168))="","",OFFSET('Sanitation Data'!$G$32,0,10*ROW('Sanitation Data'!G168)))</f>
        <v/>
      </c>
      <c r="DE174" s="270" t="str">
        <f ca="true">+IF(OFFSET('Sanitation Data'!$H$28,0,10*ROW('Sanitation Data'!H168))="","",OFFSET('Sanitation Data'!$H$28,0,10*ROW('Sanitation Data'!H168)))</f>
        <v/>
      </c>
      <c r="DF174" s="270" t="str">
        <f ca="true">+IF(OFFSET('Sanitation Data'!$H$29,0,10*ROW('Sanitation Data'!H168))="","",OFFSET('Sanitation Data'!$H$29,0,10*ROW('Sanitation Data'!H168)))</f>
        <v/>
      </c>
      <c r="DG174" s="270" t="str">
        <f ca="true">+IF(OFFSET('Sanitation Data'!$H$30,0,10*ROW('Sanitation Data'!H168))="","",OFFSET('Sanitation Data'!$H$30,0,10*ROW('Sanitation Data'!H168)))</f>
        <v/>
      </c>
      <c r="DH174" s="270" t="str">
        <f ca="true">+IF(OFFSET('Sanitation Data'!$H$31,0,10*ROW('Sanitation Data'!H168))="","",OFFSET('Sanitation Data'!$H$31,0,10*ROW('Sanitation Data'!H168)))</f>
        <v/>
      </c>
      <c r="DI174" s="270" t="str">
        <f ca="true">+IF(OFFSET('Sanitation Data'!$H$32,0,10*ROW('Sanitation Data'!H168))="","",OFFSET('Sanitation Data'!$H$32,0,10*ROW('Sanitation Data'!H168)))</f>
        <v/>
      </c>
      <c r="DJ174" s="270" t="str">
        <f ca="true">+IF(OFFSET('Sanitation Data'!$I$28,0,10*ROW('Sanitation Data'!I168))="","",OFFSET('Sanitation Data'!$I$28,0,10*ROW('Sanitation Data'!I168)))</f>
        <v/>
      </c>
      <c r="DK174" s="270" t="str">
        <f ca="true">+IF(OFFSET('Sanitation Data'!$I$29,0,10*ROW('Sanitation Data'!I168))="","",OFFSET('Sanitation Data'!$I$29,0,10*ROW('Sanitation Data'!I168)))</f>
        <v/>
      </c>
      <c r="DL174" s="270" t="str">
        <f ca="true">+IF(OFFSET('Sanitation Data'!$I$30,0,10*ROW('Sanitation Data'!I168))="","",OFFSET('Sanitation Data'!$I$30,0,10*ROW('Sanitation Data'!I168)))</f>
        <v/>
      </c>
      <c r="DM174" s="270" t="str">
        <f ca="true">+IF(OFFSET('Sanitation Data'!$I$31,0,10*ROW('Sanitation Data'!I168))="","",OFFSET('Sanitation Data'!$I$31,0,10*ROW('Sanitation Data'!I168)))</f>
        <v/>
      </c>
      <c r="DN174" s="270" t="str">
        <f ca="true">+IF(OFFSET('Sanitation Data'!$I$32,0,10*ROW('Sanitation Data'!I168))="","",OFFSET('Sanitation Data'!$I$32,0,10*ROW('Sanitation Data'!I168)))</f>
        <v/>
      </c>
      <c r="DO174" s="270" t="str">
        <f ca="true">+IF(OFFSET('Hygiene Data'!$D$11,0,10*ROW('Hygiene Data'!D168))="","",OFFSET('Hygiene Data'!$D$11,0,10*ROW('Hygiene Data'!D168)))</f>
        <v/>
      </c>
      <c r="DP174" s="270" t="str">
        <f ca="true">+IF(OFFSET('Hygiene Data'!$D$12,0,10*ROW('Hygiene Data'!D168))="","",OFFSET('Hygiene Data'!$D$12,0,10*ROW('Hygiene Data'!D168)))</f>
        <v/>
      </c>
      <c r="DQ174" s="270" t="str">
        <f ca="true">+IF(OFFSET('Hygiene Data'!$D$13,0,10*ROW('Hygiene Data'!D168))="","",OFFSET('Hygiene Data'!$D$13,0,10*ROW('Hygiene Data'!D168)))</f>
        <v/>
      </c>
      <c r="DR174" s="270" t="str">
        <f ca="true">+IF(OFFSET('Hygiene Data'!$E$11,0,10*ROW('Hygiene Data'!E168))="","",OFFSET('Hygiene Data'!$E$11,0,10*ROW('Hygiene Data'!E168)))</f>
        <v/>
      </c>
      <c r="DS174" s="270" t="str">
        <f ca="true">+IF(OFFSET('Hygiene Data'!$E$12,0,10*ROW('Hygiene Data'!E168))="","",OFFSET('Hygiene Data'!$E$12,0,10*ROW('Hygiene Data'!E168)))</f>
        <v/>
      </c>
      <c r="DT174" s="270" t="str">
        <f ca="true">+IF(OFFSET('Hygiene Data'!$E$13,0,10*ROW('Hygiene Data'!E168))="","",OFFSET('Hygiene Data'!$E$13,0,10*ROW('Hygiene Data'!E168)))</f>
        <v/>
      </c>
      <c r="DU174" s="270" t="str">
        <f ca="true">+IF(OFFSET('Hygiene Data'!$F$11,0,10*ROW('Hygiene Data'!F168))="","",OFFSET('Hygiene Data'!$F$11,0,10*ROW('Hygiene Data'!F168)))</f>
        <v/>
      </c>
      <c r="DV174" s="270" t="str">
        <f ca="true">+IF(OFFSET('Hygiene Data'!$F$12,0,10*ROW('Hygiene Data'!F168))="","",OFFSET('Hygiene Data'!$F$12,0,10*ROW('Hygiene Data'!F168)))</f>
        <v/>
      </c>
      <c r="DW174" s="270" t="str">
        <f ca="true">+IF(OFFSET('Hygiene Data'!$F$13,0,10*ROW('Hygiene Data'!F168))="","",OFFSET('Hygiene Data'!$F$13,0,10*ROW('Hygiene Data'!F168)))</f>
        <v/>
      </c>
      <c r="DX174" s="270" t="str">
        <f ca="true">+IF(OFFSET('Hygiene Data'!$G$11,0,10*ROW('Hygiene Data'!G168))="","",OFFSET('Hygiene Data'!$G$11,0,10*ROW('Hygiene Data'!G168)))</f>
        <v/>
      </c>
      <c r="DY174" s="270" t="str">
        <f ca="true">+IF(OFFSET('Hygiene Data'!$G$12,0,10*ROW('Hygiene Data'!G168))="","",OFFSET('Hygiene Data'!$G$12,0,10*ROW('Hygiene Data'!G168)))</f>
        <v/>
      </c>
      <c r="DZ174" s="270" t="str">
        <f ca="true">+IF(OFFSET('Hygiene Data'!$G$13,0,10*ROW('Hygiene Data'!G168))="","",OFFSET('Hygiene Data'!$G$13,0,10*ROW('Hygiene Data'!G168)))</f>
        <v/>
      </c>
      <c r="EA174" s="270" t="str">
        <f ca="true">+IF(OFFSET('Hygiene Data'!$H$11,0,10*ROW('Hygiene Data'!H168))="","",OFFSET('Hygiene Data'!$H$11,0,10*ROW('Hygiene Data'!H168)))</f>
        <v/>
      </c>
      <c r="EB174" s="270" t="str">
        <f ca="true">+IF(OFFSET('Hygiene Data'!$H$12,0,10*ROW('Hygiene Data'!H168))="","",OFFSET('Hygiene Data'!$H$12,0,10*ROW('Hygiene Data'!H168)))</f>
        <v/>
      </c>
      <c r="EC174" s="270" t="str">
        <f ca="true">+IF(OFFSET('Hygiene Data'!$H$13,0,10*ROW('Hygiene Data'!H168))="","",OFFSET('Hygiene Data'!$H$13,0,10*ROW('Hygiene Data'!H168)))</f>
        <v/>
      </c>
      <c r="ED174" s="270" t="str">
        <f ca="true">+IF(OFFSET('Hygiene Data'!$I$11,0,10*ROW('Hygiene Data'!I168))="","",OFFSET('Hygiene Data'!$I$11,0,10*ROW('Hygiene Data'!I168)))</f>
        <v/>
      </c>
      <c r="EE174" s="270" t="str">
        <f ca="true">+IF(OFFSET('Hygiene Data'!$I$12,0,10*ROW('Hygiene Data'!I168))="","",OFFSET('Hygiene Data'!$I$12,0,10*ROW('Hygiene Data'!I168)))</f>
        <v/>
      </c>
      <c r="EF174" s="270"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6"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0"/>
      <c r="BS175" s="270" t="str">
        <f ca="true">+IF(OFFSET('Water Data'!$D$27,0,10*ROW('Water Data'!D169))="","",OFFSET('Water Data'!$D$27,0,10*ROW('Water Data'!D169)))</f>
        <v/>
      </c>
      <c r="BT175" s="270" t="str">
        <f ca="true">+IF(OFFSET('Water Data'!$D$28,0,10*ROW('Water Data'!D169))="","",OFFSET('Water Data'!$D$28,0,10*ROW('Water Data'!D169)))</f>
        <v/>
      </c>
      <c r="BU175" s="270" t="str">
        <f ca="true">+IF(OFFSET('Water Data'!$D$29,0,10*ROW('Water Data'!D169))="","",OFFSET('Water Data'!$D$29,0,10*ROW('Water Data'!D169)))</f>
        <v/>
      </c>
      <c r="BV175" s="270" t="str">
        <f ca="true">+IF(OFFSET('Water Data'!$E$27,0,10*ROW('Water Data'!E169))="","",OFFSET('Water Data'!$E$27,0,10*ROW('Water Data'!E169)))</f>
        <v/>
      </c>
      <c r="BW175" s="270" t="str">
        <f ca="true">+IF(OFFSET('Water Data'!$E$28,0,10*ROW('Water Data'!E169))="","",OFFSET('Water Data'!$E$28,0,10*ROW('Water Data'!E169)))</f>
        <v/>
      </c>
      <c r="BX175" s="270" t="str">
        <f ca="true">+IF(OFFSET('Water Data'!$E$29,0,10*ROW('Water Data'!E169))="","",OFFSET('Water Data'!$E$29,0,10*ROW('Water Data'!E169)))</f>
        <v/>
      </c>
      <c r="BY175" s="270" t="str">
        <f ca="true">+IF(OFFSET('Water Data'!$F$27,0,10*ROW('Water Data'!F169))="","",OFFSET('Water Data'!$F$27,0,10*ROW('Water Data'!F169)))</f>
        <v/>
      </c>
      <c r="BZ175" s="270" t="str">
        <f ca="true">+IF(OFFSET('Water Data'!$F$28,0,10*ROW('Water Data'!F169))="","",OFFSET('Water Data'!$F$28,0,10*ROW('Water Data'!F169)))</f>
        <v/>
      </c>
      <c r="CA175" s="270" t="str">
        <f ca="true">+IF(OFFSET('Water Data'!$F$29,0,10*ROW('Water Data'!F169))="","",OFFSET('Water Data'!$F$29,0,10*ROW('Water Data'!F169)))</f>
        <v/>
      </c>
      <c r="CB175" s="270" t="str">
        <f ca="true">+IF(OFFSET('Water Data'!$G$27,0,10*ROW('Water Data'!G169))="","",OFFSET('Water Data'!$G$27,0,10*ROW('Water Data'!G169)))</f>
        <v/>
      </c>
      <c r="CC175" s="270" t="str">
        <f ca="true">+IF(OFFSET('Water Data'!$G$28,0,10*ROW('Water Data'!G169))="","",OFFSET('Water Data'!$G$28,0,10*ROW('Water Data'!G169)))</f>
        <v/>
      </c>
      <c r="CD175" s="270" t="str">
        <f ca="true">+IF(OFFSET('Water Data'!$G$29,0,10*ROW('Water Data'!G169))="","",OFFSET('Water Data'!$G$29,0,10*ROW('Water Data'!G169)))</f>
        <v/>
      </c>
      <c r="CE175" s="270" t="str">
        <f ca="true">+IF(OFFSET('Water Data'!$H$27,0,10*ROW('Water Data'!H169))="","",OFFSET('Water Data'!$H$27,0,10*ROW('Water Data'!H169)))</f>
        <v/>
      </c>
      <c r="CF175" s="270" t="str">
        <f ca="true">+IF(OFFSET('Water Data'!$H$28,0,10*ROW('Water Data'!H169))="","",OFFSET('Water Data'!$H$28,0,10*ROW('Water Data'!H169)))</f>
        <v/>
      </c>
      <c r="CG175" s="270" t="str">
        <f ca="true">+IF(OFFSET('Water Data'!$H$29,0,10*ROW('Water Data'!H169))="","",OFFSET('Water Data'!$H$29,0,10*ROW('Water Data'!H169)))</f>
        <v/>
      </c>
      <c r="CH175" s="270" t="str">
        <f ca="true">+IF(OFFSET('Water Data'!$I$27,0,10*ROW('Water Data'!I169))="","",OFFSET('Water Data'!$I$27,0,10*ROW('Water Data'!I169)))</f>
        <v/>
      </c>
      <c r="CI175" s="270" t="str">
        <f ca="true">+IF(OFFSET('Water Data'!$I$28,0,10*ROW('Water Data'!I169))="","",OFFSET('Water Data'!$I$28,0,10*ROW('Water Data'!I169)))</f>
        <v/>
      </c>
      <c r="CJ175" s="270" t="str">
        <f ca="true">+IF(OFFSET('Water Data'!$I$29,0,10*ROW('Water Data'!I169))="","",OFFSET('Water Data'!$I$29,0,10*ROW('Water Data'!I169)))</f>
        <v/>
      </c>
      <c r="CK175" s="270" t="str">
        <f ca="true">+IF(OFFSET('Sanitation Data'!$D$28,0,10*ROW('Sanitation Data'!D169))="","",OFFSET('Sanitation Data'!$D$28,0,10*ROW('Sanitation Data'!D169)))</f>
        <v/>
      </c>
      <c r="CL175" s="270" t="str">
        <f ca="true">+IF(OFFSET('Sanitation Data'!$D$29,0,10*ROW('Sanitation Data'!D169))="","",OFFSET('Sanitation Data'!$D$29,0,10*ROW('Sanitation Data'!D169)))</f>
        <v/>
      </c>
      <c r="CM175" s="270" t="str">
        <f ca="true">+IF(OFFSET('Sanitation Data'!$D$30,0,10*ROW('Sanitation Data'!D169))="","",OFFSET('Sanitation Data'!$D$30,0,10*ROW('Sanitation Data'!D169)))</f>
        <v/>
      </c>
      <c r="CN175" s="270" t="str">
        <f ca="true">+IF(OFFSET('Sanitation Data'!$D$31,0,10*ROW('Sanitation Data'!D169))="","",OFFSET('Sanitation Data'!$D$31,0,10*ROW('Sanitation Data'!D169)))</f>
        <v/>
      </c>
      <c r="CO175" s="270" t="str">
        <f ca="true">+IF(OFFSET('Sanitation Data'!$D$32,0,10*ROW('Sanitation Data'!D169))="","",OFFSET('Sanitation Data'!$D$32,0,10*ROW('Sanitation Data'!D169)))</f>
        <v/>
      </c>
      <c r="CP175" s="270" t="str">
        <f ca="true">+IF(OFFSET('Sanitation Data'!$E$28,0,10*ROW('Sanitation Data'!E169))="","",OFFSET('Sanitation Data'!$E$28,0,10*ROW('Sanitation Data'!E169)))</f>
        <v/>
      </c>
      <c r="CQ175" s="270" t="str">
        <f ca="true">+IF(OFFSET('Sanitation Data'!$E$29,0,10*ROW('Sanitation Data'!E169))="","",OFFSET('Sanitation Data'!$E$29,0,10*ROW('Sanitation Data'!E169)))</f>
        <v/>
      </c>
      <c r="CR175" s="270" t="str">
        <f ca="true">+IF(OFFSET('Sanitation Data'!$E$30,0,10*ROW('Sanitation Data'!E169))="","",OFFSET('Sanitation Data'!$E$30,0,10*ROW('Sanitation Data'!E169)))</f>
        <v/>
      </c>
      <c r="CS175" s="270" t="str">
        <f ca="true">+IF(OFFSET('Sanitation Data'!$E$31,0,10*ROW('Sanitation Data'!E169))="","",OFFSET('Sanitation Data'!$E$31,0,10*ROW('Sanitation Data'!E169)))</f>
        <v/>
      </c>
      <c r="CT175" s="270" t="str">
        <f ca="true">+IF(OFFSET('Sanitation Data'!$E$32,0,10*ROW('Sanitation Data'!E169))="","",OFFSET('Sanitation Data'!$E$32,0,10*ROW('Sanitation Data'!E169)))</f>
        <v/>
      </c>
      <c r="CU175" s="270" t="str">
        <f ca="true">+IF(OFFSET('Sanitation Data'!$F$28,0,10*ROW('Sanitation Data'!F169))="","",OFFSET('Sanitation Data'!$F$28,0,10*ROW('Sanitation Data'!F169)))</f>
        <v/>
      </c>
      <c r="CV175" s="270" t="str">
        <f ca="true">+IF(OFFSET('Sanitation Data'!$F$29,0,10*ROW('Sanitation Data'!F169))="","",OFFSET('Sanitation Data'!$F$29,0,10*ROW('Sanitation Data'!F169)))</f>
        <v/>
      </c>
      <c r="CW175" s="270" t="str">
        <f ca="true">+IF(OFFSET('Sanitation Data'!$F$30,0,10*ROW('Sanitation Data'!F169))="","",OFFSET('Sanitation Data'!$F$30,0,10*ROW('Sanitation Data'!F169)))</f>
        <v/>
      </c>
      <c r="CX175" s="270" t="str">
        <f ca="true">+IF(OFFSET('Sanitation Data'!$F$31,0,10*ROW('Sanitation Data'!F169))="","",OFFSET('Sanitation Data'!$F$31,0,10*ROW('Sanitation Data'!F169)))</f>
        <v/>
      </c>
      <c r="CY175" s="270" t="str">
        <f ca="true">+IF(OFFSET('Sanitation Data'!$F$32,0,10*ROW('Sanitation Data'!F169))="","",OFFSET('Sanitation Data'!$F$32,0,10*ROW('Sanitation Data'!F169)))</f>
        <v/>
      </c>
      <c r="CZ175" s="270" t="str">
        <f ca="true">+IF(OFFSET('Sanitation Data'!$G$28,0,10*ROW('Sanitation Data'!G169))="","",OFFSET('Sanitation Data'!$G$28,0,10*ROW('Sanitation Data'!G169)))</f>
        <v/>
      </c>
      <c r="DA175" s="270" t="str">
        <f ca="true">+IF(OFFSET('Sanitation Data'!$G$29,0,10*ROW('Sanitation Data'!G169))="","",OFFSET('Sanitation Data'!$G$29,0,10*ROW('Sanitation Data'!G169)))</f>
        <v/>
      </c>
      <c r="DB175" s="270" t="str">
        <f ca="true">+IF(OFFSET('Sanitation Data'!$G$30,0,10*ROW('Sanitation Data'!G169))="","",OFFSET('Sanitation Data'!$G$30,0,10*ROW('Sanitation Data'!G169)))</f>
        <v/>
      </c>
      <c r="DC175" s="270" t="str">
        <f ca="true">+IF(OFFSET('Sanitation Data'!$G$31,0,10*ROW('Sanitation Data'!G169))="","",OFFSET('Sanitation Data'!$G$31,0,10*ROW('Sanitation Data'!G169)))</f>
        <v/>
      </c>
      <c r="DD175" s="270" t="str">
        <f ca="true">+IF(OFFSET('Sanitation Data'!$G$32,0,10*ROW('Sanitation Data'!G169))="","",OFFSET('Sanitation Data'!$G$32,0,10*ROW('Sanitation Data'!G169)))</f>
        <v/>
      </c>
      <c r="DE175" s="270" t="str">
        <f ca="true">+IF(OFFSET('Sanitation Data'!$H$28,0,10*ROW('Sanitation Data'!H169))="","",OFFSET('Sanitation Data'!$H$28,0,10*ROW('Sanitation Data'!H169)))</f>
        <v/>
      </c>
      <c r="DF175" s="270" t="str">
        <f ca="true">+IF(OFFSET('Sanitation Data'!$H$29,0,10*ROW('Sanitation Data'!H169))="","",OFFSET('Sanitation Data'!$H$29,0,10*ROW('Sanitation Data'!H169)))</f>
        <v/>
      </c>
      <c r="DG175" s="270" t="str">
        <f ca="true">+IF(OFFSET('Sanitation Data'!$H$30,0,10*ROW('Sanitation Data'!H169))="","",OFFSET('Sanitation Data'!$H$30,0,10*ROW('Sanitation Data'!H169)))</f>
        <v/>
      </c>
      <c r="DH175" s="270" t="str">
        <f ca="true">+IF(OFFSET('Sanitation Data'!$H$31,0,10*ROW('Sanitation Data'!H169))="","",OFFSET('Sanitation Data'!$H$31,0,10*ROW('Sanitation Data'!H169)))</f>
        <v/>
      </c>
      <c r="DI175" s="270" t="str">
        <f ca="true">+IF(OFFSET('Sanitation Data'!$H$32,0,10*ROW('Sanitation Data'!H169))="","",OFFSET('Sanitation Data'!$H$32,0,10*ROW('Sanitation Data'!H169)))</f>
        <v/>
      </c>
      <c r="DJ175" s="270" t="str">
        <f ca="true">+IF(OFFSET('Sanitation Data'!$I$28,0,10*ROW('Sanitation Data'!I169))="","",OFFSET('Sanitation Data'!$I$28,0,10*ROW('Sanitation Data'!I169)))</f>
        <v/>
      </c>
      <c r="DK175" s="270" t="str">
        <f ca="true">+IF(OFFSET('Sanitation Data'!$I$29,0,10*ROW('Sanitation Data'!I169))="","",OFFSET('Sanitation Data'!$I$29,0,10*ROW('Sanitation Data'!I169)))</f>
        <v/>
      </c>
      <c r="DL175" s="270" t="str">
        <f ca="true">+IF(OFFSET('Sanitation Data'!$I$30,0,10*ROW('Sanitation Data'!I169))="","",OFFSET('Sanitation Data'!$I$30,0,10*ROW('Sanitation Data'!I169)))</f>
        <v/>
      </c>
      <c r="DM175" s="270" t="str">
        <f ca="true">+IF(OFFSET('Sanitation Data'!$I$31,0,10*ROW('Sanitation Data'!I169))="","",OFFSET('Sanitation Data'!$I$31,0,10*ROW('Sanitation Data'!I169)))</f>
        <v/>
      </c>
      <c r="DN175" s="270" t="str">
        <f ca="true">+IF(OFFSET('Sanitation Data'!$I$32,0,10*ROW('Sanitation Data'!I169))="","",OFFSET('Sanitation Data'!$I$32,0,10*ROW('Sanitation Data'!I169)))</f>
        <v/>
      </c>
      <c r="DO175" s="270" t="str">
        <f ca="true">+IF(OFFSET('Hygiene Data'!$D$11,0,10*ROW('Hygiene Data'!D169))="","",OFFSET('Hygiene Data'!$D$11,0,10*ROW('Hygiene Data'!D169)))</f>
        <v/>
      </c>
      <c r="DP175" s="270" t="str">
        <f ca="true">+IF(OFFSET('Hygiene Data'!$D$12,0,10*ROW('Hygiene Data'!D169))="","",OFFSET('Hygiene Data'!$D$12,0,10*ROW('Hygiene Data'!D169)))</f>
        <v/>
      </c>
      <c r="DQ175" s="270" t="str">
        <f ca="true">+IF(OFFSET('Hygiene Data'!$D$13,0,10*ROW('Hygiene Data'!D169))="","",OFFSET('Hygiene Data'!$D$13,0,10*ROW('Hygiene Data'!D169)))</f>
        <v/>
      </c>
      <c r="DR175" s="270" t="str">
        <f ca="true">+IF(OFFSET('Hygiene Data'!$E$11,0,10*ROW('Hygiene Data'!E169))="","",OFFSET('Hygiene Data'!$E$11,0,10*ROW('Hygiene Data'!E169)))</f>
        <v/>
      </c>
      <c r="DS175" s="270" t="str">
        <f ca="true">+IF(OFFSET('Hygiene Data'!$E$12,0,10*ROW('Hygiene Data'!E169))="","",OFFSET('Hygiene Data'!$E$12,0,10*ROW('Hygiene Data'!E169)))</f>
        <v/>
      </c>
      <c r="DT175" s="270" t="str">
        <f ca="true">+IF(OFFSET('Hygiene Data'!$E$13,0,10*ROW('Hygiene Data'!E169))="","",OFFSET('Hygiene Data'!$E$13,0,10*ROW('Hygiene Data'!E169)))</f>
        <v/>
      </c>
      <c r="DU175" s="270" t="str">
        <f ca="true">+IF(OFFSET('Hygiene Data'!$F$11,0,10*ROW('Hygiene Data'!F169))="","",OFFSET('Hygiene Data'!$F$11,0,10*ROW('Hygiene Data'!F169)))</f>
        <v/>
      </c>
      <c r="DV175" s="270" t="str">
        <f ca="true">+IF(OFFSET('Hygiene Data'!$F$12,0,10*ROW('Hygiene Data'!F169))="","",OFFSET('Hygiene Data'!$F$12,0,10*ROW('Hygiene Data'!F169)))</f>
        <v/>
      </c>
      <c r="DW175" s="270" t="str">
        <f ca="true">+IF(OFFSET('Hygiene Data'!$F$13,0,10*ROW('Hygiene Data'!F169))="","",OFFSET('Hygiene Data'!$F$13,0,10*ROW('Hygiene Data'!F169)))</f>
        <v/>
      </c>
      <c r="DX175" s="270" t="str">
        <f ca="true">+IF(OFFSET('Hygiene Data'!$G$11,0,10*ROW('Hygiene Data'!G169))="","",OFFSET('Hygiene Data'!$G$11,0,10*ROW('Hygiene Data'!G169)))</f>
        <v/>
      </c>
      <c r="DY175" s="270" t="str">
        <f ca="true">+IF(OFFSET('Hygiene Data'!$G$12,0,10*ROW('Hygiene Data'!G169))="","",OFFSET('Hygiene Data'!$G$12,0,10*ROW('Hygiene Data'!G169)))</f>
        <v/>
      </c>
      <c r="DZ175" s="270" t="str">
        <f ca="true">+IF(OFFSET('Hygiene Data'!$G$13,0,10*ROW('Hygiene Data'!G169))="","",OFFSET('Hygiene Data'!$G$13,0,10*ROW('Hygiene Data'!G169)))</f>
        <v/>
      </c>
      <c r="EA175" s="270" t="str">
        <f ca="true">+IF(OFFSET('Hygiene Data'!$H$11,0,10*ROW('Hygiene Data'!H169))="","",OFFSET('Hygiene Data'!$H$11,0,10*ROW('Hygiene Data'!H169)))</f>
        <v/>
      </c>
      <c r="EB175" s="270" t="str">
        <f ca="true">+IF(OFFSET('Hygiene Data'!$H$12,0,10*ROW('Hygiene Data'!H169))="","",OFFSET('Hygiene Data'!$H$12,0,10*ROW('Hygiene Data'!H169)))</f>
        <v/>
      </c>
      <c r="EC175" s="270" t="str">
        <f ca="true">+IF(OFFSET('Hygiene Data'!$H$13,0,10*ROW('Hygiene Data'!H169))="","",OFFSET('Hygiene Data'!$H$13,0,10*ROW('Hygiene Data'!H169)))</f>
        <v/>
      </c>
      <c r="ED175" s="270" t="str">
        <f ca="true">+IF(OFFSET('Hygiene Data'!$I$11,0,10*ROW('Hygiene Data'!I169))="","",OFFSET('Hygiene Data'!$I$11,0,10*ROW('Hygiene Data'!I169)))</f>
        <v/>
      </c>
      <c r="EE175" s="270" t="str">
        <f ca="true">+IF(OFFSET('Hygiene Data'!$I$12,0,10*ROW('Hygiene Data'!I169))="","",OFFSET('Hygiene Data'!$I$12,0,10*ROW('Hygiene Data'!I169)))</f>
        <v/>
      </c>
      <c r="EF175" s="270"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6"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0"/>
      <c r="BS176" s="270" t="str">
        <f ca="true">+IF(OFFSET('Water Data'!$D$27,0,10*ROW('Water Data'!D170))="","",OFFSET('Water Data'!$D$27,0,10*ROW('Water Data'!D170)))</f>
        <v/>
      </c>
      <c r="BT176" s="270" t="str">
        <f ca="true">+IF(OFFSET('Water Data'!$D$28,0,10*ROW('Water Data'!D170))="","",OFFSET('Water Data'!$D$28,0,10*ROW('Water Data'!D170)))</f>
        <v/>
      </c>
      <c r="BU176" s="270" t="str">
        <f ca="true">+IF(OFFSET('Water Data'!$D$29,0,10*ROW('Water Data'!D170))="","",OFFSET('Water Data'!$D$29,0,10*ROW('Water Data'!D170)))</f>
        <v/>
      </c>
      <c r="BV176" s="270" t="str">
        <f ca="true">+IF(OFFSET('Water Data'!$E$27,0,10*ROW('Water Data'!E170))="","",OFFSET('Water Data'!$E$27,0,10*ROW('Water Data'!E170)))</f>
        <v/>
      </c>
      <c r="BW176" s="270" t="str">
        <f ca="true">+IF(OFFSET('Water Data'!$E$28,0,10*ROW('Water Data'!E170))="","",OFFSET('Water Data'!$E$28,0,10*ROW('Water Data'!E170)))</f>
        <v/>
      </c>
      <c r="BX176" s="270" t="str">
        <f ca="true">+IF(OFFSET('Water Data'!$E$29,0,10*ROW('Water Data'!E170))="","",OFFSET('Water Data'!$E$29,0,10*ROW('Water Data'!E170)))</f>
        <v/>
      </c>
      <c r="BY176" s="270" t="str">
        <f ca="true">+IF(OFFSET('Water Data'!$F$27,0,10*ROW('Water Data'!F170))="","",OFFSET('Water Data'!$F$27,0,10*ROW('Water Data'!F170)))</f>
        <v/>
      </c>
      <c r="BZ176" s="270" t="str">
        <f ca="true">+IF(OFFSET('Water Data'!$F$28,0,10*ROW('Water Data'!F170))="","",OFFSET('Water Data'!$F$28,0,10*ROW('Water Data'!F170)))</f>
        <v/>
      </c>
      <c r="CA176" s="270" t="str">
        <f ca="true">+IF(OFFSET('Water Data'!$F$29,0,10*ROW('Water Data'!F170))="","",OFFSET('Water Data'!$F$29,0,10*ROW('Water Data'!F170)))</f>
        <v/>
      </c>
      <c r="CB176" s="270" t="str">
        <f ca="true">+IF(OFFSET('Water Data'!$G$27,0,10*ROW('Water Data'!G170))="","",OFFSET('Water Data'!$G$27,0,10*ROW('Water Data'!G170)))</f>
        <v/>
      </c>
      <c r="CC176" s="270" t="str">
        <f ca="true">+IF(OFFSET('Water Data'!$G$28,0,10*ROW('Water Data'!G170))="","",OFFSET('Water Data'!$G$28,0,10*ROW('Water Data'!G170)))</f>
        <v/>
      </c>
      <c r="CD176" s="270" t="str">
        <f ca="true">+IF(OFFSET('Water Data'!$G$29,0,10*ROW('Water Data'!G170))="","",OFFSET('Water Data'!$G$29,0,10*ROW('Water Data'!G170)))</f>
        <v/>
      </c>
      <c r="CE176" s="270" t="str">
        <f ca="true">+IF(OFFSET('Water Data'!$H$27,0,10*ROW('Water Data'!H170))="","",OFFSET('Water Data'!$H$27,0,10*ROW('Water Data'!H170)))</f>
        <v/>
      </c>
      <c r="CF176" s="270" t="str">
        <f ca="true">+IF(OFFSET('Water Data'!$H$28,0,10*ROW('Water Data'!H170))="","",OFFSET('Water Data'!$H$28,0,10*ROW('Water Data'!H170)))</f>
        <v/>
      </c>
      <c r="CG176" s="270" t="str">
        <f ca="true">+IF(OFFSET('Water Data'!$H$29,0,10*ROW('Water Data'!H170))="","",OFFSET('Water Data'!$H$29,0,10*ROW('Water Data'!H170)))</f>
        <v/>
      </c>
      <c r="CH176" s="270" t="str">
        <f ca="true">+IF(OFFSET('Water Data'!$I$27,0,10*ROW('Water Data'!I170))="","",OFFSET('Water Data'!$I$27,0,10*ROW('Water Data'!I170)))</f>
        <v/>
      </c>
      <c r="CI176" s="270" t="str">
        <f ca="true">+IF(OFFSET('Water Data'!$I$28,0,10*ROW('Water Data'!I170))="","",OFFSET('Water Data'!$I$28,0,10*ROW('Water Data'!I170)))</f>
        <v/>
      </c>
      <c r="CJ176" s="270" t="str">
        <f ca="true">+IF(OFFSET('Water Data'!$I$29,0,10*ROW('Water Data'!I170))="","",OFFSET('Water Data'!$I$29,0,10*ROW('Water Data'!I170)))</f>
        <v/>
      </c>
      <c r="CK176" s="270" t="str">
        <f ca="true">+IF(OFFSET('Sanitation Data'!$D$28,0,10*ROW('Sanitation Data'!D170))="","",OFFSET('Sanitation Data'!$D$28,0,10*ROW('Sanitation Data'!D170)))</f>
        <v/>
      </c>
      <c r="CL176" s="270" t="str">
        <f ca="true">+IF(OFFSET('Sanitation Data'!$D$29,0,10*ROW('Sanitation Data'!D170))="","",OFFSET('Sanitation Data'!$D$29,0,10*ROW('Sanitation Data'!D170)))</f>
        <v/>
      </c>
      <c r="CM176" s="270" t="str">
        <f ca="true">+IF(OFFSET('Sanitation Data'!$D$30,0,10*ROW('Sanitation Data'!D170))="","",OFFSET('Sanitation Data'!$D$30,0,10*ROW('Sanitation Data'!D170)))</f>
        <v/>
      </c>
      <c r="CN176" s="270" t="str">
        <f ca="true">+IF(OFFSET('Sanitation Data'!$D$31,0,10*ROW('Sanitation Data'!D170))="","",OFFSET('Sanitation Data'!$D$31,0,10*ROW('Sanitation Data'!D170)))</f>
        <v/>
      </c>
      <c r="CO176" s="270" t="str">
        <f ca="true">+IF(OFFSET('Sanitation Data'!$D$32,0,10*ROW('Sanitation Data'!D170))="","",OFFSET('Sanitation Data'!$D$32,0,10*ROW('Sanitation Data'!D170)))</f>
        <v/>
      </c>
      <c r="CP176" s="270" t="str">
        <f ca="true">+IF(OFFSET('Sanitation Data'!$E$28,0,10*ROW('Sanitation Data'!E170))="","",OFFSET('Sanitation Data'!$E$28,0,10*ROW('Sanitation Data'!E170)))</f>
        <v/>
      </c>
      <c r="CQ176" s="270" t="str">
        <f ca="true">+IF(OFFSET('Sanitation Data'!$E$29,0,10*ROW('Sanitation Data'!E170))="","",OFFSET('Sanitation Data'!$E$29,0,10*ROW('Sanitation Data'!E170)))</f>
        <v/>
      </c>
      <c r="CR176" s="270" t="str">
        <f ca="true">+IF(OFFSET('Sanitation Data'!$E$30,0,10*ROW('Sanitation Data'!E170))="","",OFFSET('Sanitation Data'!$E$30,0,10*ROW('Sanitation Data'!E170)))</f>
        <v/>
      </c>
      <c r="CS176" s="270" t="str">
        <f ca="true">+IF(OFFSET('Sanitation Data'!$E$31,0,10*ROW('Sanitation Data'!E170))="","",OFFSET('Sanitation Data'!$E$31,0,10*ROW('Sanitation Data'!E170)))</f>
        <v/>
      </c>
      <c r="CT176" s="270" t="str">
        <f ca="true">+IF(OFFSET('Sanitation Data'!$E$32,0,10*ROW('Sanitation Data'!E170))="","",OFFSET('Sanitation Data'!$E$32,0,10*ROW('Sanitation Data'!E170)))</f>
        <v/>
      </c>
      <c r="CU176" s="270" t="str">
        <f ca="true">+IF(OFFSET('Sanitation Data'!$F$28,0,10*ROW('Sanitation Data'!F170))="","",OFFSET('Sanitation Data'!$F$28,0,10*ROW('Sanitation Data'!F170)))</f>
        <v/>
      </c>
      <c r="CV176" s="270" t="str">
        <f ca="true">+IF(OFFSET('Sanitation Data'!$F$29,0,10*ROW('Sanitation Data'!F170))="","",OFFSET('Sanitation Data'!$F$29,0,10*ROW('Sanitation Data'!F170)))</f>
        <v/>
      </c>
      <c r="CW176" s="270" t="str">
        <f ca="true">+IF(OFFSET('Sanitation Data'!$F$30,0,10*ROW('Sanitation Data'!F170))="","",OFFSET('Sanitation Data'!$F$30,0,10*ROW('Sanitation Data'!F170)))</f>
        <v/>
      </c>
      <c r="CX176" s="270" t="str">
        <f ca="true">+IF(OFFSET('Sanitation Data'!$F$31,0,10*ROW('Sanitation Data'!F170))="","",OFFSET('Sanitation Data'!$F$31,0,10*ROW('Sanitation Data'!F170)))</f>
        <v/>
      </c>
      <c r="CY176" s="270" t="str">
        <f ca="true">+IF(OFFSET('Sanitation Data'!$F$32,0,10*ROW('Sanitation Data'!F170))="","",OFFSET('Sanitation Data'!$F$32,0,10*ROW('Sanitation Data'!F170)))</f>
        <v/>
      </c>
      <c r="CZ176" s="270" t="str">
        <f ca="true">+IF(OFFSET('Sanitation Data'!$G$28,0,10*ROW('Sanitation Data'!G170))="","",OFFSET('Sanitation Data'!$G$28,0,10*ROW('Sanitation Data'!G170)))</f>
        <v/>
      </c>
      <c r="DA176" s="270" t="str">
        <f ca="true">+IF(OFFSET('Sanitation Data'!$G$29,0,10*ROW('Sanitation Data'!G170))="","",OFFSET('Sanitation Data'!$G$29,0,10*ROW('Sanitation Data'!G170)))</f>
        <v/>
      </c>
      <c r="DB176" s="270" t="str">
        <f ca="true">+IF(OFFSET('Sanitation Data'!$G$30,0,10*ROW('Sanitation Data'!G170))="","",OFFSET('Sanitation Data'!$G$30,0,10*ROW('Sanitation Data'!G170)))</f>
        <v/>
      </c>
      <c r="DC176" s="270" t="str">
        <f ca="true">+IF(OFFSET('Sanitation Data'!$G$31,0,10*ROW('Sanitation Data'!G170))="","",OFFSET('Sanitation Data'!$G$31,0,10*ROW('Sanitation Data'!G170)))</f>
        <v/>
      </c>
      <c r="DD176" s="270" t="str">
        <f ca="true">+IF(OFFSET('Sanitation Data'!$G$32,0,10*ROW('Sanitation Data'!G170))="","",OFFSET('Sanitation Data'!$G$32,0,10*ROW('Sanitation Data'!G170)))</f>
        <v/>
      </c>
      <c r="DE176" s="270" t="str">
        <f ca="true">+IF(OFFSET('Sanitation Data'!$H$28,0,10*ROW('Sanitation Data'!H170))="","",OFFSET('Sanitation Data'!$H$28,0,10*ROW('Sanitation Data'!H170)))</f>
        <v/>
      </c>
      <c r="DF176" s="270" t="str">
        <f ca="true">+IF(OFFSET('Sanitation Data'!$H$29,0,10*ROW('Sanitation Data'!H170))="","",OFFSET('Sanitation Data'!$H$29,0,10*ROW('Sanitation Data'!H170)))</f>
        <v/>
      </c>
      <c r="DG176" s="270" t="str">
        <f ca="true">+IF(OFFSET('Sanitation Data'!$H$30,0,10*ROW('Sanitation Data'!H170))="","",OFFSET('Sanitation Data'!$H$30,0,10*ROW('Sanitation Data'!H170)))</f>
        <v/>
      </c>
      <c r="DH176" s="270" t="str">
        <f ca="true">+IF(OFFSET('Sanitation Data'!$H$31,0,10*ROW('Sanitation Data'!H170))="","",OFFSET('Sanitation Data'!$H$31,0,10*ROW('Sanitation Data'!H170)))</f>
        <v/>
      </c>
      <c r="DI176" s="270" t="str">
        <f ca="true">+IF(OFFSET('Sanitation Data'!$H$32,0,10*ROW('Sanitation Data'!H170))="","",OFFSET('Sanitation Data'!$H$32,0,10*ROW('Sanitation Data'!H170)))</f>
        <v/>
      </c>
      <c r="DJ176" s="270" t="str">
        <f ca="true">+IF(OFFSET('Sanitation Data'!$I$28,0,10*ROW('Sanitation Data'!I170))="","",OFFSET('Sanitation Data'!$I$28,0,10*ROW('Sanitation Data'!I170)))</f>
        <v/>
      </c>
      <c r="DK176" s="270" t="str">
        <f ca="true">+IF(OFFSET('Sanitation Data'!$I$29,0,10*ROW('Sanitation Data'!I170))="","",OFFSET('Sanitation Data'!$I$29,0,10*ROW('Sanitation Data'!I170)))</f>
        <v/>
      </c>
      <c r="DL176" s="270" t="str">
        <f ca="true">+IF(OFFSET('Sanitation Data'!$I$30,0,10*ROW('Sanitation Data'!I170))="","",OFFSET('Sanitation Data'!$I$30,0,10*ROW('Sanitation Data'!I170)))</f>
        <v/>
      </c>
      <c r="DM176" s="270" t="str">
        <f ca="true">+IF(OFFSET('Sanitation Data'!$I$31,0,10*ROW('Sanitation Data'!I170))="","",OFFSET('Sanitation Data'!$I$31,0,10*ROW('Sanitation Data'!I170)))</f>
        <v/>
      </c>
      <c r="DN176" s="270" t="str">
        <f ca="true">+IF(OFFSET('Sanitation Data'!$I$32,0,10*ROW('Sanitation Data'!I170))="","",OFFSET('Sanitation Data'!$I$32,0,10*ROW('Sanitation Data'!I170)))</f>
        <v/>
      </c>
      <c r="DO176" s="270" t="str">
        <f ca="true">+IF(OFFSET('Hygiene Data'!$D$11,0,10*ROW('Hygiene Data'!D170))="","",OFFSET('Hygiene Data'!$D$11,0,10*ROW('Hygiene Data'!D170)))</f>
        <v/>
      </c>
      <c r="DP176" s="270" t="str">
        <f ca="true">+IF(OFFSET('Hygiene Data'!$D$12,0,10*ROW('Hygiene Data'!D170))="","",OFFSET('Hygiene Data'!$D$12,0,10*ROW('Hygiene Data'!D170)))</f>
        <v/>
      </c>
      <c r="DQ176" s="270" t="str">
        <f ca="true">+IF(OFFSET('Hygiene Data'!$D$13,0,10*ROW('Hygiene Data'!D170))="","",OFFSET('Hygiene Data'!$D$13,0,10*ROW('Hygiene Data'!D170)))</f>
        <v/>
      </c>
      <c r="DR176" s="270" t="str">
        <f ca="true">+IF(OFFSET('Hygiene Data'!$E$11,0,10*ROW('Hygiene Data'!E170))="","",OFFSET('Hygiene Data'!$E$11,0,10*ROW('Hygiene Data'!E170)))</f>
        <v/>
      </c>
      <c r="DS176" s="270" t="str">
        <f ca="true">+IF(OFFSET('Hygiene Data'!$E$12,0,10*ROW('Hygiene Data'!E170))="","",OFFSET('Hygiene Data'!$E$12,0,10*ROW('Hygiene Data'!E170)))</f>
        <v/>
      </c>
      <c r="DT176" s="270" t="str">
        <f ca="true">+IF(OFFSET('Hygiene Data'!$E$13,0,10*ROW('Hygiene Data'!E170))="","",OFFSET('Hygiene Data'!$E$13,0,10*ROW('Hygiene Data'!E170)))</f>
        <v/>
      </c>
      <c r="DU176" s="270" t="str">
        <f ca="true">+IF(OFFSET('Hygiene Data'!$F$11,0,10*ROW('Hygiene Data'!F170))="","",OFFSET('Hygiene Data'!$F$11,0,10*ROW('Hygiene Data'!F170)))</f>
        <v/>
      </c>
      <c r="DV176" s="270" t="str">
        <f ca="true">+IF(OFFSET('Hygiene Data'!$F$12,0,10*ROW('Hygiene Data'!F170))="","",OFFSET('Hygiene Data'!$F$12,0,10*ROW('Hygiene Data'!F170)))</f>
        <v/>
      </c>
      <c r="DW176" s="270" t="str">
        <f ca="true">+IF(OFFSET('Hygiene Data'!$F$13,0,10*ROW('Hygiene Data'!F170))="","",OFFSET('Hygiene Data'!$F$13,0,10*ROW('Hygiene Data'!F170)))</f>
        <v/>
      </c>
      <c r="DX176" s="270" t="str">
        <f ca="true">+IF(OFFSET('Hygiene Data'!$G$11,0,10*ROW('Hygiene Data'!G170))="","",OFFSET('Hygiene Data'!$G$11,0,10*ROW('Hygiene Data'!G170)))</f>
        <v/>
      </c>
      <c r="DY176" s="270" t="str">
        <f ca="true">+IF(OFFSET('Hygiene Data'!$G$12,0,10*ROW('Hygiene Data'!G170))="","",OFFSET('Hygiene Data'!$G$12,0,10*ROW('Hygiene Data'!G170)))</f>
        <v/>
      </c>
      <c r="DZ176" s="270" t="str">
        <f ca="true">+IF(OFFSET('Hygiene Data'!$G$13,0,10*ROW('Hygiene Data'!G170))="","",OFFSET('Hygiene Data'!$G$13,0,10*ROW('Hygiene Data'!G170)))</f>
        <v/>
      </c>
      <c r="EA176" s="270" t="str">
        <f ca="true">+IF(OFFSET('Hygiene Data'!$H$11,0,10*ROW('Hygiene Data'!H170))="","",OFFSET('Hygiene Data'!$H$11,0,10*ROW('Hygiene Data'!H170)))</f>
        <v/>
      </c>
      <c r="EB176" s="270" t="str">
        <f ca="true">+IF(OFFSET('Hygiene Data'!$H$12,0,10*ROW('Hygiene Data'!H170))="","",OFFSET('Hygiene Data'!$H$12,0,10*ROW('Hygiene Data'!H170)))</f>
        <v/>
      </c>
      <c r="EC176" s="270" t="str">
        <f ca="true">+IF(OFFSET('Hygiene Data'!$H$13,0,10*ROW('Hygiene Data'!H170))="","",OFFSET('Hygiene Data'!$H$13,0,10*ROW('Hygiene Data'!H170)))</f>
        <v/>
      </c>
      <c r="ED176" s="270" t="str">
        <f ca="true">+IF(OFFSET('Hygiene Data'!$I$11,0,10*ROW('Hygiene Data'!I170))="","",OFFSET('Hygiene Data'!$I$11,0,10*ROW('Hygiene Data'!I170)))</f>
        <v/>
      </c>
      <c r="EE176" s="270" t="str">
        <f ca="true">+IF(OFFSET('Hygiene Data'!$I$12,0,10*ROW('Hygiene Data'!I170))="","",OFFSET('Hygiene Data'!$I$12,0,10*ROW('Hygiene Data'!I170)))</f>
        <v/>
      </c>
      <c r="EF176" s="270"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6"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0"/>
      <c r="BS177" s="270" t="str">
        <f ca="true">+IF(OFFSET('Water Data'!$D$27,0,10*ROW('Water Data'!D171))="","",OFFSET('Water Data'!$D$27,0,10*ROW('Water Data'!D171)))</f>
        <v/>
      </c>
      <c r="BT177" s="270" t="str">
        <f ca="true">+IF(OFFSET('Water Data'!$D$28,0,10*ROW('Water Data'!D171))="","",OFFSET('Water Data'!$D$28,0,10*ROW('Water Data'!D171)))</f>
        <v/>
      </c>
      <c r="BU177" s="270" t="str">
        <f ca="true">+IF(OFFSET('Water Data'!$D$29,0,10*ROW('Water Data'!D171))="","",OFFSET('Water Data'!$D$29,0,10*ROW('Water Data'!D171)))</f>
        <v/>
      </c>
      <c r="BV177" s="270" t="str">
        <f ca="true">+IF(OFFSET('Water Data'!$E$27,0,10*ROW('Water Data'!E171))="","",OFFSET('Water Data'!$E$27,0,10*ROW('Water Data'!E171)))</f>
        <v/>
      </c>
      <c r="BW177" s="270" t="str">
        <f ca="true">+IF(OFFSET('Water Data'!$E$28,0,10*ROW('Water Data'!E171))="","",OFFSET('Water Data'!$E$28,0,10*ROW('Water Data'!E171)))</f>
        <v/>
      </c>
      <c r="BX177" s="270" t="str">
        <f ca="true">+IF(OFFSET('Water Data'!$E$29,0,10*ROW('Water Data'!E171))="","",OFFSET('Water Data'!$E$29,0,10*ROW('Water Data'!E171)))</f>
        <v/>
      </c>
      <c r="BY177" s="270" t="str">
        <f ca="true">+IF(OFFSET('Water Data'!$F$27,0,10*ROW('Water Data'!F171))="","",OFFSET('Water Data'!$F$27,0,10*ROW('Water Data'!F171)))</f>
        <v/>
      </c>
      <c r="BZ177" s="270" t="str">
        <f ca="true">+IF(OFFSET('Water Data'!$F$28,0,10*ROW('Water Data'!F171))="","",OFFSET('Water Data'!$F$28,0,10*ROW('Water Data'!F171)))</f>
        <v/>
      </c>
      <c r="CA177" s="270" t="str">
        <f ca="true">+IF(OFFSET('Water Data'!$F$29,0,10*ROW('Water Data'!F171))="","",OFFSET('Water Data'!$F$29,0,10*ROW('Water Data'!F171)))</f>
        <v/>
      </c>
      <c r="CB177" s="270" t="str">
        <f ca="true">+IF(OFFSET('Water Data'!$G$27,0,10*ROW('Water Data'!G171))="","",OFFSET('Water Data'!$G$27,0,10*ROW('Water Data'!G171)))</f>
        <v/>
      </c>
      <c r="CC177" s="270" t="str">
        <f ca="true">+IF(OFFSET('Water Data'!$G$28,0,10*ROW('Water Data'!G171))="","",OFFSET('Water Data'!$G$28,0,10*ROW('Water Data'!G171)))</f>
        <v/>
      </c>
      <c r="CD177" s="270" t="str">
        <f ca="true">+IF(OFFSET('Water Data'!$G$29,0,10*ROW('Water Data'!G171))="","",OFFSET('Water Data'!$G$29,0,10*ROW('Water Data'!G171)))</f>
        <v/>
      </c>
      <c r="CE177" s="270" t="str">
        <f ca="true">+IF(OFFSET('Water Data'!$H$27,0,10*ROW('Water Data'!H171))="","",OFFSET('Water Data'!$H$27,0,10*ROW('Water Data'!H171)))</f>
        <v/>
      </c>
      <c r="CF177" s="270" t="str">
        <f ca="true">+IF(OFFSET('Water Data'!$H$28,0,10*ROW('Water Data'!H171))="","",OFFSET('Water Data'!$H$28,0,10*ROW('Water Data'!H171)))</f>
        <v/>
      </c>
      <c r="CG177" s="270" t="str">
        <f ca="true">+IF(OFFSET('Water Data'!$H$29,0,10*ROW('Water Data'!H171))="","",OFFSET('Water Data'!$H$29,0,10*ROW('Water Data'!H171)))</f>
        <v/>
      </c>
      <c r="CH177" s="270" t="str">
        <f ca="true">+IF(OFFSET('Water Data'!$I$27,0,10*ROW('Water Data'!I171))="","",OFFSET('Water Data'!$I$27,0,10*ROW('Water Data'!I171)))</f>
        <v/>
      </c>
      <c r="CI177" s="270" t="str">
        <f ca="true">+IF(OFFSET('Water Data'!$I$28,0,10*ROW('Water Data'!I171))="","",OFFSET('Water Data'!$I$28,0,10*ROW('Water Data'!I171)))</f>
        <v/>
      </c>
      <c r="CJ177" s="270" t="str">
        <f ca="true">+IF(OFFSET('Water Data'!$I$29,0,10*ROW('Water Data'!I171))="","",OFFSET('Water Data'!$I$29,0,10*ROW('Water Data'!I171)))</f>
        <v/>
      </c>
      <c r="CK177" s="270" t="str">
        <f ca="true">+IF(OFFSET('Sanitation Data'!$D$28,0,10*ROW('Sanitation Data'!D171))="","",OFFSET('Sanitation Data'!$D$28,0,10*ROW('Sanitation Data'!D171)))</f>
        <v/>
      </c>
      <c r="CL177" s="270" t="str">
        <f ca="true">+IF(OFFSET('Sanitation Data'!$D$29,0,10*ROW('Sanitation Data'!D171))="","",OFFSET('Sanitation Data'!$D$29,0,10*ROW('Sanitation Data'!D171)))</f>
        <v/>
      </c>
      <c r="CM177" s="270" t="str">
        <f ca="true">+IF(OFFSET('Sanitation Data'!$D$30,0,10*ROW('Sanitation Data'!D171))="","",OFFSET('Sanitation Data'!$D$30,0,10*ROW('Sanitation Data'!D171)))</f>
        <v/>
      </c>
      <c r="CN177" s="270" t="str">
        <f ca="true">+IF(OFFSET('Sanitation Data'!$D$31,0,10*ROW('Sanitation Data'!D171))="","",OFFSET('Sanitation Data'!$D$31,0,10*ROW('Sanitation Data'!D171)))</f>
        <v/>
      </c>
      <c r="CO177" s="270" t="str">
        <f ca="true">+IF(OFFSET('Sanitation Data'!$D$32,0,10*ROW('Sanitation Data'!D171))="","",OFFSET('Sanitation Data'!$D$32,0,10*ROW('Sanitation Data'!D171)))</f>
        <v/>
      </c>
      <c r="CP177" s="270" t="str">
        <f ca="true">+IF(OFFSET('Sanitation Data'!$E$28,0,10*ROW('Sanitation Data'!E171))="","",OFFSET('Sanitation Data'!$E$28,0,10*ROW('Sanitation Data'!E171)))</f>
        <v/>
      </c>
      <c r="CQ177" s="270" t="str">
        <f ca="true">+IF(OFFSET('Sanitation Data'!$E$29,0,10*ROW('Sanitation Data'!E171))="","",OFFSET('Sanitation Data'!$E$29,0,10*ROW('Sanitation Data'!E171)))</f>
        <v/>
      </c>
      <c r="CR177" s="270" t="str">
        <f ca="true">+IF(OFFSET('Sanitation Data'!$E$30,0,10*ROW('Sanitation Data'!E171))="","",OFFSET('Sanitation Data'!$E$30,0,10*ROW('Sanitation Data'!E171)))</f>
        <v/>
      </c>
      <c r="CS177" s="270" t="str">
        <f ca="true">+IF(OFFSET('Sanitation Data'!$E$31,0,10*ROW('Sanitation Data'!E171))="","",OFFSET('Sanitation Data'!$E$31,0,10*ROW('Sanitation Data'!E171)))</f>
        <v/>
      </c>
      <c r="CT177" s="270" t="str">
        <f ca="true">+IF(OFFSET('Sanitation Data'!$E$32,0,10*ROW('Sanitation Data'!E171))="","",OFFSET('Sanitation Data'!$E$32,0,10*ROW('Sanitation Data'!E171)))</f>
        <v/>
      </c>
      <c r="CU177" s="270" t="str">
        <f ca="true">+IF(OFFSET('Sanitation Data'!$F$28,0,10*ROW('Sanitation Data'!F171))="","",OFFSET('Sanitation Data'!$F$28,0,10*ROW('Sanitation Data'!F171)))</f>
        <v/>
      </c>
      <c r="CV177" s="270" t="str">
        <f ca="true">+IF(OFFSET('Sanitation Data'!$F$29,0,10*ROW('Sanitation Data'!F171))="","",OFFSET('Sanitation Data'!$F$29,0,10*ROW('Sanitation Data'!F171)))</f>
        <v/>
      </c>
      <c r="CW177" s="270" t="str">
        <f ca="true">+IF(OFFSET('Sanitation Data'!$F$30,0,10*ROW('Sanitation Data'!F171))="","",OFFSET('Sanitation Data'!$F$30,0,10*ROW('Sanitation Data'!F171)))</f>
        <v/>
      </c>
      <c r="CX177" s="270" t="str">
        <f ca="true">+IF(OFFSET('Sanitation Data'!$F$31,0,10*ROW('Sanitation Data'!F171))="","",OFFSET('Sanitation Data'!$F$31,0,10*ROW('Sanitation Data'!F171)))</f>
        <v/>
      </c>
      <c r="CY177" s="270" t="str">
        <f ca="true">+IF(OFFSET('Sanitation Data'!$F$32,0,10*ROW('Sanitation Data'!F171))="","",OFFSET('Sanitation Data'!$F$32,0,10*ROW('Sanitation Data'!F171)))</f>
        <v/>
      </c>
      <c r="CZ177" s="270" t="str">
        <f ca="true">+IF(OFFSET('Sanitation Data'!$G$28,0,10*ROW('Sanitation Data'!G171))="","",OFFSET('Sanitation Data'!$G$28,0,10*ROW('Sanitation Data'!G171)))</f>
        <v/>
      </c>
      <c r="DA177" s="270" t="str">
        <f ca="true">+IF(OFFSET('Sanitation Data'!$G$29,0,10*ROW('Sanitation Data'!G171))="","",OFFSET('Sanitation Data'!$G$29,0,10*ROW('Sanitation Data'!G171)))</f>
        <v/>
      </c>
      <c r="DB177" s="270" t="str">
        <f ca="true">+IF(OFFSET('Sanitation Data'!$G$30,0,10*ROW('Sanitation Data'!G171))="","",OFFSET('Sanitation Data'!$G$30,0,10*ROW('Sanitation Data'!G171)))</f>
        <v/>
      </c>
      <c r="DC177" s="270" t="str">
        <f ca="true">+IF(OFFSET('Sanitation Data'!$G$31,0,10*ROW('Sanitation Data'!G171))="","",OFFSET('Sanitation Data'!$G$31,0,10*ROW('Sanitation Data'!G171)))</f>
        <v/>
      </c>
      <c r="DD177" s="270" t="str">
        <f ca="true">+IF(OFFSET('Sanitation Data'!$G$32,0,10*ROW('Sanitation Data'!G171))="","",OFFSET('Sanitation Data'!$G$32,0,10*ROW('Sanitation Data'!G171)))</f>
        <v/>
      </c>
      <c r="DE177" s="270" t="str">
        <f ca="true">+IF(OFFSET('Sanitation Data'!$H$28,0,10*ROW('Sanitation Data'!H171))="","",OFFSET('Sanitation Data'!$H$28,0,10*ROW('Sanitation Data'!H171)))</f>
        <v/>
      </c>
      <c r="DF177" s="270" t="str">
        <f ca="true">+IF(OFFSET('Sanitation Data'!$H$29,0,10*ROW('Sanitation Data'!H171))="","",OFFSET('Sanitation Data'!$H$29,0,10*ROW('Sanitation Data'!H171)))</f>
        <v/>
      </c>
      <c r="DG177" s="270" t="str">
        <f ca="true">+IF(OFFSET('Sanitation Data'!$H$30,0,10*ROW('Sanitation Data'!H171))="","",OFFSET('Sanitation Data'!$H$30,0,10*ROW('Sanitation Data'!H171)))</f>
        <v/>
      </c>
      <c r="DH177" s="270" t="str">
        <f ca="true">+IF(OFFSET('Sanitation Data'!$H$31,0,10*ROW('Sanitation Data'!H171))="","",OFFSET('Sanitation Data'!$H$31,0,10*ROW('Sanitation Data'!H171)))</f>
        <v/>
      </c>
      <c r="DI177" s="270" t="str">
        <f ca="true">+IF(OFFSET('Sanitation Data'!$H$32,0,10*ROW('Sanitation Data'!H171))="","",OFFSET('Sanitation Data'!$H$32,0,10*ROW('Sanitation Data'!H171)))</f>
        <v/>
      </c>
      <c r="DJ177" s="270" t="str">
        <f ca="true">+IF(OFFSET('Sanitation Data'!$I$28,0,10*ROW('Sanitation Data'!I171))="","",OFFSET('Sanitation Data'!$I$28,0,10*ROW('Sanitation Data'!I171)))</f>
        <v/>
      </c>
      <c r="DK177" s="270" t="str">
        <f ca="true">+IF(OFFSET('Sanitation Data'!$I$29,0,10*ROW('Sanitation Data'!I171))="","",OFFSET('Sanitation Data'!$I$29,0,10*ROW('Sanitation Data'!I171)))</f>
        <v/>
      </c>
      <c r="DL177" s="270" t="str">
        <f ca="true">+IF(OFFSET('Sanitation Data'!$I$30,0,10*ROW('Sanitation Data'!I171))="","",OFFSET('Sanitation Data'!$I$30,0,10*ROW('Sanitation Data'!I171)))</f>
        <v/>
      </c>
      <c r="DM177" s="270" t="str">
        <f ca="true">+IF(OFFSET('Sanitation Data'!$I$31,0,10*ROW('Sanitation Data'!I171))="","",OFFSET('Sanitation Data'!$I$31,0,10*ROW('Sanitation Data'!I171)))</f>
        <v/>
      </c>
      <c r="DN177" s="270" t="str">
        <f ca="true">+IF(OFFSET('Sanitation Data'!$I$32,0,10*ROW('Sanitation Data'!I171))="","",OFFSET('Sanitation Data'!$I$32,0,10*ROW('Sanitation Data'!I171)))</f>
        <v/>
      </c>
      <c r="DO177" s="270" t="str">
        <f ca="true">+IF(OFFSET('Hygiene Data'!$D$11,0,10*ROW('Hygiene Data'!D171))="","",OFFSET('Hygiene Data'!$D$11,0,10*ROW('Hygiene Data'!D171)))</f>
        <v/>
      </c>
      <c r="DP177" s="270" t="str">
        <f ca="true">+IF(OFFSET('Hygiene Data'!$D$12,0,10*ROW('Hygiene Data'!D171))="","",OFFSET('Hygiene Data'!$D$12,0,10*ROW('Hygiene Data'!D171)))</f>
        <v/>
      </c>
      <c r="DQ177" s="270" t="str">
        <f ca="true">+IF(OFFSET('Hygiene Data'!$D$13,0,10*ROW('Hygiene Data'!D171))="","",OFFSET('Hygiene Data'!$D$13,0,10*ROW('Hygiene Data'!D171)))</f>
        <v/>
      </c>
      <c r="DR177" s="270" t="str">
        <f ca="true">+IF(OFFSET('Hygiene Data'!$E$11,0,10*ROW('Hygiene Data'!E171))="","",OFFSET('Hygiene Data'!$E$11,0,10*ROW('Hygiene Data'!E171)))</f>
        <v/>
      </c>
      <c r="DS177" s="270" t="str">
        <f ca="true">+IF(OFFSET('Hygiene Data'!$E$12,0,10*ROW('Hygiene Data'!E171))="","",OFFSET('Hygiene Data'!$E$12,0,10*ROW('Hygiene Data'!E171)))</f>
        <v/>
      </c>
      <c r="DT177" s="270" t="str">
        <f ca="true">+IF(OFFSET('Hygiene Data'!$E$13,0,10*ROW('Hygiene Data'!E171))="","",OFFSET('Hygiene Data'!$E$13,0,10*ROW('Hygiene Data'!E171)))</f>
        <v/>
      </c>
      <c r="DU177" s="270" t="str">
        <f ca="true">+IF(OFFSET('Hygiene Data'!$F$11,0,10*ROW('Hygiene Data'!F171))="","",OFFSET('Hygiene Data'!$F$11,0,10*ROW('Hygiene Data'!F171)))</f>
        <v/>
      </c>
      <c r="DV177" s="270" t="str">
        <f ca="true">+IF(OFFSET('Hygiene Data'!$F$12,0,10*ROW('Hygiene Data'!F171))="","",OFFSET('Hygiene Data'!$F$12,0,10*ROW('Hygiene Data'!F171)))</f>
        <v/>
      </c>
      <c r="DW177" s="270" t="str">
        <f ca="true">+IF(OFFSET('Hygiene Data'!$F$13,0,10*ROW('Hygiene Data'!F171))="","",OFFSET('Hygiene Data'!$F$13,0,10*ROW('Hygiene Data'!F171)))</f>
        <v/>
      </c>
      <c r="DX177" s="270" t="str">
        <f ca="true">+IF(OFFSET('Hygiene Data'!$G$11,0,10*ROW('Hygiene Data'!G171))="","",OFFSET('Hygiene Data'!$G$11,0,10*ROW('Hygiene Data'!G171)))</f>
        <v/>
      </c>
      <c r="DY177" s="270" t="str">
        <f ca="true">+IF(OFFSET('Hygiene Data'!$G$12,0,10*ROW('Hygiene Data'!G171))="","",OFFSET('Hygiene Data'!$G$12,0,10*ROW('Hygiene Data'!G171)))</f>
        <v/>
      </c>
      <c r="DZ177" s="270" t="str">
        <f ca="true">+IF(OFFSET('Hygiene Data'!$G$13,0,10*ROW('Hygiene Data'!G171))="","",OFFSET('Hygiene Data'!$G$13,0,10*ROW('Hygiene Data'!G171)))</f>
        <v/>
      </c>
      <c r="EA177" s="270" t="str">
        <f ca="true">+IF(OFFSET('Hygiene Data'!$H$11,0,10*ROW('Hygiene Data'!H171))="","",OFFSET('Hygiene Data'!$H$11,0,10*ROW('Hygiene Data'!H171)))</f>
        <v/>
      </c>
      <c r="EB177" s="270" t="str">
        <f ca="true">+IF(OFFSET('Hygiene Data'!$H$12,0,10*ROW('Hygiene Data'!H171))="","",OFFSET('Hygiene Data'!$H$12,0,10*ROW('Hygiene Data'!H171)))</f>
        <v/>
      </c>
      <c r="EC177" s="270" t="str">
        <f ca="true">+IF(OFFSET('Hygiene Data'!$H$13,0,10*ROW('Hygiene Data'!H171))="","",OFFSET('Hygiene Data'!$H$13,0,10*ROW('Hygiene Data'!H171)))</f>
        <v/>
      </c>
      <c r="ED177" s="270" t="str">
        <f ca="true">+IF(OFFSET('Hygiene Data'!$I$11,0,10*ROW('Hygiene Data'!I171))="","",OFFSET('Hygiene Data'!$I$11,0,10*ROW('Hygiene Data'!I171)))</f>
        <v/>
      </c>
      <c r="EE177" s="270" t="str">
        <f ca="true">+IF(OFFSET('Hygiene Data'!$I$12,0,10*ROW('Hygiene Data'!I171))="","",OFFSET('Hygiene Data'!$I$12,0,10*ROW('Hygiene Data'!I171)))</f>
        <v/>
      </c>
      <c r="EF177" s="270"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6"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0"/>
      <c r="BS178" s="270" t="str">
        <f ca="true">+IF(OFFSET('Water Data'!$D$27,0,10*ROW('Water Data'!D172))="","",OFFSET('Water Data'!$D$27,0,10*ROW('Water Data'!D172)))</f>
        <v/>
      </c>
      <c r="BT178" s="270" t="str">
        <f ca="true">+IF(OFFSET('Water Data'!$D$28,0,10*ROW('Water Data'!D172))="","",OFFSET('Water Data'!$D$28,0,10*ROW('Water Data'!D172)))</f>
        <v/>
      </c>
      <c r="BU178" s="270" t="str">
        <f ca="true">+IF(OFFSET('Water Data'!$D$29,0,10*ROW('Water Data'!D172))="","",OFFSET('Water Data'!$D$29,0,10*ROW('Water Data'!D172)))</f>
        <v/>
      </c>
      <c r="BV178" s="270" t="str">
        <f ca="true">+IF(OFFSET('Water Data'!$E$27,0,10*ROW('Water Data'!E172))="","",OFFSET('Water Data'!$E$27,0,10*ROW('Water Data'!E172)))</f>
        <v/>
      </c>
      <c r="BW178" s="270" t="str">
        <f ca="true">+IF(OFFSET('Water Data'!$E$28,0,10*ROW('Water Data'!E172))="","",OFFSET('Water Data'!$E$28,0,10*ROW('Water Data'!E172)))</f>
        <v/>
      </c>
      <c r="BX178" s="270" t="str">
        <f ca="true">+IF(OFFSET('Water Data'!$E$29,0,10*ROW('Water Data'!E172))="","",OFFSET('Water Data'!$E$29,0,10*ROW('Water Data'!E172)))</f>
        <v/>
      </c>
      <c r="BY178" s="270" t="str">
        <f ca="true">+IF(OFFSET('Water Data'!$F$27,0,10*ROW('Water Data'!F172))="","",OFFSET('Water Data'!$F$27,0,10*ROW('Water Data'!F172)))</f>
        <v/>
      </c>
      <c r="BZ178" s="270" t="str">
        <f ca="true">+IF(OFFSET('Water Data'!$F$28,0,10*ROW('Water Data'!F172))="","",OFFSET('Water Data'!$F$28,0,10*ROW('Water Data'!F172)))</f>
        <v/>
      </c>
      <c r="CA178" s="270" t="str">
        <f ca="true">+IF(OFFSET('Water Data'!$F$29,0,10*ROW('Water Data'!F172))="","",OFFSET('Water Data'!$F$29,0,10*ROW('Water Data'!F172)))</f>
        <v/>
      </c>
      <c r="CB178" s="270" t="str">
        <f ca="true">+IF(OFFSET('Water Data'!$G$27,0,10*ROW('Water Data'!G172))="","",OFFSET('Water Data'!$G$27,0,10*ROW('Water Data'!G172)))</f>
        <v/>
      </c>
      <c r="CC178" s="270" t="str">
        <f ca="true">+IF(OFFSET('Water Data'!$G$28,0,10*ROW('Water Data'!G172))="","",OFFSET('Water Data'!$G$28,0,10*ROW('Water Data'!G172)))</f>
        <v/>
      </c>
      <c r="CD178" s="270" t="str">
        <f ca="true">+IF(OFFSET('Water Data'!$G$29,0,10*ROW('Water Data'!G172))="","",OFFSET('Water Data'!$G$29,0,10*ROW('Water Data'!G172)))</f>
        <v/>
      </c>
      <c r="CE178" s="270" t="str">
        <f ca="true">+IF(OFFSET('Water Data'!$H$27,0,10*ROW('Water Data'!H172))="","",OFFSET('Water Data'!$H$27,0,10*ROW('Water Data'!H172)))</f>
        <v/>
      </c>
      <c r="CF178" s="270" t="str">
        <f ca="true">+IF(OFFSET('Water Data'!$H$28,0,10*ROW('Water Data'!H172))="","",OFFSET('Water Data'!$H$28,0,10*ROW('Water Data'!H172)))</f>
        <v/>
      </c>
      <c r="CG178" s="270" t="str">
        <f ca="true">+IF(OFFSET('Water Data'!$H$29,0,10*ROW('Water Data'!H172))="","",OFFSET('Water Data'!$H$29,0,10*ROW('Water Data'!H172)))</f>
        <v/>
      </c>
      <c r="CH178" s="270" t="str">
        <f ca="true">+IF(OFFSET('Water Data'!$I$27,0,10*ROW('Water Data'!I172))="","",OFFSET('Water Data'!$I$27,0,10*ROW('Water Data'!I172)))</f>
        <v/>
      </c>
      <c r="CI178" s="270" t="str">
        <f ca="true">+IF(OFFSET('Water Data'!$I$28,0,10*ROW('Water Data'!I172))="","",OFFSET('Water Data'!$I$28,0,10*ROW('Water Data'!I172)))</f>
        <v/>
      </c>
      <c r="CJ178" s="270" t="str">
        <f ca="true">+IF(OFFSET('Water Data'!$I$29,0,10*ROW('Water Data'!I172))="","",OFFSET('Water Data'!$I$29,0,10*ROW('Water Data'!I172)))</f>
        <v/>
      </c>
      <c r="CK178" s="270" t="str">
        <f ca="true">+IF(OFFSET('Sanitation Data'!$D$28,0,10*ROW('Sanitation Data'!D172))="","",OFFSET('Sanitation Data'!$D$28,0,10*ROW('Sanitation Data'!D172)))</f>
        <v/>
      </c>
      <c r="CL178" s="270" t="str">
        <f ca="true">+IF(OFFSET('Sanitation Data'!$D$29,0,10*ROW('Sanitation Data'!D172))="","",OFFSET('Sanitation Data'!$D$29,0,10*ROW('Sanitation Data'!D172)))</f>
        <v/>
      </c>
      <c r="CM178" s="270" t="str">
        <f ca="true">+IF(OFFSET('Sanitation Data'!$D$30,0,10*ROW('Sanitation Data'!D172))="","",OFFSET('Sanitation Data'!$D$30,0,10*ROW('Sanitation Data'!D172)))</f>
        <v/>
      </c>
      <c r="CN178" s="270" t="str">
        <f ca="true">+IF(OFFSET('Sanitation Data'!$D$31,0,10*ROW('Sanitation Data'!D172))="","",OFFSET('Sanitation Data'!$D$31,0,10*ROW('Sanitation Data'!D172)))</f>
        <v/>
      </c>
      <c r="CO178" s="270" t="str">
        <f ca="true">+IF(OFFSET('Sanitation Data'!$D$32,0,10*ROW('Sanitation Data'!D172))="","",OFFSET('Sanitation Data'!$D$32,0,10*ROW('Sanitation Data'!D172)))</f>
        <v/>
      </c>
      <c r="CP178" s="270" t="str">
        <f ca="true">+IF(OFFSET('Sanitation Data'!$E$28,0,10*ROW('Sanitation Data'!E172))="","",OFFSET('Sanitation Data'!$E$28,0,10*ROW('Sanitation Data'!E172)))</f>
        <v/>
      </c>
      <c r="CQ178" s="270" t="str">
        <f ca="true">+IF(OFFSET('Sanitation Data'!$E$29,0,10*ROW('Sanitation Data'!E172))="","",OFFSET('Sanitation Data'!$E$29,0,10*ROW('Sanitation Data'!E172)))</f>
        <v/>
      </c>
      <c r="CR178" s="270" t="str">
        <f ca="true">+IF(OFFSET('Sanitation Data'!$E$30,0,10*ROW('Sanitation Data'!E172))="","",OFFSET('Sanitation Data'!$E$30,0,10*ROW('Sanitation Data'!E172)))</f>
        <v/>
      </c>
      <c r="CS178" s="270" t="str">
        <f ca="true">+IF(OFFSET('Sanitation Data'!$E$31,0,10*ROW('Sanitation Data'!E172))="","",OFFSET('Sanitation Data'!$E$31,0,10*ROW('Sanitation Data'!E172)))</f>
        <v/>
      </c>
      <c r="CT178" s="270" t="str">
        <f ca="true">+IF(OFFSET('Sanitation Data'!$E$32,0,10*ROW('Sanitation Data'!E172))="","",OFFSET('Sanitation Data'!$E$32,0,10*ROW('Sanitation Data'!E172)))</f>
        <v/>
      </c>
      <c r="CU178" s="270" t="str">
        <f ca="true">+IF(OFFSET('Sanitation Data'!$F$28,0,10*ROW('Sanitation Data'!F172))="","",OFFSET('Sanitation Data'!$F$28,0,10*ROW('Sanitation Data'!F172)))</f>
        <v/>
      </c>
      <c r="CV178" s="270" t="str">
        <f ca="true">+IF(OFFSET('Sanitation Data'!$F$29,0,10*ROW('Sanitation Data'!F172))="","",OFFSET('Sanitation Data'!$F$29,0,10*ROW('Sanitation Data'!F172)))</f>
        <v/>
      </c>
      <c r="CW178" s="270" t="str">
        <f ca="true">+IF(OFFSET('Sanitation Data'!$F$30,0,10*ROW('Sanitation Data'!F172))="","",OFFSET('Sanitation Data'!$F$30,0,10*ROW('Sanitation Data'!F172)))</f>
        <v/>
      </c>
      <c r="CX178" s="270" t="str">
        <f ca="true">+IF(OFFSET('Sanitation Data'!$F$31,0,10*ROW('Sanitation Data'!F172))="","",OFFSET('Sanitation Data'!$F$31,0,10*ROW('Sanitation Data'!F172)))</f>
        <v/>
      </c>
      <c r="CY178" s="270" t="str">
        <f ca="true">+IF(OFFSET('Sanitation Data'!$F$32,0,10*ROW('Sanitation Data'!F172))="","",OFFSET('Sanitation Data'!$F$32,0,10*ROW('Sanitation Data'!F172)))</f>
        <v/>
      </c>
      <c r="CZ178" s="270" t="str">
        <f ca="true">+IF(OFFSET('Sanitation Data'!$G$28,0,10*ROW('Sanitation Data'!G172))="","",OFFSET('Sanitation Data'!$G$28,0,10*ROW('Sanitation Data'!G172)))</f>
        <v/>
      </c>
      <c r="DA178" s="270" t="str">
        <f ca="true">+IF(OFFSET('Sanitation Data'!$G$29,0,10*ROW('Sanitation Data'!G172))="","",OFFSET('Sanitation Data'!$G$29,0,10*ROW('Sanitation Data'!G172)))</f>
        <v/>
      </c>
      <c r="DB178" s="270" t="str">
        <f ca="true">+IF(OFFSET('Sanitation Data'!$G$30,0,10*ROW('Sanitation Data'!G172))="","",OFFSET('Sanitation Data'!$G$30,0,10*ROW('Sanitation Data'!G172)))</f>
        <v/>
      </c>
      <c r="DC178" s="270" t="str">
        <f ca="true">+IF(OFFSET('Sanitation Data'!$G$31,0,10*ROW('Sanitation Data'!G172))="","",OFFSET('Sanitation Data'!$G$31,0,10*ROW('Sanitation Data'!G172)))</f>
        <v/>
      </c>
      <c r="DD178" s="270" t="str">
        <f ca="true">+IF(OFFSET('Sanitation Data'!$G$32,0,10*ROW('Sanitation Data'!G172))="","",OFFSET('Sanitation Data'!$G$32,0,10*ROW('Sanitation Data'!G172)))</f>
        <v/>
      </c>
      <c r="DE178" s="270" t="str">
        <f ca="true">+IF(OFFSET('Sanitation Data'!$H$28,0,10*ROW('Sanitation Data'!H172))="","",OFFSET('Sanitation Data'!$H$28,0,10*ROW('Sanitation Data'!H172)))</f>
        <v/>
      </c>
      <c r="DF178" s="270" t="str">
        <f ca="true">+IF(OFFSET('Sanitation Data'!$H$29,0,10*ROW('Sanitation Data'!H172))="","",OFFSET('Sanitation Data'!$H$29,0,10*ROW('Sanitation Data'!H172)))</f>
        <v/>
      </c>
      <c r="DG178" s="270" t="str">
        <f ca="true">+IF(OFFSET('Sanitation Data'!$H$30,0,10*ROW('Sanitation Data'!H172))="","",OFFSET('Sanitation Data'!$H$30,0,10*ROW('Sanitation Data'!H172)))</f>
        <v/>
      </c>
      <c r="DH178" s="270" t="str">
        <f ca="true">+IF(OFFSET('Sanitation Data'!$H$31,0,10*ROW('Sanitation Data'!H172))="","",OFFSET('Sanitation Data'!$H$31,0,10*ROW('Sanitation Data'!H172)))</f>
        <v/>
      </c>
      <c r="DI178" s="270" t="str">
        <f ca="true">+IF(OFFSET('Sanitation Data'!$H$32,0,10*ROW('Sanitation Data'!H172))="","",OFFSET('Sanitation Data'!$H$32,0,10*ROW('Sanitation Data'!H172)))</f>
        <v/>
      </c>
      <c r="DJ178" s="270" t="str">
        <f ca="true">+IF(OFFSET('Sanitation Data'!$I$28,0,10*ROW('Sanitation Data'!I172))="","",OFFSET('Sanitation Data'!$I$28,0,10*ROW('Sanitation Data'!I172)))</f>
        <v/>
      </c>
      <c r="DK178" s="270" t="str">
        <f ca="true">+IF(OFFSET('Sanitation Data'!$I$29,0,10*ROW('Sanitation Data'!I172))="","",OFFSET('Sanitation Data'!$I$29,0,10*ROW('Sanitation Data'!I172)))</f>
        <v/>
      </c>
      <c r="DL178" s="270" t="str">
        <f ca="true">+IF(OFFSET('Sanitation Data'!$I$30,0,10*ROW('Sanitation Data'!I172))="","",OFFSET('Sanitation Data'!$I$30,0,10*ROW('Sanitation Data'!I172)))</f>
        <v/>
      </c>
      <c r="DM178" s="270" t="str">
        <f ca="true">+IF(OFFSET('Sanitation Data'!$I$31,0,10*ROW('Sanitation Data'!I172))="","",OFFSET('Sanitation Data'!$I$31,0,10*ROW('Sanitation Data'!I172)))</f>
        <v/>
      </c>
      <c r="DN178" s="270" t="str">
        <f ca="true">+IF(OFFSET('Sanitation Data'!$I$32,0,10*ROW('Sanitation Data'!I172))="","",OFFSET('Sanitation Data'!$I$32,0,10*ROW('Sanitation Data'!I172)))</f>
        <v/>
      </c>
      <c r="DO178" s="270" t="str">
        <f ca="true">+IF(OFFSET('Hygiene Data'!$D$11,0,10*ROW('Hygiene Data'!D172))="","",OFFSET('Hygiene Data'!$D$11,0,10*ROW('Hygiene Data'!D172)))</f>
        <v/>
      </c>
      <c r="DP178" s="270" t="str">
        <f ca="true">+IF(OFFSET('Hygiene Data'!$D$12,0,10*ROW('Hygiene Data'!D172))="","",OFFSET('Hygiene Data'!$D$12,0,10*ROW('Hygiene Data'!D172)))</f>
        <v/>
      </c>
      <c r="DQ178" s="270" t="str">
        <f ca="true">+IF(OFFSET('Hygiene Data'!$D$13,0,10*ROW('Hygiene Data'!D172))="","",OFFSET('Hygiene Data'!$D$13,0,10*ROW('Hygiene Data'!D172)))</f>
        <v/>
      </c>
      <c r="DR178" s="270" t="str">
        <f ca="true">+IF(OFFSET('Hygiene Data'!$E$11,0,10*ROW('Hygiene Data'!E172))="","",OFFSET('Hygiene Data'!$E$11,0,10*ROW('Hygiene Data'!E172)))</f>
        <v/>
      </c>
      <c r="DS178" s="270" t="str">
        <f ca="true">+IF(OFFSET('Hygiene Data'!$E$12,0,10*ROW('Hygiene Data'!E172))="","",OFFSET('Hygiene Data'!$E$12,0,10*ROW('Hygiene Data'!E172)))</f>
        <v/>
      </c>
      <c r="DT178" s="270" t="str">
        <f ca="true">+IF(OFFSET('Hygiene Data'!$E$13,0,10*ROW('Hygiene Data'!E172))="","",OFFSET('Hygiene Data'!$E$13,0,10*ROW('Hygiene Data'!E172)))</f>
        <v/>
      </c>
      <c r="DU178" s="270" t="str">
        <f ca="true">+IF(OFFSET('Hygiene Data'!$F$11,0,10*ROW('Hygiene Data'!F172))="","",OFFSET('Hygiene Data'!$F$11,0,10*ROW('Hygiene Data'!F172)))</f>
        <v/>
      </c>
      <c r="DV178" s="270" t="str">
        <f ca="true">+IF(OFFSET('Hygiene Data'!$F$12,0,10*ROW('Hygiene Data'!F172))="","",OFFSET('Hygiene Data'!$F$12,0,10*ROW('Hygiene Data'!F172)))</f>
        <v/>
      </c>
      <c r="DW178" s="270" t="str">
        <f ca="true">+IF(OFFSET('Hygiene Data'!$F$13,0,10*ROW('Hygiene Data'!F172))="","",OFFSET('Hygiene Data'!$F$13,0,10*ROW('Hygiene Data'!F172)))</f>
        <v/>
      </c>
      <c r="DX178" s="270" t="str">
        <f ca="true">+IF(OFFSET('Hygiene Data'!$G$11,0,10*ROW('Hygiene Data'!G172))="","",OFFSET('Hygiene Data'!$G$11,0,10*ROW('Hygiene Data'!G172)))</f>
        <v/>
      </c>
      <c r="DY178" s="270" t="str">
        <f ca="true">+IF(OFFSET('Hygiene Data'!$G$12,0,10*ROW('Hygiene Data'!G172))="","",OFFSET('Hygiene Data'!$G$12,0,10*ROW('Hygiene Data'!G172)))</f>
        <v/>
      </c>
      <c r="DZ178" s="270" t="str">
        <f ca="true">+IF(OFFSET('Hygiene Data'!$G$13,0,10*ROW('Hygiene Data'!G172))="","",OFFSET('Hygiene Data'!$G$13,0,10*ROW('Hygiene Data'!G172)))</f>
        <v/>
      </c>
      <c r="EA178" s="270" t="str">
        <f ca="true">+IF(OFFSET('Hygiene Data'!$H$11,0,10*ROW('Hygiene Data'!H172))="","",OFFSET('Hygiene Data'!$H$11,0,10*ROW('Hygiene Data'!H172)))</f>
        <v/>
      </c>
      <c r="EB178" s="270" t="str">
        <f ca="true">+IF(OFFSET('Hygiene Data'!$H$12,0,10*ROW('Hygiene Data'!H172))="","",OFFSET('Hygiene Data'!$H$12,0,10*ROW('Hygiene Data'!H172)))</f>
        <v/>
      </c>
      <c r="EC178" s="270" t="str">
        <f ca="true">+IF(OFFSET('Hygiene Data'!$H$13,0,10*ROW('Hygiene Data'!H172))="","",OFFSET('Hygiene Data'!$H$13,0,10*ROW('Hygiene Data'!H172)))</f>
        <v/>
      </c>
      <c r="ED178" s="270" t="str">
        <f ca="true">+IF(OFFSET('Hygiene Data'!$I$11,0,10*ROW('Hygiene Data'!I172))="","",OFFSET('Hygiene Data'!$I$11,0,10*ROW('Hygiene Data'!I172)))</f>
        <v/>
      </c>
      <c r="EE178" s="270" t="str">
        <f ca="true">+IF(OFFSET('Hygiene Data'!$I$12,0,10*ROW('Hygiene Data'!I172))="","",OFFSET('Hygiene Data'!$I$12,0,10*ROW('Hygiene Data'!I172)))</f>
        <v/>
      </c>
      <c r="EF178" s="270"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6"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0"/>
      <c r="BS179" s="270" t="str">
        <f ca="true">+IF(OFFSET('Water Data'!$D$27,0,10*ROW('Water Data'!D173))="","",OFFSET('Water Data'!$D$27,0,10*ROW('Water Data'!D173)))</f>
        <v/>
      </c>
      <c r="BT179" s="270" t="str">
        <f ca="true">+IF(OFFSET('Water Data'!$D$28,0,10*ROW('Water Data'!D173))="","",OFFSET('Water Data'!$D$28,0,10*ROW('Water Data'!D173)))</f>
        <v/>
      </c>
      <c r="BU179" s="270" t="str">
        <f ca="true">+IF(OFFSET('Water Data'!$D$29,0,10*ROW('Water Data'!D173))="","",OFFSET('Water Data'!$D$29,0,10*ROW('Water Data'!D173)))</f>
        <v/>
      </c>
      <c r="BV179" s="270" t="str">
        <f ca="true">+IF(OFFSET('Water Data'!$E$27,0,10*ROW('Water Data'!E173))="","",OFFSET('Water Data'!$E$27,0,10*ROW('Water Data'!E173)))</f>
        <v/>
      </c>
      <c r="BW179" s="270" t="str">
        <f ca="true">+IF(OFFSET('Water Data'!$E$28,0,10*ROW('Water Data'!E173))="","",OFFSET('Water Data'!$E$28,0,10*ROW('Water Data'!E173)))</f>
        <v/>
      </c>
      <c r="BX179" s="270" t="str">
        <f ca="true">+IF(OFFSET('Water Data'!$E$29,0,10*ROW('Water Data'!E173))="","",OFFSET('Water Data'!$E$29,0,10*ROW('Water Data'!E173)))</f>
        <v/>
      </c>
      <c r="BY179" s="270" t="str">
        <f ca="true">+IF(OFFSET('Water Data'!$F$27,0,10*ROW('Water Data'!F173))="","",OFFSET('Water Data'!$F$27,0,10*ROW('Water Data'!F173)))</f>
        <v/>
      </c>
      <c r="BZ179" s="270" t="str">
        <f ca="true">+IF(OFFSET('Water Data'!$F$28,0,10*ROW('Water Data'!F173))="","",OFFSET('Water Data'!$F$28,0,10*ROW('Water Data'!F173)))</f>
        <v/>
      </c>
      <c r="CA179" s="270" t="str">
        <f ca="true">+IF(OFFSET('Water Data'!$F$29,0,10*ROW('Water Data'!F173))="","",OFFSET('Water Data'!$F$29,0,10*ROW('Water Data'!F173)))</f>
        <v/>
      </c>
      <c r="CB179" s="270" t="str">
        <f ca="true">+IF(OFFSET('Water Data'!$G$27,0,10*ROW('Water Data'!G173))="","",OFFSET('Water Data'!$G$27,0,10*ROW('Water Data'!G173)))</f>
        <v/>
      </c>
      <c r="CC179" s="270" t="str">
        <f ca="true">+IF(OFFSET('Water Data'!$G$28,0,10*ROW('Water Data'!G173))="","",OFFSET('Water Data'!$G$28,0,10*ROW('Water Data'!G173)))</f>
        <v/>
      </c>
      <c r="CD179" s="270" t="str">
        <f ca="true">+IF(OFFSET('Water Data'!$G$29,0,10*ROW('Water Data'!G173))="","",OFFSET('Water Data'!$G$29,0,10*ROW('Water Data'!G173)))</f>
        <v/>
      </c>
      <c r="CE179" s="270" t="str">
        <f ca="true">+IF(OFFSET('Water Data'!$H$27,0,10*ROW('Water Data'!H173))="","",OFFSET('Water Data'!$H$27,0,10*ROW('Water Data'!H173)))</f>
        <v/>
      </c>
      <c r="CF179" s="270" t="str">
        <f ca="true">+IF(OFFSET('Water Data'!$H$28,0,10*ROW('Water Data'!H173))="","",OFFSET('Water Data'!$H$28,0,10*ROW('Water Data'!H173)))</f>
        <v/>
      </c>
      <c r="CG179" s="270" t="str">
        <f ca="true">+IF(OFFSET('Water Data'!$H$29,0,10*ROW('Water Data'!H173))="","",OFFSET('Water Data'!$H$29,0,10*ROW('Water Data'!H173)))</f>
        <v/>
      </c>
      <c r="CH179" s="270" t="str">
        <f ca="true">+IF(OFFSET('Water Data'!$I$27,0,10*ROW('Water Data'!I173))="","",OFFSET('Water Data'!$I$27,0,10*ROW('Water Data'!I173)))</f>
        <v/>
      </c>
      <c r="CI179" s="270" t="str">
        <f ca="true">+IF(OFFSET('Water Data'!$I$28,0,10*ROW('Water Data'!I173))="","",OFFSET('Water Data'!$I$28,0,10*ROW('Water Data'!I173)))</f>
        <v/>
      </c>
      <c r="CJ179" s="270" t="str">
        <f ca="true">+IF(OFFSET('Water Data'!$I$29,0,10*ROW('Water Data'!I173))="","",OFFSET('Water Data'!$I$29,0,10*ROW('Water Data'!I173)))</f>
        <v/>
      </c>
      <c r="CK179" s="270" t="str">
        <f ca="true">+IF(OFFSET('Sanitation Data'!$D$28,0,10*ROW('Sanitation Data'!D173))="","",OFFSET('Sanitation Data'!$D$28,0,10*ROW('Sanitation Data'!D173)))</f>
        <v/>
      </c>
      <c r="CL179" s="270" t="str">
        <f ca="true">+IF(OFFSET('Sanitation Data'!$D$29,0,10*ROW('Sanitation Data'!D173))="","",OFFSET('Sanitation Data'!$D$29,0,10*ROW('Sanitation Data'!D173)))</f>
        <v/>
      </c>
      <c r="CM179" s="270" t="str">
        <f ca="true">+IF(OFFSET('Sanitation Data'!$D$30,0,10*ROW('Sanitation Data'!D173))="","",OFFSET('Sanitation Data'!$D$30,0,10*ROW('Sanitation Data'!D173)))</f>
        <v/>
      </c>
      <c r="CN179" s="270" t="str">
        <f ca="true">+IF(OFFSET('Sanitation Data'!$D$31,0,10*ROW('Sanitation Data'!D173))="","",OFFSET('Sanitation Data'!$D$31,0,10*ROW('Sanitation Data'!D173)))</f>
        <v/>
      </c>
      <c r="CO179" s="270" t="str">
        <f ca="true">+IF(OFFSET('Sanitation Data'!$D$32,0,10*ROW('Sanitation Data'!D173))="","",OFFSET('Sanitation Data'!$D$32,0,10*ROW('Sanitation Data'!D173)))</f>
        <v/>
      </c>
      <c r="CP179" s="270" t="str">
        <f ca="true">+IF(OFFSET('Sanitation Data'!$E$28,0,10*ROW('Sanitation Data'!E173))="","",OFFSET('Sanitation Data'!$E$28,0,10*ROW('Sanitation Data'!E173)))</f>
        <v/>
      </c>
      <c r="CQ179" s="270" t="str">
        <f ca="true">+IF(OFFSET('Sanitation Data'!$E$29,0,10*ROW('Sanitation Data'!E173))="","",OFFSET('Sanitation Data'!$E$29,0,10*ROW('Sanitation Data'!E173)))</f>
        <v/>
      </c>
      <c r="CR179" s="270" t="str">
        <f ca="true">+IF(OFFSET('Sanitation Data'!$E$30,0,10*ROW('Sanitation Data'!E173))="","",OFFSET('Sanitation Data'!$E$30,0,10*ROW('Sanitation Data'!E173)))</f>
        <v/>
      </c>
      <c r="CS179" s="270" t="str">
        <f ca="true">+IF(OFFSET('Sanitation Data'!$E$31,0,10*ROW('Sanitation Data'!E173))="","",OFFSET('Sanitation Data'!$E$31,0,10*ROW('Sanitation Data'!E173)))</f>
        <v/>
      </c>
      <c r="CT179" s="270" t="str">
        <f ca="true">+IF(OFFSET('Sanitation Data'!$E$32,0,10*ROW('Sanitation Data'!E173))="","",OFFSET('Sanitation Data'!$E$32,0,10*ROW('Sanitation Data'!E173)))</f>
        <v/>
      </c>
      <c r="CU179" s="270" t="str">
        <f ca="true">+IF(OFFSET('Sanitation Data'!$F$28,0,10*ROW('Sanitation Data'!F173))="","",OFFSET('Sanitation Data'!$F$28,0,10*ROW('Sanitation Data'!F173)))</f>
        <v/>
      </c>
      <c r="CV179" s="270" t="str">
        <f ca="true">+IF(OFFSET('Sanitation Data'!$F$29,0,10*ROW('Sanitation Data'!F173))="","",OFFSET('Sanitation Data'!$F$29,0,10*ROW('Sanitation Data'!F173)))</f>
        <v/>
      </c>
      <c r="CW179" s="270" t="str">
        <f ca="true">+IF(OFFSET('Sanitation Data'!$F$30,0,10*ROW('Sanitation Data'!F173))="","",OFFSET('Sanitation Data'!$F$30,0,10*ROW('Sanitation Data'!F173)))</f>
        <v/>
      </c>
      <c r="CX179" s="270" t="str">
        <f ca="true">+IF(OFFSET('Sanitation Data'!$F$31,0,10*ROW('Sanitation Data'!F173))="","",OFFSET('Sanitation Data'!$F$31,0,10*ROW('Sanitation Data'!F173)))</f>
        <v/>
      </c>
      <c r="CY179" s="270" t="str">
        <f ca="true">+IF(OFFSET('Sanitation Data'!$F$32,0,10*ROW('Sanitation Data'!F173))="","",OFFSET('Sanitation Data'!$F$32,0,10*ROW('Sanitation Data'!F173)))</f>
        <v/>
      </c>
      <c r="CZ179" s="270" t="str">
        <f ca="true">+IF(OFFSET('Sanitation Data'!$G$28,0,10*ROW('Sanitation Data'!G173))="","",OFFSET('Sanitation Data'!$G$28,0,10*ROW('Sanitation Data'!G173)))</f>
        <v/>
      </c>
      <c r="DA179" s="270" t="str">
        <f ca="true">+IF(OFFSET('Sanitation Data'!$G$29,0,10*ROW('Sanitation Data'!G173))="","",OFFSET('Sanitation Data'!$G$29,0,10*ROW('Sanitation Data'!G173)))</f>
        <v/>
      </c>
      <c r="DB179" s="270" t="str">
        <f ca="true">+IF(OFFSET('Sanitation Data'!$G$30,0,10*ROW('Sanitation Data'!G173))="","",OFFSET('Sanitation Data'!$G$30,0,10*ROW('Sanitation Data'!G173)))</f>
        <v/>
      </c>
      <c r="DC179" s="270" t="str">
        <f ca="true">+IF(OFFSET('Sanitation Data'!$G$31,0,10*ROW('Sanitation Data'!G173))="","",OFFSET('Sanitation Data'!$G$31,0,10*ROW('Sanitation Data'!G173)))</f>
        <v/>
      </c>
      <c r="DD179" s="270" t="str">
        <f ca="true">+IF(OFFSET('Sanitation Data'!$G$32,0,10*ROW('Sanitation Data'!G173))="","",OFFSET('Sanitation Data'!$G$32,0,10*ROW('Sanitation Data'!G173)))</f>
        <v/>
      </c>
      <c r="DE179" s="270" t="str">
        <f ca="true">+IF(OFFSET('Sanitation Data'!$H$28,0,10*ROW('Sanitation Data'!H173))="","",OFFSET('Sanitation Data'!$H$28,0,10*ROW('Sanitation Data'!H173)))</f>
        <v/>
      </c>
      <c r="DF179" s="270" t="str">
        <f ca="true">+IF(OFFSET('Sanitation Data'!$H$29,0,10*ROW('Sanitation Data'!H173))="","",OFFSET('Sanitation Data'!$H$29,0,10*ROW('Sanitation Data'!H173)))</f>
        <v/>
      </c>
      <c r="DG179" s="270" t="str">
        <f ca="true">+IF(OFFSET('Sanitation Data'!$H$30,0,10*ROW('Sanitation Data'!H173))="","",OFFSET('Sanitation Data'!$H$30,0,10*ROW('Sanitation Data'!H173)))</f>
        <v/>
      </c>
      <c r="DH179" s="270" t="str">
        <f ca="true">+IF(OFFSET('Sanitation Data'!$H$31,0,10*ROW('Sanitation Data'!H173))="","",OFFSET('Sanitation Data'!$H$31,0,10*ROW('Sanitation Data'!H173)))</f>
        <v/>
      </c>
      <c r="DI179" s="270" t="str">
        <f ca="true">+IF(OFFSET('Sanitation Data'!$H$32,0,10*ROW('Sanitation Data'!H173))="","",OFFSET('Sanitation Data'!$H$32,0,10*ROW('Sanitation Data'!H173)))</f>
        <v/>
      </c>
      <c r="DJ179" s="270" t="str">
        <f ca="true">+IF(OFFSET('Sanitation Data'!$I$28,0,10*ROW('Sanitation Data'!I173))="","",OFFSET('Sanitation Data'!$I$28,0,10*ROW('Sanitation Data'!I173)))</f>
        <v/>
      </c>
      <c r="DK179" s="270" t="str">
        <f ca="true">+IF(OFFSET('Sanitation Data'!$I$29,0,10*ROW('Sanitation Data'!I173))="","",OFFSET('Sanitation Data'!$I$29,0,10*ROW('Sanitation Data'!I173)))</f>
        <v/>
      </c>
      <c r="DL179" s="270" t="str">
        <f ca="true">+IF(OFFSET('Sanitation Data'!$I$30,0,10*ROW('Sanitation Data'!I173))="","",OFFSET('Sanitation Data'!$I$30,0,10*ROW('Sanitation Data'!I173)))</f>
        <v/>
      </c>
      <c r="DM179" s="270" t="str">
        <f ca="true">+IF(OFFSET('Sanitation Data'!$I$31,0,10*ROW('Sanitation Data'!I173))="","",OFFSET('Sanitation Data'!$I$31,0,10*ROW('Sanitation Data'!I173)))</f>
        <v/>
      </c>
      <c r="DN179" s="270" t="str">
        <f ca="true">+IF(OFFSET('Sanitation Data'!$I$32,0,10*ROW('Sanitation Data'!I173))="","",OFFSET('Sanitation Data'!$I$32,0,10*ROW('Sanitation Data'!I173)))</f>
        <v/>
      </c>
      <c r="DO179" s="270" t="str">
        <f ca="true">+IF(OFFSET('Hygiene Data'!$D$11,0,10*ROW('Hygiene Data'!D173))="","",OFFSET('Hygiene Data'!$D$11,0,10*ROW('Hygiene Data'!D173)))</f>
        <v/>
      </c>
      <c r="DP179" s="270" t="str">
        <f ca="true">+IF(OFFSET('Hygiene Data'!$D$12,0,10*ROW('Hygiene Data'!D173))="","",OFFSET('Hygiene Data'!$D$12,0,10*ROW('Hygiene Data'!D173)))</f>
        <v/>
      </c>
      <c r="DQ179" s="270" t="str">
        <f ca="true">+IF(OFFSET('Hygiene Data'!$D$13,0,10*ROW('Hygiene Data'!D173))="","",OFFSET('Hygiene Data'!$D$13,0,10*ROW('Hygiene Data'!D173)))</f>
        <v/>
      </c>
      <c r="DR179" s="270" t="str">
        <f ca="true">+IF(OFFSET('Hygiene Data'!$E$11,0,10*ROW('Hygiene Data'!E173))="","",OFFSET('Hygiene Data'!$E$11,0,10*ROW('Hygiene Data'!E173)))</f>
        <v/>
      </c>
      <c r="DS179" s="270" t="str">
        <f ca="true">+IF(OFFSET('Hygiene Data'!$E$12,0,10*ROW('Hygiene Data'!E173))="","",OFFSET('Hygiene Data'!$E$12,0,10*ROW('Hygiene Data'!E173)))</f>
        <v/>
      </c>
      <c r="DT179" s="270" t="str">
        <f ca="true">+IF(OFFSET('Hygiene Data'!$E$13,0,10*ROW('Hygiene Data'!E173))="","",OFFSET('Hygiene Data'!$E$13,0,10*ROW('Hygiene Data'!E173)))</f>
        <v/>
      </c>
      <c r="DU179" s="270" t="str">
        <f ca="true">+IF(OFFSET('Hygiene Data'!$F$11,0,10*ROW('Hygiene Data'!F173))="","",OFFSET('Hygiene Data'!$F$11,0,10*ROW('Hygiene Data'!F173)))</f>
        <v/>
      </c>
      <c r="DV179" s="270" t="str">
        <f ca="true">+IF(OFFSET('Hygiene Data'!$F$12,0,10*ROW('Hygiene Data'!F173))="","",OFFSET('Hygiene Data'!$F$12,0,10*ROW('Hygiene Data'!F173)))</f>
        <v/>
      </c>
      <c r="DW179" s="270" t="str">
        <f ca="true">+IF(OFFSET('Hygiene Data'!$F$13,0,10*ROW('Hygiene Data'!F173))="","",OFFSET('Hygiene Data'!$F$13,0,10*ROW('Hygiene Data'!F173)))</f>
        <v/>
      </c>
      <c r="DX179" s="270" t="str">
        <f ca="true">+IF(OFFSET('Hygiene Data'!$G$11,0,10*ROW('Hygiene Data'!G173))="","",OFFSET('Hygiene Data'!$G$11,0,10*ROW('Hygiene Data'!G173)))</f>
        <v/>
      </c>
      <c r="DY179" s="270" t="str">
        <f ca="true">+IF(OFFSET('Hygiene Data'!$G$12,0,10*ROW('Hygiene Data'!G173))="","",OFFSET('Hygiene Data'!$G$12,0,10*ROW('Hygiene Data'!G173)))</f>
        <v/>
      </c>
      <c r="DZ179" s="270" t="str">
        <f ca="true">+IF(OFFSET('Hygiene Data'!$G$13,0,10*ROW('Hygiene Data'!G173))="","",OFFSET('Hygiene Data'!$G$13,0,10*ROW('Hygiene Data'!G173)))</f>
        <v/>
      </c>
      <c r="EA179" s="270" t="str">
        <f ca="true">+IF(OFFSET('Hygiene Data'!$H$11,0,10*ROW('Hygiene Data'!H173))="","",OFFSET('Hygiene Data'!$H$11,0,10*ROW('Hygiene Data'!H173)))</f>
        <v/>
      </c>
      <c r="EB179" s="270" t="str">
        <f ca="true">+IF(OFFSET('Hygiene Data'!$H$12,0,10*ROW('Hygiene Data'!H173))="","",OFFSET('Hygiene Data'!$H$12,0,10*ROW('Hygiene Data'!H173)))</f>
        <v/>
      </c>
      <c r="EC179" s="270" t="str">
        <f ca="true">+IF(OFFSET('Hygiene Data'!$H$13,0,10*ROW('Hygiene Data'!H173))="","",OFFSET('Hygiene Data'!$H$13,0,10*ROW('Hygiene Data'!H173)))</f>
        <v/>
      </c>
      <c r="ED179" s="270" t="str">
        <f ca="true">+IF(OFFSET('Hygiene Data'!$I$11,0,10*ROW('Hygiene Data'!I173))="","",OFFSET('Hygiene Data'!$I$11,0,10*ROW('Hygiene Data'!I173)))</f>
        <v/>
      </c>
      <c r="EE179" s="270" t="str">
        <f ca="true">+IF(OFFSET('Hygiene Data'!$I$12,0,10*ROW('Hygiene Data'!I173))="","",OFFSET('Hygiene Data'!$I$12,0,10*ROW('Hygiene Data'!I173)))</f>
        <v/>
      </c>
      <c r="EF179" s="270"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6"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0"/>
      <c r="BS180" s="270" t="str">
        <f ca="true">+IF(OFFSET('Water Data'!$D$27,0,10*ROW('Water Data'!D174))="","",OFFSET('Water Data'!$D$27,0,10*ROW('Water Data'!D174)))</f>
        <v/>
      </c>
      <c r="BT180" s="270" t="str">
        <f ca="true">+IF(OFFSET('Water Data'!$D$28,0,10*ROW('Water Data'!D174))="","",OFFSET('Water Data'!$D$28,0,10*ROW('Water Data'!D174)))</f>
        <v/>
      </c>
      <c r="BU180" s="270" t="str">
        <f ca="true">+IF(OFFSET('Water Data'!$D$29,0,10*ROW('Water Data'!D174))="","",OFFSET('Water Data'!$D$29,0,10*ROW('Water Data'!D174)))</f>
        <v/>
      </c>
      <c r="BV180" s="270" t="str">
        <f ca="true">+IF(OFFSET('Water Data'!$E$27,0,10*ROW('Water Data'!E174))="","",OFFSET('Water Data'!$E$27,0,10*ROW('Water Data'!E174)))</f>
        <v/>
      </c>
      <c r="BW180" s="270" t="str">
        <f ca="true">+IF(OFFSET('Water Data'!$E$28,0,10*ROW('Water Data'!E174))="","",OFFSET('Water Data'!$E$28,0,10*ROW('Water Data'!E174)))</f>
        <v/>
      </c>
      <c r="BX180" s="270" t="str">
        <f ca="true">+IF(OFFSET('Water Data'!$E$29,0,10*ROW('Water Data'!E174))="","",OFFSET('Water Data'!$E$29,0,10*ROW('Water Data'!E174)))</f>
        <v/>
      </c>
      <c r="BY180" s="270" t="str">
        <f ca="true">+IF(OFFSET('Water Data'!$F$27,0,10*ROW('Water Data'!F174))="","",OFFSET('Water Data'!$F$27,0,10*ROW('Water Data'!F174)))</f>
        <v/>
      </c>
      <c r="BZ180" s="270" t="str">
        <f ca="true">+IF(OFFSET('Water Data'!$F$28,0,10*ROW('Water Data'!F174))="","",OFFSET('Water Data'!$F$28,0,10*ROW('Water Data'!F174)))</f>
        <v/>
      </c>
      <c r="CA180" s="270" t="str">
        <f ca="true">+IF(OFFSET('Water Data'!$F$29,0,10*ROW('Water Data'!F174))="","",OFFSET('Water Data'!$F$29,0,10*ROW('Water Data'!F174)))</f>
        <v/>
      </c>
      <c r="CB180" s="270" t="str">
        <f ca="true">+IF(OFFSET('Water Data'!$G$27,0,10*ROW('Water Data'!G174))="","",OFFSET('Water Data'!$G$27,0,10*ROW('Water Data'!G174)))</f>
        <v/>
      </c>
      <c r="CC180" s="270" t="str">
        <f ca="true">+IF(OFFSET('Water Data'!$G$28,0,10*ROW('Water Data'!G174))="","",OFFSET('Water Data'!$G$28,0,10*ROW('Water Data'!G174)))</f>
        <v/>
      </c>
      <c r="CD180" s="270" t="str">
        <f ca="true">+IF(OFFSET('Water Data'!$G$29,0,10*ROW('Water Data'!G174))="","",OFFSET('Water Data'!$G$29,0,10*ROW('Water Data'!G174)))</f>
        <v/>
      </c>
      <c r="CE180" s="270" t="str">
        <f ca="true">+IF(OFFSET('Water Data'!$H$27,0,10*ROW('Water Data'!H174))="","",OFFSET('Water Data'!$H$27,0,10*ROW('Water Data'!H174)))</f>
        <v/>
      </c>
      <c r="CF180" s="270" t="str">
        <f ca="true">+IF(OFFSET('Water Data'!$H$28,0,10*ROW('Water Data'!H174))="","",OFFSET('Water Data'!$H$28,0,10*ROW('Water Data'!H174)))</f>
        <v/>
      </c>
      <c r="CG180" s="270" t="str">
        <f ca="true">+IF(OFFSET('Water Data'!$H$29,0,10*ROW('Water Data'!H174))="","",OFFSET('Water Data'!$H$29,0,10*ROW('Water Data'!H174)))</f>
        <v/>
      </c>
      <c r="CH180" s="270" t="str">
        <f ca="true">+IF(OFFSET('Water Data'!$I$27,0,10*ROW('Water Data'!I174))="","",OFFSET('Water Data'!$I$27,0,10*ROW('Water Data'!I174)))</f>
        <v/>
      </c>
      <c r="CI180" s="270" t="str">
        <f ca="true">+IF(OFFSET('Water Data'!$I$28,0,10*ROW('Water Data'!I174))="","",OFFSET('Water Data'!$I$28,0,10*ROW('Water Data'!I174)))</f>
        <v/>
      </c>
      <c r="CJ180" s="270" t="str">
        <f ca="true">+IF(OFFSET('Water Data'!$I$29,0,10*ROW('Water Data'!I174))="","",OFFSET('Water Data'!$I$29,0,10*ROW('Water Data'!I174)))</f>
        <v/>
      </c>
      <c r="CK180" s="270" t="str">
        <f ca="true">+IF(OFFSET('Sanitation Data'!$D$28,0,10*ROW('Sanitation Data'!D174))="","",OFFSET('Sanitation Data'!$D$28,0,10*ROW('Sanitation Data'!D174)))</f>
        <v/>
      </c>
      <c r="CL180" s="270" t="str">
        <f ca="true">+IF(OFFSET('Sanitation Data'!$D$29,0,10*ROW('Sanitation Data'!D174))="","",OFFSET('Sanitation Data'!$D$29,0,10*ROW('Sanitation Data'!D174)))</f>
        <v/>
      </c>
      <c r="CM180" s="270" t="str">
        <f ca="true">+IF(OFFSET('Sanitation Data'!$D$30,0,10*ROW('Sanitation Data'!D174))="","",OFFSET('Sanitation Data'!$D$30,0,10*ROW('Sanitation Data'!D174)))</f>
        <v/>
      </c>
      <c r="CN180" s="270" t="str">
        <f ca="true">+IF(OFFSET('Sanitation Data'!$D$31,0,10*ROW('Sanitation Data'!D174))="","",OFFSET('Sanitation Data'!$D$31,0,10*ROW('Sanitation Data'!D174)))</f>
        <v/>
      </c>
      <c r="CO180" s="270" t="str">
        <f ca="true">+IF(OFFSET('Sanitation Data'!$D$32,0,10*ROW('Sanitation Data'!D174))="","",OFFSET('Sanitation Data'!$D$32,0,10*ROW('Sanitation Data'!D174)))</f>
        <v/>
      </c>
      <c r="CP180" s="270" t="str">
        <f ca="true">+IF(OFFSET('Sanitation Data'!$E$28,0,10*ROW('Sanitation Data'!E174))="","",OFFSET('Sanitation Data'!$E$28,0,10*ROW('Sanitation Data'!E174)))</f>
        <v/>
      </c>
      <c r="CQ180" s="270" t="str">
        <f ca="true">+IF(OFFSET('Sanitation Data'!$E$29,0,10*ROW('Sanitation Data'!E174))="","",OFFSET('Sanitation Data'!$E$29,0,10*ROW('Sanitation Data'!E174)))</f>
        <v/>
      </c>
      <c r="CR180" s="270" t="str">
        <f ca="true">+IF(OFFSET('Sanitation Data'!$E$30,0,10*ROW('Sanitation Data'!E174))="","",OFFSET('Sanitation Data'!$E$30,0,10*ROW('Sanitation Data'!E174)))</f>
        <v/>
      </c>
      <c r="CS180" s="270" t="str">
        <f ca="true">+IF(OFFSET('Sanitation Data'!$E$31,0,10*ROW('Sanitation Data'!E174))="","",OFFSET('Sanitation Data'!$E$31,0,10*ROW('Sanitation Data'!E174)))</f>
        <v/>
      </c>
      <c r="CT180" s="270" t="str">
        <f ca="true">+IF(OFFSET('Sanitation Data'!$E$32,0,10*ROW('Sanitation Data'!E174))="","",OFFSET('Sanitation Data'!$E$32,0,10*ROW('Sanitation Data'!E174)))</f>
        <v/>
      </c>
      <c r="CU180" s="270" t="str">
        <f ca="true">+IF(OFFSET('Sanitation Data'!$F$28,0,10*ROW('Sanitation Data'!F174))="","",OFFSET('Sanitation Data'!$F$28,0,10*ROW('Sanitation Data'!F174)))</f>
        <v/>
      </c>
      <c r="CV180" s="270" t="str">
        <f ca="true">+IF(OFFSET('Sanitation Data'!$F$29,0,10*ROW('Sanitation Data'!F174))="","",OFFSET('Sanitation Data'!$F$29,0,10*ROW('Sanitation Data'!F174)))</f>
        <v/>
      </c>
      <c r="CW180" s="270" t="str">
        <f ca="true">+IF(OFFSET('Sanitation Data'!$F$30,0,10*ROW('Sanitation Data'!F174))="","",OFFSET('Sanitation Data'!$F$30,0,10*ROW('Sanitation Data'!F174)))</f>
        <v/>
      </c>
      <c r="CX180" s="270" t="str">
        <f ca="true">+IF(OFFSET('Sanitation Data'!$F$31,0,10*ROW('Sanitation Data'!F174))="","",OFFSET('Sanitation Data'!$F$31,0,10*ROW('Sanitation Data'!F174)))</f>
        <v/>
      </c>
      <c r="CY180" s="270" t="str">
        <f ca="true">+IF(OFFSET('Sanitation Data'!$F$32,0,10*ROW('Sanitation Data'!F174))="","",OFFSET('Sanitation Data'!$F$32,0,10*ROW('Sanitation Data'!F174)))</f>
        <v/>
      </c>
      <c r="CZ180" s="270" t="str">
        <f ca="true">+IF(OFFSET('Sanitation Data'!$G$28,0,10*ROW('Sanitation Data'!G174))="","",OFFSET('Sanitation Data'!$G$28,0,10*ROW('Sanitation Data'!G174)))</f>
        <v/>
      </c>
      <c r="DA180" s="270" t="str">
        <f ca="true">+IF(OFFSET('Sanitation Data'!$G$29,0,10*ROW('Sanitation Data'!G174))="","",OFFSET('Sanitation Data'!$G$29,0,10*ROW('Sanitation Data'!G174)))</f>
        <v/>
      </c>
      <c r="DB180" s="270" t="str">
        <f ca="true">+IF(OFFSET('Sanitation Data'!$G$30,0,10*ROW('Sanitation Data'!G174))="","",OFFSET('Sanitation Data'!$G$30,0,10*ROW('Sanitation Data'!G174)))</f>
        <v/>
      </c>
      <c r="DC180" s="270" t="str">
        <f ca="true">+IF(OFFSET('Sanitation Data'!$G$31,0,10*ROW('Sanitation Data'!G174))="","",OFFSET('Sanitation Data'!$G$31,0,10*ROW('Sanitation Data'!G174)))</f>
        <v/>
      </c>
      <c r="DD180" s="270" t="str">
        <f ca="true">+IF(OFFSET('Sanitation Data'!$G$32,0,10*ROW('Sanitation Data'!G174))="","",OFFSET('Sanitation Data'!$G$32,0,10*ROW('Sanitation Data'!G174)))</f>
        <v/>
      </c>
      <c r="DE180" s="270" t="str">
        <f ca="true">+IF(OFFSET('Sanitation Data'!$H$28,0,10*ROW('Sanitation Data'!H174))="","",OFFSET('Sanitation Data'!$H$28,0,10*ROW('Sanitation Data'!H174)))</f>
        <v/>
      </c>
      <c r="DF180" s="270" t="str">
        <f ca="true">+IF(OFFSET('Sanitation Data'!$H$29,0,10*ROW('Sanitation Data'!H174))="","",OFFSET('Sanitation Data'!$H$29,0,10*ROW('Sanitation Data'!H174)))</f>
        <v/>
      </c>
      <c r="DG180" s="270" t="str">
        <f ca="true">+IF(OFFSET('Sanitation Data'!$H$30,0,10*ROW('Sanitation Data'!H174))="","",OFFSET('Sanitation Data'!$H$30,0,10*ROW('Sanitation Data'!H174)))</f>
        <v/>
      </c>
      <c r="DH180" s="270" t="str">
        <f ca="true">+IF(OFFSET('Sanitation Data'!$H$31,0,10*ROW('Sanitation Data'!H174))="","",OFFSET('Sanitation Data'!$H$31,0,10*ROW('Sanitation Data'!H174)))</f>
        <v/>
      </c>
      <c r="DI180" s="270" t="str">
        <f ca="true">+IF(OFFSET('Sanitation Data'!$H$32,0,10*ROW('Sanitation Data'!H174))="","",OFFSET('Sanitation Data'!$H$32,0,10*ROW('Sanitation Data'!H174)))</f>
        <v/>
      </c>
      <c r="DJ180" s="270" t="str">
        <f ca="true">+IF(OFFSET('Sanitation Data'!$I$28,0,10*ROW('Sanitation Data'!I174))="","",OFFSET('Sanitation Data'!$I$28,0,10*ROW('Sanitation Data'!I174)))</f>
        <v/>
      </c>
      <c r="DK180" s="270" t="str">
        <f ca="true">+IF(OFFSET('Sanitation Data'!$I$29,0,10*ROW('Sanitation Data'!I174))="","",OFFSET('Sanitation Data'!$I$29,0,10*ROW('Sanitation Data'!I174)))</f>
        <v/>
      </c>
      <c r="DL180" s="270" t="str">
        <f ca="true">+IF(OFFSET('Sanitation Data'!$I$30,0,10*ROW('Sanitation Data'!I174))="","",OFFSET('Sanitation Data'!$I$30,0,10*ROW('Sanitation Data'!I174)))</f>
        <v/>
      </c>
      <c r="DM180" s="270" t="str">
        <f ca="true">+IF(OFFSET('Sanitation Data'!$I$31,0,10*ROW('Sanitation Data'!I174))="","",OFFSET('Sanitation Data'!$I$31,0,10*ROW('Sanitation Data'!I174)))</f>
        <v/>
      </c>
      <c r="DN180" s="270" t="str">
        <f ca="true">+IF(OFFSET('Sanitation Data'!$I$32,0,10*ROW('Sanitation Data'!I174))="","",OFFSET('Sanitation Data'!$I$32,0,10*ROW('Sanitation Data'!I174)))</f>
        <v/>
      </c>
      <c r="DO180" s="270" t="str">
        <f ca="true">+IF(OFFSET('Hygiene Data'!$D$11,0,10*ROW('Hygiene Data'!D174))="","",OFFSET('Hygiene Data'!$D$11,0,10*ROW('Hygiene Data'!D174)))</f>
        <v/>
      </c>
      <c r="DP180" s="270" t="str">
        <f ca="true">+IF(OFFSET('Hygiene Data'!$D$12,0,10*ROW('Hygiene Data'!D174))="","",OFFSET('Hygiene Data'!$D$12,0,10*ROW('Hygiene Data'!D174)))</f>
        <v/>
      </c>
      <c r="DQ180" s="270" t="str">
        <f ca="true">+IF(OFFSET('Hygiene Data'!$D$13,0,10*ROW('Hygiene Data'!D174))="","",OFFSET('Hygiene Data'!$D$13,0,10*ROW('Hygiene Data'!D174)))</f>
        <v/>
      </c>
      <c r="DR180" s="270" t="str">
        <f ca="true">+IF(OFFSET('Hygiene Data'!$E$11,0,10*ROW('Hygiene Data'!E174))="","",OFFSET('Hygiene Data'!$E$11,0,10*ROW('Hygiene Data'!E174)))</f>
        <v/>
      </c>
      <c r="DS180" s="270" t="str">
        <f ca="true">+IF(OFFSET('Hygiene Data'!$E$12,0,10*ROW('Hygiene Data'!E174))="","",OFFSET('Hygiene Data'!$E$12,0,10*ROW('Hygiene Data'!E174)))</f>
        <v/>
      </c>
      <c r="DT180" s="270" t="str">
        <f ca="true">+IF(OFFSET('Hygiene Data'!$E$13,0,10*ROW('Hygiene Data'!E174))="","",OFFSET('Hygiene Data'!$E$13,0,10*ROW('Hygiene Data'!E174)))</f>
        <v/>
      </c>
      <c r="DU180" s="270" t="str">
        <f ca="true">+IF(OFFSET('Hygiene Data'!$F$11,0,10*ROW('Hygiene Data'!F174))="","",OFFSET('Hygiene Data'!$F$11,0,10*ROW('Hygiene Data'!F174)))</f>
        <v/>
      </c>
      <c r="DV180" s="270" t="str">
        <f ca="true">+IF(OFFSET('Hygiene Data'!$F$12,0,10*ROW('Hygiene Data'!F174))="","",OFFSET('Hygiene Data'!$F$12,0,10*ROW('Hygiene Data'!F174)))</f>
        <v/>
      </c>
      <c r="DW180" s="270" t="str">
        <f ca="true">+IF(OFFSET('Hygiene Data'!$F$13,0,10*ROW('Hygiene Data'!F174))="","",OFFSET('Hygiene Data'!$F$13,0,10*ROW('Hygiene Data'!F174)))</f>
        <v/>
      </c>
      <c r="DX180" s="270" t="str">
        <f ca="true">+IF(OFFSET('Hygiene Data'!$G$11,0,10*ROW('Hygiene Data'!G174))="","",OFFSET('Hygiene Data'!$G$11,0,10*ROW('Hygiene Data'!G174)))</f>
        <v/>
      </c>
      <c r="DY180" s="270" t="str">
        <f ca="true">+IF(OFFSET('Hygiene Data'!$G$12,0,10*ROW('Hygiene Data'!G174))="","",OFFSET('Hygiene Data'!$G$12,0,10*ROW('Hygiene Data'!G174)))</f>
        <v/>
      </c>
      <c r="DZ180" s="270" t="str">
        <f ca="true">+IF(OFFSET('Hygiene Data'!$G$13,0,10*ROW('Hygiene Data'!G174))="","",OFFSET('Hygiene Data'!$G$13,0,10*ROW('Hygiene Data'!G174)))</f>
        <v/>
      </c>
      <c r="EA180" s="270" t="str">
        <f ca="true">+IF(OFFSET('Hygiene Data'!$H$11,0,10*ROW('Hygiene Data'!H174))="","",OFFSET('Hygiene Data'!$H$11,0,10*ROW('Hygiene Data'!H174)))</f>
        <v/>
      </c>
      <c r="EB180" s="270" t="str">
        <f ca="true">+IF(OFFSET('Hygiene Data'!$H$12,0,10*ROW('Hygiene Data'!H174))="","",OFFSET('Hygiene Data'!$H$12,0,10*ROW('Hygiene Data'!H174)))</f>
        <v/>
      </c>
      <c r="EC180" s="270" t="str">
        <f ca="true">+IF(OFFSET('Hygiene Data'!$H$13,0,10*ROW('Hygiene Data'!H174))="","",OFFSET('Hygiene Data'!$H$13,0,10*ROW('Hygiene Data'!H174)))</f>
        <v/>
      </c>
      <c r="ED180" s="270" t="str">
        <f ca="true">+IF(OFFSET('Hygiene Data'!$I$11,0,10*ROW('Hygiene Data'!I174))="","",OFFSET('Hygiene Data'!$I$11,0,10*ROW('Hygiene Data'!I174)))</f>
        <v/>
      </c>
      <c r="EE180" s="270" t="str">
        <f ca="true">+IF(OFFSET('Hygiene Data'!$I$12,0,10*ROW('Hygiene Data'!I174))="","",OFFSET('Hygiene Data'!$I$12,0,10*ROW('Hygiene Data'!I174)))</f>
        <v/>
      </c>
      <c r="EF180" s="270"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6"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0"/>
      <c r="BS181" s="270" t="str">
        <f ca="true">+IF(OFFSET('Water Data'!$D$27,0,10*ROW('Water Data'!D175))="","",OFFSET('Water Data'!$D$27,0,10*ROW('Water Data'!D175)))</f>
        <v/>
      </c>
      <c r="BT181" s="270" t="str">
        <f ca="true">+IF(OFFSET('Water Data'!$D$28,0,10*ROW('Water Data'!D175))="","",OFFSET('Water Data'!$D$28,0,10*ROW('Water Data'!D175)))</f>
        <v/>
      </c>
      <c r="BU181" s="270" t="str">
        <f ca="true">+IF(OFFSET('Water Data'!$D$29,0,10*ROW('Water Data'!D175))="","",OFFSET('Water Data'!$D$29,0,10*ROW('Water Data'!D175)))</f>
        <v/>
      </c>
      <c r="BV181" s="270" t="str">
        <f ca="true">+IF(OFFSET('Water Data'!$E$27,0,10*ROW('Water Data'!E175))="","",OFFSET('Water Data'!$E$27,0,10*ROW('Water Data'!E175)))</f>
        <v/>
      </c>
      <c r="BW181" s="270" t="str">
        <f ca="true">+IF(OFFSET('Water Data'!$E$28,0,10*ROW('Water Data'!E175))="","",OFFSET('Water Data'!$E$28,0,10*ROW('Water Data'!E175)))</f>
        <v/>
      </c>
      <c r="BX181" s="270" t="str">
        <f ca="true">+IF(OFFSET('Water Data'!$E$29,0,10*ROW('Water Data'!E175))="","",OFFSET('Water Data'!$E$29,0,10*ROW('Water Data'!E175)))</f>
        <v/>
      </c>
      <c r="BY181" s="270" t="str">
        <f ca="true">+IF(OFFSET('Water Data'!$F$27,0,10*ROW('Water Data'!F175))="","",OFFSET('Water Data'!$F$27,0,10*ROW('Water Data'!F175)))</f>
        <v/>
      </c>
      <c r="BZ181" s="270" t="str">
        <f ca="true">+IF(OFFSET('Water Data'!$F$28,0,10*ROW('Water Data'!F175))="","",OFFSET('Water Data'!$F$28,0,10*ROW('Water Data'!F175)))</f>
        <v/>
      </c>
      <c r="CA181" s="270" t="str">
        <f ca="true">+IF(OFFSET('Water Data'!$F$29,0,10*ROW('Water Data'!F175))="","",OFFSET('Water Data'!$F$29,0,10*ROW('Water Data'!F175)))</f>
        <v/>
      </c>
      <c r="CB181" s="270" t="str">
        <f ca="true">+IF(OFFSET('Water Data'!$G$27,0,10*ROW('Water Data'!G175))="","",OFFSET('Water Data'!$G$27,0,10*ROW('Water Data'!G175)))</f>
        <v/>
      </c>
      <c r="CC181" s="270" t="str">
        <f ca="true">+IF(OFFSET('Water Data'!$G$28,0,10*ROW('Water Data'!G175))="","",OFFSET('Water Data'!$G$28,0,10*ROW('Water Data'!G175)))</f>
        <v/>
      </c>
      <c r="CD181" s="270" t="str">
        <f ca="true">+IF(OFFSET('Water Data'!$G$29,0,10*ROW('Water Data'!G175))="","",OFFSET('Water Data'!$G$29,0,10*ROW('Water Data'!G175)))</f>
        <v/>
      </c>
      <c r="CE181" s="270" t="str">
        <f ca="true">+IF(OFFSET('Water Data'!$H$27,0,10*ROW('Water Data'!H175))="","",OFFSET('Water Data'!$H$27,0,10*ROW('Water Data'!H175)))</f>
        <v/>
      </c>
      <c r="CF181" s="270" t="str">
        <f ca="true">+IF(OFFSET('Water Data'!$H$28,0,10*ROW('Water Data'!H175))="","",OFFSET('Water Data'!$H$28,0,10*ROW('Water Data'!H175)))</f>
        <v/>
      </c>
      <c r="CG181" s="270" t="str">
        <f ca="true">+IF(OFFSET('Water Data'!$H$29,0,10*ROW('Water Data'!H175))="","",OFFSET('Water Data'!$H$29,0,10*ROW('Water Data'!H175)))</f>
        <v/>
      </c>
      <c r="CH181" s="270" t="str">
        <f ca="true">+IF(OFFSET('Water Data'!$I$27,0,10*ROW('Water Data'!I175))="","",OFFSET('Water Data'!$I$27,0,10*ROW('Water Data'!I175)))</f>
        <v/>
      </c>
      <c r="CI181" s="270" t="str">
        <f ca="true">+IF(OFFSET('Water Data'!$I$28,0,10*ROW('Water Data'!I175))="","",OFFSET('Water Data'!$I$28,0,10*ROW('Water Data'!I175)))</f>
        <v/>
      </c>
      <c r="CJ181" s="270" t="str">
        <f ca="true">+IF(OFFSET('Water Data'!$I$29,0,10*ROW('Water Data'!I175))="","",OFFSET('Water Data'!$I$29,0,10*ROW('Water Data'!I175)))</f>
        <v/>
      </c>
      <c r="CK181" s="270" t="str">
        <f ca="true">+IF(OFFSET('Sanitation Data'!$D$28,0,10*ROW('Sanitation Data'!D175))="","",OFFSET('Sanitation Data'!$D$28,0,10*ROW('Sanitation Data'!D175)))</f>
        <v/>
      </c>
      <c r="CL181" s="270" t="str">
        <f ca="true">+IF(OFFSET('Sanitation Data'!$D$29,0,10*ROW('Sanitation Data'!D175))="","",OFFSET('Sanitation Data'!$D$29,0,10*ROW('Sanitation Data'!D175)))</f>
        <v/>
      </c>
      <c r="CM181" s="270" t="str">
        <f ca="true">+IF(OFFSET('Sanitation Data'!$D$30,0,10*ROW('Sanitation Data'!D175))="","",OFFSET('Sanitation Data'!$D$30,0,10*ROW('Sanitation Data'!D175)))</f>
        <v/>
      </c>
      <c r="CN181" s="270" t="str">
        <f ca="true">+IF(OFFSET('Sanitation Data'!$D$31,0,10*ROW('Sanitation Data'!D175))="","",OFFSET('Sanitation Data'!$D$31,0,10*ROW('Sanitation Data'!D175)))</f>
        <v/>
      </c>
      <c r="CO181" s="270" t="str">
        <f ca="true">+IF(OFFSET('Sanitation Data'!$D$32,0,10*ROW('Sanitation Data'!D175))="","",OFFSET('Sanitation Data'!$D$32,0,10*ROW('Sanitation Data'!D175)))</f>
        <v/>
      </c>
      <c r="CP181" s="270" t="str">
        <f ca="true">+IF(OFFSET('Sanitation Data'!$E$28,0,10*ROW('Sanitation Data'!E175))="","",OFFSET('Sanitation Data'!$E$28,0,10*ROW('Sanitation Data'!E175)))</f>
        <v/>
      </c>
      <c r="CQ181" s="270" t="str">
        <f ca="true">+IF(OFFSET('Sanitation Data'!$E$29,0,10*ROW('Sanitation Data'!E175))="","",OFFSET('Sanitation Data'!$E$29,0,10*ROW('Sanitation Data'!E175)))</f>
        <v/>
      </c>
      <c r="CR181" s="270" t="str">
        <f ca="true">+IF(OFFSET('Sanitation Data'!$E$30,0,10*ROW('Sanitation Data'!E175))="","",OFFSET('Sanitation Data'!$E$30,0,10*ROW('Sanitation Data'!E175)))</f>
        <v/>
      </c>
      <c r="CS181" s="270" t="str">
        <f ca="true">+IF(OFFSET('Sanitation Data'!$E$31,0,10*ROW('Sanitation Data'!E175))="","",OFFSET('Sanitation Data'!$E$31,0,10*ROW('Sanitation Data'!E175)))</f>
        <v/>
      </c>
      <c r="CT181" s="270" t="str">
        <f ca="true">+IF(OFFSET('Sanitation Data'!$E$32,0,10*ROW('Sanitation Data'!E175))="","",OFFSET('Sanitation Data'!$E$32,0,10*ROW('Sanitation Data'!E175)))</f>
        <v/>
      </c>
      <c r="CU181" s="270" t="str">
        <f ca="true">+IF(OFFSET('Sanitation Data'!$F$28,0,10*ROW('Sanitation Data'!F175))="","",OFFSET('Sanitation Data'!$F$28,0,10*ROW('Sanitation Data'!F175)))</f>
        <v/>
      </c>
      <c r="CV181" s="270" t="str">
        <f ca="true">+IF(OFFSET('Sanitation Data'!$F$29,0,10*ROW('Sanitation Data'!F175))="","",OFFSET('Sanitation Data'!$F$29,0,10*ROW('Sanitation Data'!F175)))</f>
        <v/>
      </c>
      <c r="CW181" s="270" t="str">
        <f ca="true">+IF(OFFSET('Sanitation Data'!$F$30,0,10*ROW('Sanitation Data'!F175))="","",OFFSET('Sanitation Data'!$F$30,0,10*ROW('Sanitation Data'!F175)))</f>
        <v/>
      </c>
      <c r="CX181" s="270" t="str">
        <f ca="true">+IF(OFFSET('Sanitation Data'!$F$31,0,10*ROW('Sanitation Data'!F175))="","",OFFSET('Sanitation Data'!$F$31,0,10*ROW('Sanitation Data'!F175)))</f>
        <v/>
      </c>
      <c r="CY181" s="270" t="str">
        <f ca="true">+IF(OFFSET('Sanitation Data'!$F$32,0,10*ROW('Sanitation Data'!F175))="","",OFFSET('Sanitation Data'!$F$32,0,10*ROW('Sanitation Data'!F175)))</f>
        <v/>
      </c>
      <c r="CZ181" s="270" t="str">
        <f ca="true">+IF(OFFSET('Sanitation Data'!$G$28,0,10*ROW('Sanitation Data'!G175))="","",OFFSET('Sanitation Data'!$G$28,0,10*ROW('Sanitation Data'!G175)))</f>
        <v/>
      </c>
      <c r="DA181" s="270" t="str">
        <f ca="true">+IF(OFFSET('Sanitation Data'!$G$29,0,10*ROW('Sanitation Data'!G175))="","",OFFSET('Sanitation Data'!$G$29,0,10*ROW('Sanitation Data'!G175)))</f>
        <v/>
      </c>
      <c r="DB181" s="270" t="str">
        <f ca="true">+IF(OFFSET('Sanitation Data'!$G$30,0,10*ROW('Sanitation Data'!G175))="","",OFFSET('Sanitation Data'!$G$30,0,10*ROW('Sanitation Data'!G175)))</f>
        <v/>
      </c>
      <c r="DC181" s="270" t="str">
        <f ca="true">+IF(OFFSET('Sanitation Data'!$G$31,0,10*ROW('Sanitation Data'!G175))="","",OFFSET('Sanitation Data'!$G$31,0,10*ROW('Sanitation Data'!G175)))</f>
        <v/>
      </c>
      <c r="DD181" s="270" t="str">
        <f ca="true">+IF(OFFSET('Sanitation Data'!$G$32,0,10*ROW('Sanitation Data'!G175))="","",OFFSET('Sanitation Data'!$G$32,0,10*ROW('Sanitation Data'!G175)))</f>
        <v/>
      </c>
      <c r="DE181" s="270" t="str">
        <f ca="true">+IF(OFFSET('Sanitation Data'!$H$28,0,10*ROW('Sanitation Data'!H175))="","",OFFSET('Sanitation Data'!$H$28,0,10*ROW('Sanitation Data'!H175)))</f>
        <v/>
      </c>
      <c r="DF181" s="270" t="str">
        <f ca="true">+IF(OFFSET('Sanitation Data'!$H$29,0,10*ROW('Sanitation Data'!H175))="","",OFFSET('Sanitation Data'!$H$29,0,10*ROW('Sanitation Data'!H175)))</f>
        <v/>
      </c>
      <c r="DG181" s="270" t="str">
        <f ca="true">+IF(OFFSET('Sanitation Data'!$H$30,0,10*ROW('Sanitation Data'!H175))="","",OFFSET('Sanitation Data'!$H$30,0,10*ROW('Sanitation Data'!H175)))</f>
        <v/>
      </c>
      <c r="DH181" s="270" t="str">
        <f ca="true">+IF(OFFSET('Sanitation Data'!$H$31,0,10*ROW('Sanitation Data'!H175))="","",OFFSET('Sanitation Data'!$H$31,0,10*ROW('Sanitation Data'!H175)))</f>
        <v/>
      </c>
      <c r="DI181" s="270" t="str">
        <f ca="true">+IF(OFFSET('Sanitation Data'!$H$32,0,10*ROW('Sanitation Data'!H175))="","",OFFSET('Sanitation Data'!$H$32,0,10*ROW('Sanitation Data'!H175)))</f>
        <v/>
      </c>
      <c r="DJ181" s="270" t="str">
        <f ca="true">+IF(OFFSET('Sanitation Data'!$I$28,0,10*ROW('Sanitation Data'!I175))="","",OFFSET('Sanitation Data'!$I$28,0,10*ROW('Sanitation Data'!I175)))</f>
        <v/>
      </c>
      <c r="DK181" s="270" t="str">
        <f ca="true">+IF(OFFSET('Sanitation Data'!$I$29,0,10*ROW('Sanitation Data'!I175))="","",OFFSET('Sanitation Data'!$I$29,0,10*ROW('Sanitation Data'!I175)))</f>
        <v/>
      </c>
      <c r="DL181" s="270" t="str">
        <f ca="true">+IF(OFFSET('Sanitation Data'!$I$30,0,10*ROW('Sanitation Data'!I175))="","",OFFSET('Sanitation Data'!$I$30,0,10*ROW('Sanitation Data'!I175)))</f>
        <v/>
      </c>
      <c r="DM181" s="270" t="str">
        <f ca="true">+IF(OFFSET('Sanitation Data'!$I$31,0,10*ROW('Sanitation Data'!I175))="","",OFFSET('Sanitation Data'!$I$31,0,10*ROW('Sanitation Data'!I175)))</f>
        <v/>
      </c>
      <c r="DN181" s="270" t="str">
        <f ca="true">+IF(OFFSET('Sanitation Data'!$I$32,0,10*ROW('Sanitation Data'!I175))="","",OFFSET('Sanitation Data'!$I$32,0,10*ROW('Sanitation Data'!I175)))</f>
        <v/>
      </c>
      <c r="DO181" s="270" t="str">
        <f ca="true">+IF(OFFSET('Hygiene Data'!$D$11,0,10*ROW('Hygiene Data'!D175))="","",OFFSET('Hygiene Data'!$D$11,0,10*ROW('Hygiene Data'!D175)))</f>
        <v/>
      </c>
      <c r="DP181" s="270" t="str">
        <f ca="true">+IF(OFFSET('Hygiene Data'!$D$12,0,10*ROW('Hygiene Data'!D175))="","",OFFSET('Hygiene Data'!$D$12,0,10*ROW('Hygiene Data'!D175)))</f>
        <v/>
      </c>
      <c r="DQ181" s="270" t="str">
        <f ca="true">+IF(OFFSET('Hygiene Data'!$D$13,0,10*ROW('Hygiene Data'!D175))="","",OFFSET('Hygiene Data'!$D$13,0,10*ROW('Hygiene Data'!D175)))</f>
        <v/>
      </c>
      <c r="DR181" s="270" t="str">
        <f ca="true">+IF(OFFSET('Hygiene Data'!$E$11,0,10*ROW('Hygiene Data'!E175))="","",OFFSET('Hygiene Data'!$E$11,0,10*ROW('Hygiene Data'!E175)))</f>
        <v/>
      </c>
      <c r="DS181" s="270" t="str">
        <f ca="true">+IF(OFFSET('Hygiene Data'!$E$12,0,10*ROW('Hygiene Data'!E175))="","",OFFSET('Hygiene Data'!$E$12,0,10*ROW('Hygiene Data'!E175)))</f>
        <v/>
      </c>
      <c r="DT181" s="270" t="str">
        <f ca="true">+IF(OFFSET('Hygiene Data'!$E$13,0,10*ROW('Hygiene Data'!E175))="","",OFFSET('Hygiene Data'!$E$13,0,10*ROW('Hygiene Data'!E175)))</f>
        <v/>
      </c>
      <c r="DU181" s="270" t="str">
        <f ca="true">+IF(OFFSET('Hygiene Data'!$F$11,0,10*ROW('Hygiene Data'!F175))="","",OFFSET('Hygiene Data'!$F$11,0,10*ROW('Hygiene Data'!F175)))</f>
        <v/>
      </c>
      <c r="DV181" s="270" t="str">
        <f ca="true">+IF(OFFSET('Hygiene Data'!$F$12,0,10*ROW('Hygiene Data'!F175))="","",OFFSET('Hygiene Data'!$F$12,0,10*ROW('Hygiene Data'!F175)))</f>
        <v/>
      </c>
      <c r="DW181" s="270" t="str">
        <f ca="true">+IF(OFFSET('Hygiene Data'!$F$13,0,10*ROW('Hygiene Data'!F175))="","",OFFSET('Hygiene Data'!$F$13,0,10*ROW('Hygiene Data'!F175)))</f>
        <v/>
      </c>
      <c r="DX181" s="270" t="str">
        <f ca="true">+IF(OFFSET('Hygiene Data'!$G$11,0,10*ROW('Hygiene Data'!G175))="","",OFFSET('Hygiene Data'!$G$11,0,10*ROW('Hygiene Data'!G175)))</f>
        <v/>
      </c>
      <c r="DY181" s="270" t="str">
        <f ca="true">+IF(OFFSET('Hygiene Data'!$G$12,0,10*ROW('Hygiene Data'!G175))="","",OFFSET('Hygiene Data'!$G$12,0,10*ROW('Hygiene Data'!G175)))</f>
        <v/>
      </c>
      <c r="DZ181" s="270" t="str">
        <f ca="true">+IF(OFFSET('Hygiene Data'!$G$13,0,10*ROW('Hygiene Data'!G175))="","",OFFSET('Hygiene Data'!$G$13,0,10*ROW('Hygiene Data'!G175)))</f>
        <v/>
      </c>
      <c r="EA181" s="270" t="str">
        <f ca="true">+IF(OFFSET('Hygiene Data'!$H$11,0,10*ROW('Hygiene Data'!H175))="","",OFFSET('Hygiene Data'!$H$11,0,10*ROW('Hygiene Data'!H175)))</f>
        <v/>
      </c>
      <c r="EB181" s="270" t="str">
        <f ca="true">+IF(OFFSET('Hygiene Data'!$H$12,0,10*ROW('Hygiene Data'!H175))="","",OFFSET('Hygiene Data'!$H$12,0,10*ROW('Hygiene Data'!H175)))</f>
        <v/>
      </c>
      <c r="EC181" s="270" t="str">
        <f ca="true">+IF(OFFSET('Hygiene Data'!$H$13,0,10*ROW('Hygiene Data'!H175))="","",OFFSET('Hygiene Data'!$H$13,0,10*ROW('Hygiene Data'!H175)))</f>
        <v/>
      </c>
      <c r="ED181" s="270" t="str">
        <f ca="true">+IF(OFFSET('Hygiene Data'!$I$11,0,10*ROW('Hygiene Data'!I175))="","",OFFSET('Hygiene Data'!$I$11,0,10*ROW('Hygiene Data'!I175)))</f>
        <v/>
      </c>
      <c r="EE181" s="270" t="str">
        <f ca="true">+IF(OFFSET('Hygiene Data'!$I$12,0,10*ROW('Hygiene Data'!I175))="","",OFFSET('Hygiene Data'!$I$12,0,10*ROW('Hygiene Data'!I175)))</f>
        <v/>
      </c>
      <c r="EF181" s="270"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6"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0"/>
      <c r="BS182" s="270" t="str">
        <f ca="true">+IF(OFFSET('Water Data'!$D$27,0,10*ROW('Water Data'!D176))="","",OFFSET('Water Data'!$D$27,0,10*ROW('Water Data'!D176)))</f>
        <v/>
      </c>
      <c r="BT182" s="270" t="str">
        <f ca="true">+IF(OFFSET('Water Data'!$D$28,0,10*ROW('Water Data'!D176))="","",OFFSET('Water Data'!$D$28,0,10*ROW('Water Data'!D176)))</f>
        <v/>
      </c>
      <c r="BU182" s="270" t="str">
        <f ca="true">+IF(OFFSET('Water Data'!$D$29,0,10*ROW('Water Data'!D176))="","",OFFSET('Water Data'!$D$29,0,10*ROW('Water Data'!D176)))</f>
        <v/>
      </c>
      <c r="BV182" s="270" t="str">
        <f ca="true">+IF(OFFSET('Water Data'!$E$27,0,10*ROW('Water Data'!E176))="","",OFFSET('Water Data'!$E$27,0,10*ROW('Water Data'!E176)))</f>
        <v/>
      </c>
      <c r="BW182" s="270" t="str">
        <f ca="true">+IF(OFFSET('Water Data'!$E$28,0,10*ROW('Water Data'!E176))="","",OFFSET('Water Data'!$E$28,0,10*ROW('Water Data'!E176)))</f>
        <v/>
      </c>
      <c r="BX182" s="270" t="str">
        <f ca="true">+IF(OFFSET('Water Data'!$E$29,0,10*ROW('Water Data'!E176))="","",OFFSET('Water Data'!$E$29,0,10*ROW('Water Data'!E176)))</f>
        <v/>
      </c>
      <c r="BY182" s="270" t="str">
        <f ca="true">+IF(OFFSET('Water Data'!$F$27,0,10*ROW('Water Data'!F176))="","",OFFSET('Water Data'!$F$27,0,10*ROW('Water Data'!F176)))</f>
        <v/>
      </c>
      <c r="BZ182" s="270" t="str">
        <f ca="true">+IF(OFFSET('Water Data'!$F$28,0,10*ROW('Water Data'!F176))="","",OFFSET('Water Data'!$F$28,0,10*ROW('Water Data'!F176)))</f>
        <v/>
      </c>
      <c r="CA182" s="270" t="str">
        <f ca="true">+IF(OFFSET('Water Data'!$F$29,0,10*ROW('Water Data'!F176))="","",OFFSET('Water Data'!$F$29,0,10*ROW('Water Data'!F176)))</f>
        <v/>
      </c>
      <c r="CB182" s="270" t="str">
        <f ca="true">+IF(OFFSET('Water Data'!$G$27,0,10*ROW('Water Data'!G176))="","",OFFSET('Water Data'!$G$27,0,10*ROW('Water Data'!G176)))</f>
        <v/>
      </c>
      <c r="CC182" s="270" t="str">
        <f ca="true">+IF(OFFSET('Water Data'!$G$28,0,10*ROW('Water Data'!G176))="","",OFFSET('Water Data'!$G$28,0,10*ROW('Water Data'!G176)))</f>
        <v/>
      </c>
      <c r="CD182" s="270" t="str">
        <f ca="true">+IF(OFFSET('Water Data'!$G$29,0,10*ROW('Water Data'!G176))="","",OFFSET('Water Data'!$G$29,0,10*ROW('Water Data'!G176)))</f>
        <v/>
      </c>
      <c r="CE182" s="270" t="str">
        <f ca="true">+IF(OFFSET('Water Data'!$H$27,0,10*ROW('Water Data'!H176))="","",OFFSET('Water Data'!$H$27,0,10*ROW('Water Data'!H176)))</f>
        <v/>
      </c>
      <c r="CF182" s="270" t="str">
        <f ca="true">+IF(OFFSET('Water Data'!$H$28,0,10*ROW('Water Data'!H176))="","",OFFSET('Water Data'!$H$28,0,10*ROW('Water Data'!H176)))</f>
        <v/>
      </c>
      <c r="CG182" s="270" t="str">
        <f ca="true">+IF(OFFSET('Water Data'!$H$29,0,10*ROW('Water Data'!H176))="","",OFFSET('Water Data'!$H$29,0,10*ROW('Water Data'!H176)))</f>
        <v/>
      </c>
      <c r="CH182" s="270" t="str">
        <f ca="true">+IF(OFFSET('Water Data'!$I$27,0,10*ROW('Water Data'!I176))="","",OFFSET('Water Data'!$I$27,0,10*ROW('Water Data'!I176)))</f>
        <v/>
      </c>
      <c r="CI182" s="270" t="str">
        <f ca="true">+IF(OFFSET('Water Data'!$I$28,0,10*ROW('Water Data'!I176))="","",OFFSET('Water Data'!$I$28,0,10*ROW('Water Data'!I176)))</f>
        <v/>
      </c>
      <c r="CJ182" s="270" t="str">
        <f ca="true">+IF(OFFSET('Water Data'!$I$29,0,10*ROW('Water Data'!I176))="","",OFFSET('Water Data'!$I$29,0,10*ROW('Water Data'!I176)))</f>
        <v/>
      </c>
      <c r="CK182" s="270" t="str">
        <f ca="true">+IF(OFFSET('Sanitation Data'!$D$28,0,10*ROW('Sanitation Data'!D176))="","",OFFSET('Sanitation Data'!$D$28,0,10*ROW('Sanitation Data'!D176)))</f>
        <v/>
      </c>
      <c r="CL182" s="270" t="str">
        <f ca="true">+IF(OFFSET('Sanitation Data'!$D$29,0,10*ROW('Sanitation Data'!D176))="","",OFFSET('Sanitation Data'!$D$29,0,10*ROW('Sanitation Data'!D176)))</f>
        <v/>
      </c>
      <c r="CM182" s="270" t="str">
        <f ca="true">+IF(OFFSET('Sanitation Data'!$D$30,0,10*ROW('Sanitation Data'!D176))="","",OFFSET('Sanitation Data'!$D$30,0,10*ROW('Sanitation Data'!D176)))</f>
        <v/>
      </c>
      <c r="CN182" s="270" t="str">
        <f ca="true">+IF(OFFSET('Sanitation Data'!$D$31,0,10*ROW('Sanitation Data'!D176))="","",OFFSET('Sanitation Data'!$D$31,0,10*ROW('Sanitation Data'!D176)))</f>
        <v/>
      </c>
      <c r="CO182" s="270" t="str">
        <f ca="true">+IF(OFFSET('Sanitation Data'!$D$32,0,10*ROW('Sanitation Data'!D176))="","",OFFSET('Sanitation Data'!$D$32,0,10*ROW('Sanitation Data'!D176)))</f>
        <v/>
      </c>
      <c r="CP182" s="270" t="str">
        <f ca="true">+IF(OFFSET('Sanitation Data'!$E$28,0,10*ROW('Sanitation Data'!E176))="","",OFFSET('Sanitation Data'!$E$28,0,10*ROW('Sanitation Data'!E176)))</f>
        <v/>
      </c>
      <c r="CQ182" s="270" t="str">
        <f ca="true">+IF(OFFSET('Sanitation Data'!$E$29,0,10*ROW('Sanitation Data'!E176))="","",OFFSET('Sanitation Data'!$E$29,0,10*ROW('Sanitation Data'!E176)))</f>
        <v/>
      </c>
      <c r="CR182" s="270" t="str">
        <f ca="true">+IF(OFFSET('Sanitation Data'!$E$30,0,10*ROW('Sanitation Data'!E176))="","",OFFSET('Sanitation Data'!$E$30,0,10*ROW('Sanitation Data'!E176)))</f>
        <v/>
      </c>
      <c r="CS182" s="270" t="str">
        <f ca="true">+IF(OFFSET('Sanitation Data'!$E$31,0,10*ROW('Sanitation Data'!E176))="","",OFFSET('Sanitation Data'!$E$31,0,10*ROW('Sanitation Data'!E176)))</f>
        <v/>
      </c>
      <c r="CT182" s="270" t="str">
        <f ca="true">+IF(OFFSET('Sanitation Data'!$E$32,0,10*ROW('Sanitation Data'!E176))="","",OFFSET('Sanitation Data'!$E$32,0,10*ROW('Sanitation Data'!E176)))</f>
        <v/>
      </c>
      <c r="CU182" s="270" t="str">
        <f ca="true">+IF(OFFSET('Sanitation Data'!$F$28,0,10*ROW('Sanitation Data'!F176))="","",OFFSET('Sanitation Data'!$F$28,0,10*ROW('Sanitation Data'!F176)))</f>
        <v/>
      </c>
      <c r="CV182" s="270" t="str">
        <f ca="true">+IF(OFFSET('Sanitation Data'!$F$29,0,10*ROW('Sanitation Data'!F176))="","",OFFSET('Sanitation Data'!$F$29,0,10*ROW('Sanitation Data'!F176)))</f>
        <v/>
      </c>
      <c r="CW182" s="270" t="str">
        <f ca="true">+IF(OFFSET('Sanitation Data'!$F$30,0,10*ROW('Sanitation Data'!F176))="","",OFFSET('Sanitation Data'!$F$30,0,10*ROW('Sanitation Data'!F176)))</f>
        <v/>
      </c>
      <c r="CX182" s="270" t="str">
        <f ca="true">+IF(OFFSET('Sanitation Data'!$F$31,0,10*ROW('Sanitation Data'!F176))="","",OFFSET('Sanitation Data'!$F$31,0,10*ROW('Sanitation Data'!F176)))</f>
        <v/>
      </c>
      <c r="CY182" s="270" t="str">
        <f ca="true">+IF(OFFSET('Sanitation Data'!$F$32,0,10*ROW('Sanitation Data'!F176))="","",OFFSET('Sanitation Data'!$F$32,0,10*ROW('Sanitation Data'!F176)))</f>
        <v/>
      </c>
      <c r="CZ182" s="270" t="str">
        <f ca="true">+IF(OFFSET('Sanitation Data'!$G$28,0,10*ROW('Sanitation Data'!G176))="","",OFFSET('Sanitation Data'!$G$28,0,10*ROW('Sanitation Data'!G176)))</f>
        <v/>
      </c>
      <c r="DA182" s="270" t="str">
        <f ca="true">+IF(OFFSET('Sanitation Data'!$G$29,0,10*ROW('Sanitation Data'!G176))="","",OFFSET('Sanitation Data'!$G$29,0,10*ROW('Sanitation Data'!G176)))</f>
        <v/>
      </c>
      <c r="DB182" s="270" t="str">
        <f ca="true">+IF(OFFSET('Sanitation Data'!$G$30,0,10*ROW('Sanitation Data'!G176))="","",OFFSET('Sanitation Data'!$G$30,0,10*ROW('Sanitation Data'!G176)))</f>
        <v/>
      </c>
      <c r="DC182" s="270" t="str">
        <f ca="true">+IF(OFFSET('Sanitation Data'!$G$31,0,10*ROW('Sanitation Data'!G176))="","",OFFSET('Sanitation Data'!$G$31,0,10*ROW('Sanitation Data'!G176)))</f>
        <v/>
      </c>
      <c r="DD182" s="270" t="str">
        <f ca="true">+IF(OFFSET('Sanitation Data'!$G$32,0,10*ROW('Sanitation Data'!G176))="","",OFFSET('Sanitation Data'!$G$32,0,10*ROW('Sanitation Data'!G176)))</f>
        <v/>
      </c>
      <c r="DE182" s="270" t="str">
        <f ca="true">+IF(OFFSET('Sanitation Data'!$H$28,0,10*ROW('Sanitation Data'!H176))="","",OFFSET('Sanitation Data'!$H$28,0,10*ROW('Sanitation Data'!H176)))</f>
        <v/>
      </c>
      <c r="DF182" s="270" t="str">
        <f ca="true">+IF(OFFSET('Sanitation Data'!$H$29,0,10*ROW('Sanitation Data'!H176))="","",OFFSET('Sanitation Data'!$H$29,0,10*ROW('Sanitation Data'!H176)))</f>
        <v/>
      </c>
      <c r="DG182" s="270" t="str">
        <f ca="true">+IF(OFFSET('Sanitation Data'!$H$30,0,10*ROW('Sanitation Data'!H176))="","",OFFSET('Sanitation Data'!$H$30,0,10*ROW('Sanitation Data'!H176)))</f>
        <v/>
      </c>
      <c r="DH182" s="270" t="str">
        <f ca="true">+IF(OFFSET('Sanitation Data'!$H$31,0,10*ROW('Sanitation Data'!H176))="","",OFFSET('Sanitation Data'!$H$31,0,10*ROW('Sanitation Data'!H176)))</f>
        <v/>
      </c>
      <c r="DI182" s="270" t="str">
        <f ca="true">+IF(OFFSET('Sanitation Data'!$H$32,0,10*ROW('Sanitation Data'!H176))="","",OFFSET('Sanitation Data'!$H$32,0,10*ROW('Sanitation Data'!H176)))</f>
        <v/>
      </c>
      <c r="DJ182" s="270" t="str">
        <f ca="true">+IF(OFFSET('Sanitation Data'!$I$28,0,10*ROW('Sanitation Data'!I176))="","",OFFSET('Sanitation Data'!$I$28,0,10*ROW('Sanitation Data'!I176)))</f>
        <v/>
      </c>
      <c r="DK182" s="270" t="str">
        <f ca="true">+IF(OFFSET('Sanitation Data'!$I$29,0,10*ROW('Sanitation Data'!I176))="","",OFFSET('Sanitation Data'!$I$29,0,10*ROW('Sanitation Data'!I176)))</f>
        <v/>
      </c>
      <c r="DL182" s="270" t="str">
        <f ca="true">+IF(OFFSET('Sanitation Data'!$I$30,0,10*ROW('Sanitation Data'!I176))="","",OFFSET('Sanitation Data'!$I$30,0,10*ROW('Sanitation Data'!I176)))</f>
        <v/>
      </c>
      <c r="DM182" s="270" t="str">
        <f ca="true">+IF(OFFSET('Sanitation Data'!$I$31,0,10*ROW('Sanitation Data'!I176))="","",OFFSET('Sanitation Data'!$I$31,0,10*ROW('Sanitation Data'!I176)))</f>
        <v/>
      </c>
      <c r="DN182" s="270" t="str">
        <f ca="true">+IF(OFFSET('Sanitation Data'!$I$32,0,10*ROW('Sanitation Data'!I176))="","",OFFSET('Sanitation Data'!$I$32,0,10*ROW('Sanitation Data'!I176)))</f>
        <v/>
      </c>
      <c r="DO182" s="270" t="str">
        <f ca="true">+IF(OFFSET('Hygiene Data'!$D$11,0,10*ROW('Hygiene Data'!D176))="","",OFFSET('Hygiene Data'!$D$11,0,10*ROW('Hygiene Data'!D176)))</f>
        <v/>
      </c>
      <c r="DP182" s="270" t="str">
        <f ca="true">+IF(OFFSET('Hygiene Data'!$D$12,0,10*ROW('Hygiene Data'!D176))="","",OFFSET('Hygiene Data'!$D$12,0,10*ROW('Hygiene Data'!D176)))</f>
        <v/>
      </c>
      <c r="DQ182" s="270" t="str">
        <f ca="true">+IF(OFFSET('Hygiene Data'!$D$13,0,10*ROW('Hygiene Data'!D176))="","",OFFSET('Hygiene Data'!$D$13,0,10*ROW('Hygiene Data'!D176)))</f>
        <v/>
      </c>
      <c r="DR182" s="270" t="str">
        <f ca="true">+IF(OFFSET('Hygiene Data'!$E$11,0,10*ROW('Hygiene Data'!E176))="","",OFFSET('Hygiene Data'!$E$11,0,10*ROW('Hygiene Data'!E176)))</f>
        <v/>
      </c>
      <c r="DS182" s="270" t="str">
        <f ca="true">+IF(OFFSET('Hygiene Data'!$E$12,0,10*ROW('Hygiene Data'!E176))="","",OFFSET('Hygiene Data'!$E$12,0,10*ROW('Hygiene Data'!E176)))</f>
        <v/>
      </c>
      <c r="DT182" s="270" t="str">
        <f ca="true">+IF(OFFSET('Hygiene Data'!$E$13,0,10*ROW('Hygiene Data'!E176))="","",OFFSET('Hygiene Data'!$E$13,0,10*ROW('Hygiene Data'!E176)))</f>
        <v/>
      </c>
      <c r="DU182" s="270" t="str">
        <f ca="true">+IF(OFFSET('Hygiene Data'!$F$11,0,10*ROW('Hygiene Data'!F176))="","",OFFSET('Hygiene Data'!$F$11,0,10*ROW('Hygiene Data'!F176)))</f>
        <v/>
      </c>
      <c r="DV182" s="270" t="str">
        <f ca="true">+IF(OFFSET('Hygiene Data'!$F$12,0,10*ROW('Hygiene Data'!F176))="","",OFFSET('Hygiene Data'!$F$12,0,10*ROW('Hygiene Data'!F176)))</f>
        <v/>
      </c>
      <c r="DW182" s="270" t="str">
        <f ca="true">+IF(OFFSET('Hygiene Data'!$F$13,0,10*ROW('Hygiene Data'!F176))="","",OFFSET('Hygiene Data'!$F$13,0,10*ROW('Hygiene Data'!F176)))</f>
        <v/>
      </c>
      <c r="DX182" s="270" t="str">
        <f ca="true">+IF(OFFSET('Hygiene Data'!$G$11,0,10*ROW('Hygiene Data'!G176))="","",OFFSET('Hygiene Data'!$G$11,0,10*ROW('Hygiene Data'!G176)))</f>
        <v/>
      </c>
      <c r="DY182" s="270" t="str">
        <f ca="true">+IF(OFFSET('Hygiene Data'!$G$12,0,10*ROW('Hygiene Data'!G176))="","",OFFSET('Hygiene Data'!$G$12,0,10*ROW('Hygiene Data'!G176)))</f>
        <v/>
      </c>
      <c r="DZ182" s="270" t="str">
        <f ca="true">+IF(OFFSET('Hygiene Data'!$G$13,0,10*ROW('Hygiene Data'!G176))="","",OFFSET('Hygiene Data'!$G$13,0,10*ROW('Hygiene Data'!G176)))</f>
        <v/>
      </c>
      <c r="EA182" s="270" t="str">
        <f ca="true">+IF(OFFSET('Hygiene Data'!$H$11,0,10*ROW('Hygiene Data'!H176))="","",OFFSET('Hygiene Data'!$H$11,0,10*ROW('Hygiene Data'!H176)))</f>
        <v/>
      </c>
      <c r="EB182" s="270" t="str">
        <f ca="true">+IF(OFFSET('Hygiene Data'!$H$12,0,10*ROW('Hygiene Data'!H176))="","",OFFSET('Hygiene Data'!$H$12,0,10*ROW('Hygiene Data'!H176)))</f>
        <v/>
      </c>
      <c r="EC182" s="270" t="str">
        <f ca="true">+IF(OFFSET('Hygiene Data'!$H$13,0,10*ROW('Hygiene Data'!H176))="","",OFFSET('Hygiene Data'!$H$13,0,10*ROW('Hygiene Data'!H176)))</f>
        <v/>
      </c>
      <c r="ED182" s="270" t="str">
        <f ca="true">+IF(OFFSET('Hygiene Data'!$I$11,0,10*ROW('Hygiene Data'!I176))="","",OFFSET('Hygiene Data'!$I$11,0,10*ROW('Hygiene Data'!I176)))</f>
        <v/>
      </c>
      <c r="EE182" s="270" t="str">
        <f ca="true">+IF(OFFSET('Hygiene Data'!$I$12,0,10*ROW('Hygiene Data'!I176))="","",OFFSET('Hygiene Data'!$I$12,0,10*ROW('Hygiene Data'!I176)))</f>
        <v/>
      </c>
      <c r="EF182" s="270"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6"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0"/>
      <c r="BS183" s="270" t="str">
        <f ca="true">+IF(OFFSET('Water Data'!$D$27,0,10*ROW('Water Data'!D177))="","",OFFSET('Water Data'!$D$27,0,10*ROW('Water Data'!D177)))</f>
        <v/>
      </c>
      <c r="BT183" s="270" t="str">
        <f ca="true">+IF(OFFSET('Water Data'!$D$28,0,10*ROW('Water Data'!D177))="","",OFFSET('Water Data'!$D$28,0,10*ROW('Water Data'!D177)))</f>
        <v/>
      </c>
      <c r="BU183" s="270" t="str">
        <f ca="true">+IF(OFFSET('Water Data'!$D$29,0,10*ROW('Water Data'!D177))="","",OFFSET('Water Data'!$D$29,0,10*ROW('Water Data'!D177)))</f>
        <v/>
      </c>
      <c r="BV183" s="270" t="str">
        <f ca="true">+IF(OFFSET('Water Data'!$E$27,0,10*ROW('Water Data'!E177))="","",OFFSET('Water Data'!$E$27,0,10*ROW('Water Data'!E177)))</f>
        <v/>
      </c>
      <c r="BW183" s="270" t="str">
        <f ca="true">+IF(OFFSET('Water Data'!$E$28,0,10*ROW('Water Data'!E177))="","",OFFSET('Water Data'!$E$28,0,10*ROW('Water Data'!E177)))</f>
        <v/>
      </c>
      <c r="BX183" s="270" t="str">
        <f ca="true">+IF(OFFSET('Water Data'!$E$29,0,10*ROW('Water Data'!E177))="","",OFFSET('Water Data'!$E$29,0,10*ROW('Water Data'!E177)))</f>
        <v/>
      </c>
      <c r="BY183" s="270" t="str">
        <f ca="true">+IF(OFFSET('Water Data'!$F$27,0,10*ROW('Water Data'!F177))="","",OFFSET('Water Data'!$F$27,0,10*ROW('Water Data'!F177)))</f>
        <v/>
      </c>
      <c r="BZ183" s="270" t="str">
        <f ca="true">+IF(OFFSET('Water Data'!$F$28,0,10*ROW('Water Data'!F177))="","",OFFSET('Water Data'!$F$28,0,10*ROW('Water Data'!F177)))</f>
        <v/>
      </c>
      <c r="CA183" s="270" t="str">
        <f ca="true">+IF(OFFSET('Water Data'!$F$29,0,10*ROW('Water Data'!F177))="","",OFFSET('Water Data'!$F$29,0,10*ROW('Water Data'!F177)))</f>
        <v/>
      </c>
      <c r="CB183" s="270" t="str">
        <f ca="true">+IF(OFFSET('Water Data'!$G$27,0,10*ROW('Water Data'!G177))="","",OFFSET('Water Data'!$G$27,0,10*ROW('Water Data'!G177)))</f>
        <v/>
      </c>
      <c r="CC183" s="270" t="str">
        <f ca="true">+IF(OFFSET('Water Data'!$G$28,0,10*ROW('Water Data'!G177))="","",OFFSET('Water Data'!$G$28,0,10*ROW('Water Data'!G177)))</f>
        <v/>
      </c>
      <c r="CD183" s="270" t="str">
        <f ca="true">+IF(OFFSET('Water Data'!$G$29,0,10*ROW('Water Data'!G177))="","",OFFSET('Water Data'!$G$29,0,10*ROW('Water Data'!G177)))</f>
        <v/>
      </c>
      <c r="CE183" s="270" t="str">
        <f ca="true">+IF(OFFSET('Water Data'!$H$27,0,10*ROW('Water Data'!H177))="","",OFFSET('Water Data'!$H$27,0,10*ROW('Water Data'!H177)))</f>
        <v/>
      </c>
      <c r="CF183" s="270" t="str">
        <f ca="true">+IF(OFFSET('Water Data'!$H$28,0,10*ROW('Water Data'!H177))="","",OFFSET('Water Data'!$H$28,0,10*ROW('Water Data'!H177)))</f>
        <v/>
      </c>
      <c r="CG183" s="270" t="str">
        <f ca="true">+IF(OFFSET('Water Data'!$H$29,0,10*ROW('Water Data'!H177))="","",OFFSET('Water Data'!$H$29,0,10*ROW('Water Data'!H177)))</f>
        <v/>
      </c>
      <c r="CH183" s="270" t="str">
        <f ca="true">+IF(OFFSET('Water Data'!$I$27,0,10*ROW('Water Data'!I177))="","",OFFSET('Water Data'!$I$27,0,10*ROW('Water Data'!I177)))</f>
        <v/>
      </c>
      <c r="CI183" s="270" t="str">
        <f ca="true">+IF(OFFSET('Water Data'!$I$28,0,10*ROW('Water Data'!I177))="","",OFFSET('Water Data'!$I$28,0,10*ROW('Water Data'!I177)))</f>
        <v/>
      </c>
      <c r="CJ183" s="270" t="str">
        <f ca="true">+IF(OFFSET('Water Data'!$I$29,0,10*ROW('Water Data'!I177))="","",OFFSET('Water Data'!$I$29,0,10*ROW('Water Data'!I177)))</f>
        <v/>
      </c>
      <c r="CK183" s="270" t="str">
        <f ca="true">+IF(OFFSET('Sanitation Data'!$D$28,0,10*ROW('Sanitation Data'!D177))="","",OFFSET('Sanitation Data'!$D$28,0,10*ROW('Sanitation Data'!D177)))</f>
        <v/>
      </c>
      <c r="CL183" s="270" t="str">
        <f ca="true">+IF(OFFSET('Sanitation Data'!$D$29,0,10*ROW('Sanitation Data'!D177))="","",OFFSET('Sanitation Data'!$D$29,0,10*ROW('Sanitation Data'!D177)))</f>
        <v/>
      </c>
      <c r="CM183" s="270" t="str">
        <f ca="true">+IF(OFFSET('Sanitation Data'!$D$30,0,10*ROW('Sanitation Data'!D177))="","",OFFSET('Sanitation Data'!$D$30,0,10*ROW('Sanitation Data'!D177)))</f>
        <v/>
      </c>
      <c r="CN183" s="270" t="str">
        <f ca="true">+IF(OFFSET('Sanitation Data'!$D$31,0,10*ROW('Sanitation Data'!D177))="","",OFFSET('Sanitation Data'!$D$31,0,10*ROW('Sanitation Data'!D177)))</f>
        <v/>
      </c>
      <c r="CO183" s="270" t="str">
        <f ca="true">+IF(OFFSET('Sanitation Data'!$D$32,0,10*ROW('Sanitation Data'!D177))="","",OFFSET('Sanitation Data'!$D$32,0,10*ROW('Sanitation Data'!D177)))</f>
        <v/>
      </c>
      <c r="CP183" s="270" t="str">
        <f ca="true">+IF(OFFSET('Sanitation Data'!$E$28,0,10*ROW('Sanitation Data'!E177))="","",OFFSET('Sanitation Data'!$E$28,0,10*ROW('Sanitation Data'!E177)))</f>
        <v/>
      </c>
      <c r="CQ183" s="270" t="str">
        <f ca="true">+IF(OFFSET('Sanitation Data'!$E$29,0,10*ROW('Sanitation Data'!E177))="","",OFFSET('Sanitation Data'!$E$29,0,10*ROW('Sanitation Data'!E177)))</f>
        <v/>
      </c>
      <c r="CR183" s="270" t="str">
        <f ca="true">+IF(OFFSET('Sanitation Data'!$E$30,0,10*ROW('Sanitation Data'!E177))="","",OFFSET('Sanitation Data'!$E$30,0,10*ROW('Sanitation Data'!E177)))</f>
        <v/>
      </c>
      <c r="CS183" s="270" t="str">
        <f ca="true">+IF(OFFSET('Sanitation Data'!$E$31,0,10*ROW('Sanitation Data'!E177))="","",OFFSET('Sanitation Data'!$E$31,0,10*ROW('Sanitation Data'!E177)))</f>
        <v/>
      </c>
      <c r="CT183" s="270" t="str">
        <f ca="true">+IF(OFFSET('Sanitation Data'!$E$32,0,10*ROW('Sanitation Data'!E177))="","",OFFSET('Sanitation Data'!$E$32,0,10*ROW('Sanitation Data'!E177)))</f>
        <v/>
      </c>
      <c r="CU183" s="270" t="str">
        <f ca="true">+IF(OFFSET('Sanitation Data'!$F$28,0,10*ROW('Sanitation Data'!F177))="","",OFFSET('Sanitation Data'!$F$28,0,10*ROW('Sanitation Data'!F177)))</f>
        <v/>
      </c>
      <c r="CV183" s="270" t="str">
        <f ca="true">+IF(OFFSET('Sanitation Data'!$F$29,0,10*ROW('Sanitation Data'!F177))="","",OFFSET('Sanitation Data'!$F$29,0,10*ROW('Sanitation Data'!F177)))</f>
        <v/>
      </c>
      <c r="CW183" s="270" t="str">
        <f ca="true">+IF(OFFSET('Sanitation Data'!$F$30,0,10*ROW('Sanitation Data'!F177))="","",OFFSET('Sanitation Data'!$F$30,0,10*ROW('Sanitation Data'!F177)))</f>
        <v/>
      </c>
      <c r="CX183" s="270" t="str">
        <f ca="true">+IF(OFFSET('Sanitation Data'!$F$31,0,10*ROW('Sanitation Data'!F177))="","",OFFSET('Sanitation Data'!$F$31,0,10*ROW('Sanitation Data'!F177)))</f>
        <v/>
      </c>
      <c r="CY183" s="270" t="str">
        <f ca="true">+IF(OFFSET('Sanitation Data'!$F$32,0,10*ROW('Sanitation Data'!F177))="","",OFFSET('Sanitation Data'!$F$32,0,10*ROW('Sanitation Data'!F177)))</f>
        <v/>
      </c>
      <c r="CZ183" s="270" t="str">
        <f ca="true">+IF(OFFSET('Sanitation Data'!$G$28,0,10*ROW('Sanitation Data'!G177))="","",OFFSET('Sanitation Data'!$G$28,0,10*ROW('Sanitation Data'!G177)))</f>
        <v/>
      </c>
      <c r="DA183" s="270" t="str">
        <f ca="true">+IF(OFFSET('Sanitation Data'!$G$29,0,10*ROW('Sanitation Data'!G177))="","",OFFSET('Sanitation Data'!$G$29,0,10*ROW('Sanitation Data'!G177)))</f>
        <v/>
      </c>
      <c r="DB183" s="270" t="str">
        <f ca="true">+IF(OFFSET('Sanitation Data'!$G$30,0,10*ROW('Sanitation Data'!G177))="","",OFFSET('Sanitation Data'!$G$30,0,10*ROW('Sanitation Data'!G177)))</f>
        <v/>
      </c>
      <c r="DC183" s="270" t="str">
        <f ca="true">+IF(OFFSET('Sanitation Data'!$G$31,0,10*ROW('Sanitation Data'!G177))="","",OFFSET('Sanitation Data'!$G$31,0,10*ROW('Sanitation Data'!G177)))</f>
        <v/>
      </c>
      <c r="DD183" s="270" t="str">
        <f ca="true">+IF(OFFSET('Sanitation Data'!$G$32,0,10*ROW('Sanitation Data'!G177))="","",OFFSET('Sanitation Data'!$G$32,0,10*ROW('Sanitation Data'!G177)))</f>
        <v/>
      </c>
      <c r="DE183" s="270" t="str">
        <f ca="true">+IF(OFFSET('Sanitation Data'!$H$28,0,10*ROW('Sanitation Data'!H177))="","",OFFSET('Sanitation Data'!$H$28,0,10*ROW('Sanitation Data'!H177)))</f>
        <v/>
      </c>
      <c r="DF183" s="270" t="str">
        <f ca="true">+IF(OFFSET('Sanitation Data'!$H$29,0,10*ROW('Sanitation Data'!H177))="","",OFFSET('Sanitation Data'!$H$29,0,10*ROW('Sanitation Data'!H177)))</f>
        <v/>
      </c>
      <c r="DG183" s="270" t="str">
        <f ca="true">+IF(OFFSET('Sanitation Data'!$H$30,0,10*ROW('Sanitation Data'!H177))="","",OFFSET('Sanitation Data'!$H$30,0,10*ROW('Sanitation Data'!H177)))</f>
        <v/>
      </c>
      <c r="DH183" s="270" t="str">
        <f ca="true">+IF(OFFSET('Sanitation Data'!$H$31,0,10*ROW('Sanitation Data'!H177))="","",OFFSET('Sanitation Data'!$H$31,0,10*ROW('Sanitation Data'!H177)))</f>
        <v/>
      </c>
      <c r="DI183" s="270" t="str">
        <f ca="true">+IF(OFFSET('Sanitation Data'!$H$32,0,10*ROW('Sanitation Data'!H177))="","",OFFSET('Sanitation Data'!$H$32,0,10*ROW('Sanitation Data'!H177)))</f>
        <v/>
      </c>
      <c r="DJ183" s="270" t="str">
        <f ca="true">+IF(OFFSET('Sanitation Data'!$I$28,0,10*ROW('Sanitation Data'!I177))="","",OFFSET('Sanitation Data'!$I$28,0,10*ROW('Sanitation Data'!I177)))</f>
        <v/>
      </c>
      <c r="DK183" s="270" t="str">
        <f ca="true">+IF(OFFSET('Sanitation Data'!$I$29,0,10*ROW('Sanitation Data'!I177))="","",OFFSET('Sanitation Data'!$I$29,0,10*ROW('Sanitation Data'!I177)))</f>
        <v/>
      </c>
      <c r="DL183" s="270" t="str">
        <f ca="true">+IF(OFFSET('Sanitation Data'!$I$30,0,10*ROW('Sanitation Data'!I177))="","",OFFSET('Sanitation Data'!$I$30,0,10*ROW('Sanitation Data'!I177)))</f>
        <v/>
      </c>
      <c r="DM183" s="270" t="str">
        <f ca="true">+IF(OFFSET('Sanitation Data'!$I$31,0,10*ROW('Sanitation Data'!I177))="","",OFFSET('Sanitation Data'!$I$31,0,10*ROW('Sanitation Data'!I177)))</f>
        <v/>
      </c>
      <c r="DN183" s="270" t="str">
        <f ca="true">+IF(OFFSET('Sanitation Data'!$I$32,0,10*ROW('Sanitation Data'!I177))="","",OFFSET('Sanitation Data'!$I$32,0,10*ROW('Sanitation Data'!I177)))</f>
        <v/>
      </c>
      <c r="DO183" s="270" t="str">
        <f ca="true">+IF(OFFSET('Hygiene Data'!$D$11,0,10*ROW('Hygiene Data'!D177))="","",OFFSET('Hygiene Data'!$D$11,0,10*ROW('Hygiene Data'!D177)))</f>
        <v/>
      </c>
      <c r="DP183" s="270" t="str">
        <f ca="true">+IF(OFFSET('Hygiene Data'!$D$12,0,10*ROW('Hygiene Data'!D177))="","",OFFSET('Hygiene Data'!$D$12,0,10*ROW('Hygiene Data'!D177)))</f>
        <v/>
      </c>
      <c r="DQ183" s="270" t="str">
        <f ca="true">+IF(OFFSET('Hygiene Data'!$D$13,0,10*ROW('Hygiene Data'!D177))="","",OFFSET('Hygiene Data'!$D$13,0,10*ROW('Hygiene Data'!D177)))</f>
        <v/>
      </c>
      <c r="DR183" s="270" t="str">
        <f ca="true">+IF(OFFSET('Hygiene Data'!$E$11,0,10*ROW('Hygiene Data'!E177))="","",OFFSET('Hygiene Data'!$E$11,0,10*ROW('Hygiene Data'!E177)))</f>
        <v/>
      </c>
      <c r="DS183" s="270" t="str">
        <f ca="true">+IF(OFFSET('Hygiene Data'!$E$12,0,10*ROW('Hygiene Data'!E177))="","",OFFSET('Hygiene Data'!$E$12,0,10*ROW('Hygiene Data'!E177)))</f>
        <v/>
      </c>
      <c r="DT183" s="270" t="str">
        <f ca="true">+IF(OFFSET('Hygiene Data'!$E$13,0,10*ROW('Hygiene Data'!E177))="","",OFFSET('Hygiene Data'!$E$13,0,10*ROW('Hygiene Data'!E177)))</f>
        <v/>
      </c>
      <c r="DU183" s="270" t="str">
        <f ca="true">+IF(OFFSET('Hygiene Data'!$F$11,0,10*ROW('Hygiene Data'!F177))="","",OFFSET('Hygiene Data'!$F$11,0,10*ROW('Hygiene Data'!F177)))</f>
        <v/>
      </c>
      <c r="DV183" s="270" t="str">
        <f ca="true">+IF(OFFSET('Hygiene Data'!$F$12,0,10*ROW('Hygiene Data'!F177))="","",OFFSET('Hygiene Data'!$F$12,0,10*ROW('Hygiene Data'!F177)))</f>
        <v/>
      </c>
      <c r="DW183" s="270" t="str">
        <f ca="true">+IF(OFFSET('Hygiene Data'!$F$13,0,10*ROW('Hygiene Data'!F177))="","",OFFSET('Hygiene Data'!$F$13,0,10*ROW('Hygiene Data'!F177)))</f>
        <v/>
      </c>
      <c r="DX183" s="270" t="str">
        <f ca="true">+IF(OFFSET('Hygiene Data'!$G$11,0,10*ROW('Hygiene Data'!G177))="","",OFFSET('Hygiene Data'!$G$11,0,10*ROW('Hygiene Data'!G177)))</f>
        <v/>
      </c>
      <c r="DY183" s="270" t="str">
        <f ca="true">+IF(OFFSET('Hygiene Data'!$G$12,0,10*ROW('Hygiene Data'!G177))="","",OFFSET('Hygiene Data'!$G$12,0,10*ROW('Hygiene Data'!G177)))</f>
        <v/>
      </c>
      <c r="DZ183" s="270" t="str">
        <f ca="true">+IF(OFFSET('Hygiene Data'!$G$13,0,10*ROW('Hygiene Data'!G177))="","",OFFSET('Hygiene Data'!$G$13,0,10*ROW('Hygiene Data'!G177)))</f>
        <v/>
      </c>
      <c r="EA183" s="270" t="str">
        <f ca="true">+IF(OFFSET('Hygiene Data'!$H$11,0,10*ROW('Hygiene Data'!H177))="","",OFFSET('Hygiene Data'!$H$11,0,10*ROW('Hygiene Data'!H177)))</f>
        <v/>
      </c>
      <c r="EB183" s="270" t="str">
        <f ca="true">+IF(OFFSET('Hygiene Data'!$H$12,0,10*ROW('Hygiene Data'!H177))="","",OFFSET('Hygiene Data'!$H$12,0,10*ROW('Hygiene Data'!H177)))</f>
        <v/>
      </c>
      <c r="EC183" s="270" t="str">
        <f ca="true">+IF(OFFSET('Hygiene Data'!$H$13,0,10*ROW('Hygiene Data'!H177))="","",OFFSET('Hygiene Data'!$H$13,0,10*ROW('Hygiene Data'!H177)))</f>
        <v/>
      </c>
      <c r="ED183" s="270" t="str">
        <f ca="true">+IF(OFFSET('Hygiene Data'!$I$11,0,10*ROW('Hygiene Data'!I177))="","",OFFSET('Hygiene Data'!$I$11,0,10*ROW('Hygiene Data'!I177)))</f>
        <v/>
      </c>
      <c r="EE183" s="270" t="str">
        <f ca="true">+IF(OFFSET('Hygiene Data'!$I$12,0,10*ROW('Hygiene Data'!I177))="","",OFFSET('Hygiene Data'!$I$12,0,10*ROW('Hygiene Data'!I177)))</f>
        <v/>
      </c>
      <c r="EF183" s="270"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6"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0"/>
      <c r="BS184" s="270" t="str">
        <f ca="true">+IF(OFFSET('Water Data'!$D$27,0,10*ROW('Water Data'!D178))="","",OFFSET('Water Data'!$D$27,0,10*ROW('Water Data'!D178)))</f>
        <v/>
      </c>
      <c r="BT184" s="270" t="str">
        <f ca="true">+IF(OFFSET('Water Data'!$D$28,0,10*ROW('Water Data'!D178))="","",OFFSET('Water Data'!$D$28,0,10*ROW('Water Data'!D178)))</f>
        <v/>
      </c>
      <c r="BU184" s="270" t="str">
        <f ca="true">+IF(OFFSET('Water Data'!$D$29,0,10*ROW('Water Data'!D178))="","",OFFSET('Water Data'!$D$29,0,10*ROW('Water Data'!D178)))</f>
        <v/>
      </c>
      <c r="BV184" s="270" t="str">
        <f ca="true">+IF(OFFSET('Water Data'!$E$27,0,10*ROW('Water Data'!E178))="","",OFFSET('Water Data'!$E$27,0,10*ROW('Water Data'!E178)))</f>
        <v/>
      </c>
      <c r="BW184" s="270" t="str">
        <f ca="true">+IF(OFFSET('Water Data'!$E$28,0,10*ROW('Water Data'!E178))="","",OFFSET('Water Data'!$E$28,0,10*ROW('Water Data'!E178)))</f>
        <v/>
      </c>
      <c r="BX184" s="270" t="str">
        <f ca="true">+IF(OFFSET('Water Data'!$E$29,0,10*ROW('Water Data'!E178))="","",OFFSET('Water Data'!$E$29,0,10*ROW('Water Data'!E178)))</f>
        <v/>
      </c>
      <c r="BY184" s="270" t="str">
        <f ca="true">+IF(OFFSET('Water Data'!$F$27,0,10*ROW('Water Data'!F178))="","",OFFSET('Water Data'!$F$27,0,10*ROW('Water Data'!F178)))</f>
        <v/>
      </c>
      <c r="BZ184" s="270" t="str">
        <f ca="true">+IF(OFFSET('Water Data'!$F$28,0,10*ROW('Water Data'!F178))="","",OFFSET('Water Data'!$F$28,0,10*ROW('Water Data'!F178)))</f>
        <v/>
      </c>
      <c r="CA184" s="270" t="str">
        <f ca="true">+IF(OFFSET('Water Data'!$F$29,0,10*ROW('Water Data'!F178))="","",OFFSET('Water Data'!$F$29,0,10*ROW('Water Data'!F178)))</f>
        <v/>
      </c>
      <c r="CB184" s="270" t="str">
        <f ca="true">+IF(OFFSET('Water Data'!$G$27,0,10*ROW('Water Data'!G178))="","",OFFSET('Water Data'!$G$27,0,10*ROW('Water Data'!G178)))</f>
        <v/>
      </c>
      <c r="CC184" s="270" t="str">
        <f ca="true">+IF(OFFSET('Water Data'!$G$28,0,10*ROW('Water Data'!G178))="","",OFFSET('Water Data'!$G$28,0,10*ROW('Water Data'!G178)))</f>
        <v/>
      </c>
      <c r="CD184" s="270" t="str">
        <f ca="true">+IF(OFFSET('Water Data'!$G$29,0,10*ROW('Water Data'!G178))="","",OFFSET('Water Data'!$G$29,0,10*ROW('Water Data'!G178)))</f>
        <v/>
      </c>
      <c r="CE184" s="270" t="str">
        <f ca="true">+IF(OFFSET('Water Data'!$H$27,0,10*ROW('Water Data'!H178))="","",OFFSET('Water Data'!$H$27,0,10*ROW('Water Data'!H178)))</f>
        <v/>
      </c>
      <c r="CF184" s="270" t="str">
        <f ca="true">+IF(OFFSET('Water Data'!$H$28,0,10*ROW('Water Data'!H178))="","",OFFSET('Water Data'!$H$28,0,10*ROW('Water Data'!H178)))</f>
        <v/>
      </c>
      <c r="CG184" s="270" t="str">
        <f ca="true">+IF(OFFSET('Water Data'!$H$29,0,10*ROW('Water Data'!H178))="","",OFFSET('Water Data'!$H$29,0,10*ROW('Water Data'!H178)))</f>
        <v/>
      </c>
      <c r="CH184" s="270" t="str">
        <f ca="true">+IF(OFFSET('Water Data'!$I$27,0,10*ROW('Water Data'!I178))="","",OFFSET('Water Data'!$I$27,0,10*ROW('Water Data'!I178)))</f>
        <v/>
      </c>
      <c r="CI184" s="270" t="str">
        <f ca="true">+IF(OFFSET('Water Data'!$I$28,0,10*ROW('Water Data'!I178))="","",OFFSET('Water Data'!$I$28,0,10*ROW('Water Data'!I178)))</f>
        <v/>
      </c>
      <c r="CJ184" s="270" t="str">
        <f ca="true">+IF(OFFSET('Water Data'!$I$29,0,10*ROW('Water Data'!I178))="","",OFFSET('Water Data'!$I$29,0,10*ROW('Water Data'!I178)))</f>
        <v/>
      </c>
      <c r="CK184" s="270" t="str">
        <f ca="true">+IF(OFFSET('Sanitation Data'!$D$28,0,10*ROW('Sanitation Data'!D178))="","",OFFSET('Sanitation Data'!$D$28,0,10*ROW('Sanitation Data'!D178)))</f>
        <v/>
      </c>
      <c r="CL184" s="270" t="str">
        <f ca="true">+IF(OFFSET('Sanitation Data'!$D$29,0,10*ROW('Sanitation Data'!D178))="","",OFFSET('Sanitation Data'!$D$29,0,10*ROW('Sanitation Data'!D178)))</f>
        <v/>
      </c>
      <c r="CM184" s="270" t="str">
        <f ca="true">+IF(OFFSET('Sanitation Data'!$D$30,0,10*ROW('Sanitation Data'!D178))="","",OFFSET('Sanitation Data'!$D$30,0,10*ROW('Sanitation Data'!D178)))</f>
        <v/>
      </c>
      <c r="CN184" s="270" t="str">
        <f ca="true">+IF(OFFSET('Sanitation Data'!$D$31,0,10*ROW('Sanitation Data'!D178))="","",OFFSET('Sanitation Data'!$D$31,0,10*ROW('Sanitation Data'!D178)))</f>
        <v/>
      </c>
      <c r="CO184" s="270" t="str">
        <f ca="true">+IF(OFFSET('Sanitation Data'!$D$32,0,10*ROW('Sanitation Data'!D178))="","",OFFSET('Sanitation Data'!$D$32,0,10*ROW('Sanitation Data'!D178)))</f>
        <v/>
      </c>
      <c r="CP184" s="270" t="str">
        <f ca="true">+IF(OFFSET('Sanitation Data'!$E$28,0,10*ROW('Sanitation Data'!E178))="","",OFFSET('Sanitation Data'!$E$28,0,10*ROW('Sanitation Data'!E178)))</f>
        <v/>
      </c>
      <c r="CQ184" s="270" t="str">
        <f ca="true">+IF(OFFSET('Sanitation Data'!$E$29,0,10*ROW('Sanitation Data'!E178))="","",OFFSET('Sanitation Data'!$E$29,0,10*ROW('Sanitation Data'!E178)))</f>
        <v/>
      </c>
      <c r="CR184" s="270" t="str">
        <f ca="true">+IF(OFFSET('Sanitation Data'!$E$30,0,10*ROW('Sanitation Data'!E178))="","",OFFSET('Sanitation Data'!$E$30,0,10*ROW('Sanitation Data'!E178)))</f>
        <v/>
      </c>
      <c r="CS184" s="270" t="str">
        <f ca="true">+IF(OFFSET('Sanitation Data'!$E$31,0,10*ROW('Sanitation Data'!E178))="","",OFFSET('Sanitation Data'!$E$31,0,10*ROW('Sanitation Data'!E178)))</f>
        <v/>
      </c>
      <c r="CT184" s="270" t="str">
        <f ca="true">+IF(OFFSET('Sanitation Data'!$E$32,0,10*ROW('Sanitation Data'!E178))="","",OFFSET('Sanitation Data'!$E$32,0,10*ROW('Sanitation Data'!E178)))</f>
        <v/>
      </c>
      <c r="CU184" s="270" t="str">
        <f ca="true">+IF(OFFSET('Sanitation Data'!$F$28,0,10*ROW('Sanitation Data'!F178))="","",OFFSET('Sanitation Data'!$F$28,0,10*ROW('Sanitation Data'!F178)))</f>
        <v/>
      </c>
      <c r="CV184" s="270" t="str">
        <f ca="true">+IF(OFFSET('Sanitation Data'!$F$29,0,10*ROW('Sanitation Data'!F178))="","",OFFSET('Sanitation Data'!$F$29,0,10*ROW('Sanitation Data'!F178)))</f>
        <v/>
      </c>
      <c r="CW184" s="270" t="str">
        <f ca="true">+IF(OFFSET('Sanitation Data'!$F$30,0,10*ROW('Sanitation Data'!F178))="","",OFFSET('Sanitation Data'!$F$30,0,10*ROW('Sanitation Data'!F178)))</f>
        <v/>
      </c>
      <c r="CX184" s="270" t="str">
        <f ca="true">+IF(OFFSET('Sanitation Data'!$F$31,0,10*ROW('Sanitation Data'!F178))="","",OFFSET('Sanitation Data'!$F$31,0,10*ROW('Sanitation Data'!F178)))</f>
        <v/>
      </c>
      <c r="CY184" s="270" t="str">
        <f ca="true">+IF(OFFSET('Sanitation Data'!$F$32,0,10*ROW('Sanitation Data'!F178))="","",OFFSET('Sanitation Data'!$F$32,0,10*ROW('Sanitation Data'!F178)))</f>
        <v/>
      </c>
      <c r="CZ184" s="270" t="str">
        <f ca="true">+IF(OFFSET('Sanitation Data'!$G$28,0,10*ROW('Sanitation Data'!G178))="","",OFFSET('Sanitation Data'!$G$28,0,10*ROW('Sanitation Data'!G178)))</f>
        <v/>
      </c>
      <c r="DA184" s="270" t="str">
        <f ca="true">+IF(OFFSET('Sanitation Data'!$G$29,0,10*ROW('Sanitation Data'!G178))="","",OFFSET('Sanitation Data'!$G$29,0,10*ROW('Sanitation Data'!G178)))</f>
        <v/>
      </c>
      <c r="DB184" s="270" t="str">
        <f ca="true">+IF(OFFSET('Sanitation Data'!$G$30,0,10*ROW('Sanitation Data'!G178))="","",OFFSET('Sanitation Data'!$G$30,0,10*ROW('Sanitation Data'!G178)))</f>
        <v/>
      </c>
      <c r="DC184" s="270" t="str">
        <f ca="true">+IF(OFFSET('Sanitation Data'!$G$31,0,10*ROW('Sanitation Data'!G178))="","",OFFSET('Sanitation Data'!$G$31,0,10*ROW('Sanitation Data'!G178)))</f>
        <v/>
      </c>
      <c r="DD184" s="270" t="str">
        <f ca="true">+IF(OFFSET('Sanitation Data'!$G$32,0,10*ROW('Sanitation Data'!G178))="","",OFFSET('Sanitation Data'!$G$32,0,10*ROW('Sanitation Data'!G178)))</f>
        <v/>
      </c>
      <c r="DE184" s="270" t="str">
        <f ca="true">+IF(OFFSET('Sanitation Data'!$H$28,0,10*ROW('Sanitation Data'!H178))="","",OFFSET('Sanitation Data'!$H$28,0,10*ROW('Sanitation Data'!H178)))</f>
        <v/>
      </c>
      <c r="DF184" s="270" t="str">
        <f ca="true">+IF(OFFSET('Sanitation Data'!$H$29,0,10*ROW('Sanitation Data'!H178))="","",OFFSET('Sanitation Data'!$H$29,0,10*ROW('Sanitation Data'!H178)))</f>
        <v/>
      </c>
      <c r="DG184" s="270" t="str">
        <f ca="true">+IF(OFFSET('Sanitation Data'!$H$30,0,10*ROW('Sanitation Data'!H178))="","",OFFSET('Sanitation Data'!$H$30,0,10*ROW('Sanitation Data'!H178)))</f>
        <v/>
      </c>
      <c r="DH184" s="270" t="str">
        <f ca="true">+IF(OFFSET('Sanitation Data'!$H$31,0,10*ROW('Sanitation Data'!H178))="","",OFFSET('Sanitation Data'!$H$31,0,10*ROW('Sanitation Data'!H178)))</f>
        <v/>
      </c>
      <c r="DI184" s="270" t="str">
        <f ca="true">+IF(OFFSET('Sanitation Data'!$H$32,0,10*ROW('Sanitation Data'!H178))="","",OFFSET('Sanitation Data'!$H$32,0,10*ROW('Sanitation Data'!H178)))</f>
        <v/>
      </c>
      <c r="DJ184" s="270" t="str">
        <f ca="true">+IF(OFFSET('Sanitation Data'!$I$28,0,10*ROW('Sanitation Data'!I178))="","",OFFSET('Sanitation Data'!$I$28,0,10*ROW('Sanitation Data'!I178)))</f>
        <v/>
      </c>
      <c r="DK184" s="270" t="str">
        <f ca="true">+IF(OFFSET('Sanitation Data'!$I$29,0,10*ROW('Sanitation Data'!I178))="","",OFFSET('Sanitation Data'!$I$29,0,10*ROW('Sanitation Data'!I178)))</f>
        <v/>
      </c>
      <c r="DL184" s="270" t="str">
        <f ca="true">+IF(OFFSET('Sanitation Data'!$I$30,0,10*ROW('Sanitation Data'!I178))="","",OFFSET('Sanitation Data'!$I$30,0,10*ROW('Sanitation Data'!I178)))</f>
        <v/>
      </c>
      <c r="DM184" s="270" t="str">
        <f ca="true">+IF(OFFSET('Sanitation Data'!$I$31,0,10*ROW('Sanitation Data'!I178))="","",OFFSET('Sanitation Data'!$I$31,0,10*ROW('Sanitation Data'!I178)))</f>
        <v/>
      </c>
      <c r="DN184" s="270" t="str">
        <f ca="true">+IF(OFFSET('Sanitation Data'!$I$32,0,10*ROW('Sanitation Data'!I178))="","",OFFSET('Sanitation Data'!$I$32,0,10*ROW('Sanitation Data'!I178)))</f>
        <v/>
      </c>
      <c r="DO184" s="270" t="str">
        <f ca="true">+IF(OFFSET('Hygiene Data'!$D$11,0,10*ROW('Hygiene Data'!D178))="","",OFFSET('Hygiene Data'!$D$11,0,10*ROW('Hygiene Data'!D178)))</f>
        <v/>
      </c>
      <c r="DP184" s="270" t="str">
        <f ca="true">+IF(OFFSET('Hygiene Data'!$D$12,0,10*ROW('Hygiene Data'!D178))="","",OFFSET('Hygiene Data'!$D$12,0,10*ROW('Hygiene Data'!D178)))</f>
        <v/>
      </c>
      <c r="DQ184" s="270" t="str">
        <f ca="true">+IF(OFFSET('Hygiene Data'!$D$13,0,10*ROW('Hygiene Data'!D178))="","",OFFSET('Hygiene Data'!$D$13,0,10*ROW('Hygiene Data'!D178)))</f>
        <v/>
      </c>
      <c r="DR184" s="270" t="str">
        <f ca="true">+IF(OFFSET('Hygiene Data'!$E$11,0,10*ROW('Hygiene Data'!E178))="","",OFFSET('Hygiene Data'!$E$11,0,10*ROW('Hygiene Data'!E178)))</f>
        <v/>
      </c>
      <c r="DS184" s="270" t="str">
        <f ca="true">+IF(OFFSET('Hygiene Data'!$E$12,0,10*ROW('Hygiene Data'!E178))="","",OFFSET('Hygiene Data'!$E$12,0,10*ROW('Hygiene Data'!E178)))</f>
        <v/>
      </c>
      <c r="DT184" s="270" t="str">
        <f ca="true">+IF(OFFSET('Hygiene Data'!$E$13,0,10*ROW('Hygiene Data'!E178))="","",OFFSET('Hygiene Data'!$E$13,0,10*ROW('Hygiene Data'!E178)))</f>
        <v/>
      </c>
      <c r="DU184" s="270" t="str">
        <f ca="true">+IF(OFFSET('Hygiene Data'!$F$11,0,10*ROW('Hygiene Data'!F178))="","",OFFSET('Hygiene Data'!$F$11,0,10*ROW('Hygiene Data'!F178)))</f>
        <v/>
      </c>
      <c r="DV184" s="270" t="str">
        <f ca="true">+IF(OFFSET('Hygiene Data'!$F$12,0,10*ROW('Hygiene Data'!F178))="","",OFFSET('Hygiene Data'!$F$12,0,10*ROW('Hygiene Data'!F178)))</f>
        <v/>
      </c>
      <c r="DW184" s="270" t="str">
        <f ca="true">+IF(OFFSET('Hygiene Data'!$F$13,0,10*ROW('Hygiene Data'!F178))="","",OFFSET('Hygiene Data'!$F$13,0,10*ROW('Hygiene Data'!F178)))</f>
        <v/>
      </c>
      <c r="DX184" s="270" t="str">
        <f ca="true">+IF(OFFSET('Hygiene Data'!$G$11,0,10*ROW('Hygiene Data'!G178))="","",OFFSET('Hygiene Data'!$G$11,0,10*ROW('Hygiene Data'!G178)))</f>
        <v/>
      </c>
      <c r="DY184" s="270" t="str">
        <f ca="true">+IF(OFFSET('Hygiene Data'!$G$12,0,10*ROW('Hygiene Data'!G178))="","",OFFSET('Hygiene Data'!$G$12,0,10*ROW('Hygiene Data'!G178)))</f>
        <v/>
      </c>
      <c r="DZ184" s="270" t="str">
        <f ca="true">+IF(OFFSET('Hygiene Data'!$G$13,0,10*ROW('Hygiene Data'!G178))="","",OFFSET('Hygiene Data'!$G$13,0,10*ROW('Hygiene Data'!G178)))</f>
        <v/>
      </c>
      <c r="EA184" s="270" t="str">
        <f ca="true">+IF(OFFSET('Hygiene Data'!$H$11,0,10*ROW('Hygiene Data'!H178))="","",OFFSET('Hygiene Data'!$H$11,0,10*ROW('Hygiene Data'!H178)))</f>
        <v/>
      </c>
      <c r="EB184" s="270" t="str">
        <f ca="true">+IF(OFFSET('Hygiene Data'!$H$12,0,10*ROW('Hygiene Data'!H178))="","",OFFSET('Hygiene Data'!$H$12,0,10*ROW('Hygiene Data'!H178)))</f>
        <v/>
      </c>
      <c r="EC184" s="270" t="str">
        <f ca="true">+IF(OFFSET('Hygiene Data'!$H$13,0,10*ROW('Hygiene Data'!H178))="","",OFFSET('Hygiene Data'!$H$13,0,10*ROW('Hygiene Data'!H178)))</f>
        <v/>
      </c>
      <c r="ED184" s="270" t="str">
        <f ca="true">+IF(OFFSET('Hygiene Data'!$I$11,0,10*ROW('Hygiene Data'!I178))="","",OFFSET('Hygiene Data'!$I$11,0,10*ROW('Hygiene Data'!I178)))</f>
        <v/>
      </c>
      <c r="EE184" s="270" t="str">
        <f ca="true">+IF(OFFSET('Hygiene Data'!$I$12,0,10*ROW('Hygiene Data'!I178))="","",OFFSET('Hygiene Data'!$I$12,0,10*ROW('Hygiene Data'!I178)))</f>
        <v/>
      </c>
      <c r="EF184" s="270"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6"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0"/>
      <c r="BS185" s="270" t="str">
        <f ca="true">+IF(OFFSET('Water Data'!$D$27,0,10*ROW('Water Data'!D179))="","",OFFSET('Water Data'!$D$27,0,10*ROW('Water Data'!D179)))</f>
        <v/>
      </c>
      <c r="BT185" s="270" t="str">
        <f ca="true">+IF(OFFSET('Water Data'!$D$28,0,10*ROW('Water Data'!D179))="","",OFFSET('Water Data'!$D$28,0,10*ROW('Water Data'!D179)))</f>
        <v/>
      </c>
      <c r="BU185" s="270" t="str">
        <f ca="true">+IF(OFFSET('Water Data'!$D$29,0,10*ROW('Water Data'!D179))="","",OFFSET('Water Data'!$D$29,0,10*ROW('Water Data'!D179)))</f>
        <v/>
      </c>
      <c r="BV185" s="270" t="str">
        <f ca="true">+IF(OFFSET('Water Data'!$E$27,0,10*ROW('Water Data'!E179))="","",OFFSET('Water Data'!$E$27,0,10*ROW('Water Data'!E179)))</f>
        <v/>
      </c>
      <c r="BW185" s="270" t="str">
        <f ca="true">+IF(OFFSET('Water Data'!$E$28,0,10*ROW('Water Data'!E179))="","",OFFSET('Water Data'!$E$28,0,10*ROW('Water Data'!E179)))</f>
        <v/>
      </c>
      <c r="BX185" s="270" t="str">
        <f ca="true">+IF(OFFSET('Water Data'!$E$29,0,10*ROW('Water Data'!E179))="","",OFFSET('Water Data'!$E$29,0,10*ROW('Water Data'!E179)))</f>
        <v/>
      </c>
      <c r="BY185" s="270" t="str">
        <f ca="true">+IF(OFFSET('Water Data'!$F$27,0,10*ROW('Water Data'!F179))="","",OFFSET('Water Data'!$F$27,0,10*ROW('Water Data'!F179)))</f>
        <v/>
      </c>
      <c r="BZ185" s="270" t="str">
        <f ca="true">+IF(OFFSET('Water Data'!$F$28,0,10*ROW('Water Data'!F179))="","",OFFSET('Water Data'!$F$28,0,10*ROW('Water Data'!F179)))</f>
        <v/>
      </c>
      <c r="CA185" s="270" t="str">
        <f ca="true">+IF(OFFSET('Water Data'!$F$29,0,10*ROW('Water Data'!F179))="","",OFFSET('Water Data'!$F$29,0,10*ROW('Water Data'!F179)))</f>
        <v/>
      </c>
      <c r="CB185" s="270" t="str">
        <f ca="true">+IF(OFFSET('Water Data'!$G$27,0,10*ROW('Water Data'!G179))="","",OFFSET('Water Data'!$G$27,0,10*ROW('Water Data'!G179)))</f>
        <v/>
      </c>
      <c r="CC185" s="270" t="str">
        <f ca="true">+IF(OFFSET('Water Data'!$G$28,0,10*ROW('Water Data'!G179))="","",OFFSET('Water Data'!$G$28,0,10*ROW('Water Data'!G179)))</f>
        <v/>
      </c>
      <c r="CD185" s="270" t="str">
        <f ca="true">+IF(OFFSET('Water Data'!$G$29,0,10*ROW('Water Data'!G179))="","",OFFSET('Water Data'!$G$29,0,10*ROW('Water Data'!G179)))</f>
        <v/>
      </c>
      <c r="CE185" s="270" t="str">
        <f ca="true">+IF(OFFSET('Water Data'!$H$27,0,10*ROW('Water Data'!H179))="","",OFFSET('Water Data'!$H$27,0,10*ROW('Water Data'!H179)))</f>
        <v/>
      </c>
      <c r="CF185" s="270" t="str">
        <f ca="true">+IF(OFFSET('Water Data'!$H$28,0,10*ROW('Water Data'!H179))="","",OFFSET('Water Data'!$H$28,0,10*ROW('Water Data'!H179)))</f>
        <v/>
      </c>
      <c r="CG185" s="270" t="str">
        <f ca="true">+IF(OFFSET('Water Data'!$H$29,0,10*ROW('Water Data'!H179))="","",OFFSET('Water Data'!$H$29,0,10*ROW('Water Data'!H179)))</f>
        <v/>
      </c>
      <c r="CH185" s="270" t="str">
        <f ca="true">+IF(OFFSET('Water Data'!$I$27,0,10*ROW('Water Data'!I179))="","",OFFSET('Water Data'!$I$27,0,10*ROW('Water Data'!I179)))</f>
        <v/>
      </c>
      <c r="CI185" s="270" t="str">
        <f ca="true">+IF(OFFSET('Water Data'!$I$28,0,10*ROW('Water Data'!I179))="","",OFFSET('Water Data'!$I$28,0,10*ROW('Water Data'!I179)))</f>
        <v/>
      </c>
      <c r="CJ185" s="270" t="str">
        <f ca="true">+IF(OFFSET('Water Data'!$I$29,0,10*ROW('Water Data'!I179))="","",OFFSET('Water Data'!$I$29,0,10*ROW('Water Data'!I179)))</f>
        <v/>
      </c>
      <c r="CK185" s="270" t="str">
        <f ca="true">+IF(OFFSET('Sanitation Data'!$D$28,0,10*ROW('Sanitation Data'!D179))="","",OFFSET('Sanitation Data'!$D$28,0,10*ROW('Sanitation Data'!D179)))</f>
        <v/>
      </c>
      <c r="CL185" s="270" t="str">
        <f ca="true">+IF(OFFSET('Sanitation Data'!$D$29,0,10*ROW('Sanitation Data'!D179))="","",OFFSET('Sanitation Data'!$D$29,0,10*ROW('Sanitation Data'!D179)))</f>
        <v/>
      </c>
      <c r="CM185" s="270" t="str">
        <f ca="true">+IF(OFFSET('Sanitation Data'!$D$30,0,10*ROW('Sanitation Data'!D179))="","",OFFSET('Sanitation Data'!$D$30,0,10*ROW('Sanitation Data'!D179)))</f>
        <v/>
      </c>
      <c r="CN185" s="270" t="str">
        <f ca="true">+IF(OFFSET('Sanitation Data'!$D$31,0,10*ROW('Sanitation Data'!D179))="","",OFFSET('Sanitation Data'!$D$31,0,10*ROW('Sanitation Data'!D179)))</f>
        <v/>
      </c>
      <c r="CO185" s="270" t="str">
        <f ca="true">+IF(OFFSET('Sanitation Data'!$D$32,0,10*ROW('Sanitation Data'!D179))="","",OFFSET('Sanitation Data'!$D$32,0,10*ROW('Sanitation Data'!D179)))</f>
        <v/>
      </c>
      <c r="CP185" s="270" t="str">
        <f ca="true">+IF(OFFSET('Sanitation Data'!$E$28,0,10*ROW('Sanitation Data'!E179))="","",OFFSET('Sanitation Data'!$E$28,0,10*ROW('Sanitation Data'!E179)))</f>
        <v/>
      </c>
      <c r="CQ185" s="270" t="str">
        <f ca="true">+IF(OFFSET('Sanitation Data'!$E$29,0,10*ROW('Sanitation Data'!E179))="","",OFFSET('Sanitation Data'!$E$29,0,10*ROW('Sanitation Data'!E179)))</f>
        <v/>
      </c>
      <c r="CR185" s="270" t="str">
        <f ca="true">+IF(OFFSET('Sanitation Data'!$E$30,0,10*ROW('Sanitation Data'!E179))="","",OFFSET('Sanitation Data'!$E$30,0,10*ROW('Sanitation Data'!E179)))</f>
        <v/>
      </c>
      <c r="CS185" s="270" t="str">
        <f ca="true">+IF(OFFSET('Sanitation Data'!$E$31,0,10*ROW('Sanitation Data'!E179))="","",OFFSET('Sanitation Data'!$E$31,0,10*ROW('Sanitation Data'!E179)))</f>
        <v/>
      </c>
      <c r="CT185" s="270" t="str">
        <f ca="true">+IF(OFFSET('Sanitation Data'!$E$32,0,10*ROW('Sanitation Data'!E179))="","",OFFSET('Sanitation Data'!$E$32,0,10*ROW('Sanitation Data'!E179)))</f>
        <v/>
      </c>
      <c r="CU185" s="270" t="str">
        <f ca="true">+IF(OFFSET('Sanitation Data'!$F$28,0,10*ROW('Sanitation Data'!F179))="","",OFFSET('Sanitation Data'!$F$28,0,10*ROW('Sanitation Data'!F179)))</f>
        <v/>
      </c>
      <c r="CV185" s="270" t="str">
        <f ca="true">+IF(OFFSET('Sanitation Data'!$F$29,0,10*ROW('Sanitation Data'!F179))="","",OFFSET('Sanitation Data'!$F$29,0,10*ROW('Sanitation Data'!F179)))</f>
        <v/>
      </c>
      <c r="CW185" s="270" t="str">
        <f ca="true">+IF(OFFSET('Sanitation Data'!$F$30,0,10*ROW('Sanitation Data'!F179))="","",OFFSET('Sanitation Data'!$F$30,0,10*ROW('Sanitation Data'!F179)))</f>
        <v/>
      </c>
      <c r="CX185" s="270" t="str">
        <f ca="true">+IF(OFFSET('Sanitation Data'!$F$31,0,10*ROW('Sanitation Data'!F179))="","",OFFSET('Sanitation Data'!$F$31,0,10*ROW('Sanitation Data'!F179)))</f>
        <v/>
      </c>
      <c r="CY185" s="270" t="str">
        <f ca="true">+IF(OFFSET('Sanitation Data'!$F$32,0,10*ROW('Sanitation Data'!F179))="","",OFFSET('Sanitation Data'!$F$32,0,10*ROW('Sanitation Data'!F179)))</f>
        <v/>
      </c>
      <c r="CZ185" s="270" t="str">
        <f ca="true">+IF(OFFSET('Sanitation Data'!$G$28,0,10*ROW('Sanitation Data'!G179))="","",OFFSET('Sanitation Data'!$G$28,0,10*ROW('Sanitation Data'!G179)))</f>
        <v/>
      </c>
      <c r="DA185" s="270" t="str">
        <f ca="true">+IF(OFFSET('Sanitation Data'!$G$29,0,10*ROW('Sanitation Data'!G179))="","",OFFSET('Sanitation Data'!$G$29,0,10*ROW('Sanitation Data'!G179)))</f>
        <v/>
      </c>
      <c r="DB185" s="270" t="str">
        <f ca="true">+IF(OFFSET('Sanitation Data'!$G$30,0,10*ROW('Sanitation Data'!G179))="","",OFFSET('Sanitation Data'!$G$30,0,10*ROW('Sanitation Data'!G179)))</f>
        <v/>
      </c>
      <c r="DC185" s="270" t="str">
        <f ca="true">+IF(OFFSET('Sanitation Data'!$G$31,0,10*ROW('Sanitation Data'!G179))="","",OFFSET('Sanitation Data'!$G$31,0,10*ROW('Sanitation Data'!G179)))</f>
        <v/>
      </c>
      <c r="DD185" s="270" t="str">
        <f ca="true">+IF(OFFSET('Sanitation Data'!$G$32,0,10*ROW('Sanitation Data'!G179))="","",OFFSET('Sanitation Data'!$G$32,0,10*ROW('Sanitation Data'!G179)))</f>
        <v/>
      </c>
      <c r="DE185" s="270" t="str">
        <f ca="true">+IF(OFFSET('Sanitation Data'!$H$28,0,10*ROW('Sanitation Data'!H179))="","",OFFSET('Sanitation Data'!$H$28,0,10*ROW('Sanitation Data'!H179)))</f>
        <v/>
      </c>
      <c r="DF185" s="270" t="str">
        <f ca="true">+IF(OFFSET('Sanitation Data'!$H$29,0,10*ROW('Sanitation Data'!H179))="","",OFFSET('Sanitation Data'!$H$29,0,10*ROW('Sanitation Data'!H179)))</f>
        <v/>
      </c>
      <c r="DG185" s="270" t="str">
        <f ca="true">+IF(OFFSET('Sanitation Data'!$H$30,0,10*ROW('Sanitation Data'!H179))="","",OFFSET('Sanitation Data'!$H$30,0,10*ROW('Sanitation Data'!H179)))</f>
        <v/>
      </c>
      <c r="DH185" s="270" t="str">
        <f ca="true">+IF(OFFSET('Sanitation Data'!$H$31,0,10*ROW('Sanitation Data'!H179))="","",OFFSET('Sanitation Data'!$H$31,0,10*ROW('Sanitation Data'!H179)))</f>
        <v/>
      </c>
      <c r="DI185" s="270" t="str">
        <f ca="true">+IF(OFFSET('Sanitation Data'!$H$32,0,10*ROW('Sanitation Data'!H179))="","",OFFSET('Sanitation Data'!$H$32,0,10*ROW('Sanitation Data'!H179)))</f>
        <v/>
      </c>
      <c r="DJ185" s="270" t="str">
        <f ca="true">+IF(OFFSET('Sanitation Data'!$I$28,0,10*ROW('Sanitation Data'!I179))="","",OFFSET('Sanitation Data'!$I$28,0,10*ROW('Sanitation Data'!I179)))</f>
        <v/>
      </c>
      <c r="DK185" s="270" t="str">
        <f ca="true">+IF(OFFSET('Sanitation Data'!$I$29,0,10*ROW('Sanitation Data'!I179))="","",OFFSET('Sanitation Data'!$I$29,0,10*ROW('Sanitation Data'!I179)))</f>
        <v/>
      </c>
      <c r="DL185" s="270" t="str">
        <f ca="true">+IF(OFFSET('Sanitation Data'!$I$30,0,10*ROW('Sanitation Data'!I179))="","",OFFSET('Sanitation Data'!$I$30,0,10*ROW('Sanitation Data'!I179)))</f>
        <v/>
      </c>
      <c r="DM185" s="270" t="str">
        <f ca="true">+IF(OFFSET('Sanitation Data'!$I$31,0,10*ROW('Sanitation Data'!I179))="","",OFFSET('Sanitation Data'!$I$31,0,10*ROW('Sanitation Data'!I179)))</f>
        <v/>
      </c>
      <c r="DN185" s="270" t="str">
        <f ca="true">+IF(OFFSET('Sanitation Data'!$I$32,0,10*ROW('Sanitation Data'!I179))="","",OFFSET('Sanitation Data'!$I$32,0,10*ROW('Sanitation Data'!I179)))</f>
        <v/>
      </c>
      <c r="DO185" s="270" t="str">
        <f ca="true">+IF(OFFSET('Hygiene Data'!$D$11,0,10*ROW('Hygiene Data'!D179))="","",OFFSET('Hygiene Data'!$D$11,0,10*ROW('Hygiene Data'!D179)))</f>
        <v/>
      </c>
      <c r="DP185" s="270" t="str">
        <f ca="true">+IF(OFFSET('Hygiene Data'!$D$12,0,10*ROW('Hygiene Data'!D179))="","",OFFSET('Hygiene Data'!$D$12,0,10*ROW('Hygiene Data'!D179)))</f>
        <v/>
      </c>
      <c r="DQ185" s="270" t="str">
        <f ca="true">+IF(OFFSET('Hygiene Data'!$D$13,0,10*ROW('Hygiene Data'!D179))="","",OFFSET('Hygiene Data'!$D$13,0,10*ROW('Hygiene Data'!D179)))</f>
        <v/>
      </c>
      <c r="DR185" s="270" t="str">
        <f ca="true">+IF(OFFSET('Hygiene Data'!$E$11,0,10*ROW('Hygiene Data'!E179))="","",OFFSET('Hygiene Data'!$E$11,0,10*ROW('Hygiene Data'!E179)))</f>
        <v/>
      </c>
      <c r="DS185" s="270" t="str">
        <f ca="true">+IF(OFFSET('Hygiene Data'!$E$12,0,10*ROW('Hygiene Data'!E179))="","",OFFSET('Hygiene Data'!$E$12,0,10*ROW('Hygiene Data'!E179)))</f>
        <v/>
      </c>
      <c r="DT185" s="270" t="str">
        <f ca="true">+IF(OFFSET('Hygiene Data'!$E$13,0,10*ROW('Hygiene Data'!E179))="","",OFFSET('Hygiene Data'!$E$13,0,10*ROW('Hygiene Data'!E179)))</f>
        <v/>
      </c>
      <c r="DU185" s="270" t="str">
        <f ca="true">+IF(OFFSET('Hygiene Data'!$F$11,0,10*ROW('Hygiene Data'!F179))="","",OFFSET('Hygiene Data'!$F$11,0,10*ROW('Hygiene Data'!F179)))</f>
        <v/>
      </c>
      <c r="DV185" s="270" t="str">
        <f ca="true">+IF(OFFSET('Hygiene Data'!$F$12,0,10*ROW('Hygiene Data'!F179))="","",OFFSET('Hygiene Data'!$F$12,0,10*ROW('Hygiene Data'!F179)))</f>
        <v/>
      </c>
      <c r="DW185" s="270" t="str">
        <f ca="true">+IF(OFFSET('Hygiene Data'!$F$13,0,10*ROW('Hygiene Data'!F179))="","",OFFSET('Hygiene Data'!$F$13,0,10*ROW('Hygiene Data'!F179)))</f>
        <v/>
      </c>
      <c r="DX185" s="270" t="str">
        <f ca="true">+IF(OFFSET('Hygiene Data'!$G$11,0,10*ROW('Hygiene Data'!G179))="","",OFFSET('Hygiene Data'!$G$11,0,10*ROW('Hygiene Data'!G179)))</f>
        <v/>
      </c>
      <c r="DY185" s="270" t="str">
        <f ca="true">+IF(OFFSET('Hygiene Data'!$G$12,0,10*ROW('Hygiene Data'!G179))="","",OFFSET('Hygiene Data'!$G$12,0,10*ROW('Hygiene Data'!G179)))</f>
        <v/>
      </c>
      <c r="DZ185" s="270" t="str">
        <f ca="true">+IF(OFFSET('Hygiene Data'!$G$13,0,10*ROW('Hygiene Data'!G179))="","",OFFSET('Hygiene Data'!$G$13,0,10*ROW('Hygiene Data'!G179)))</f>
        <v/>
      </c>
      <c r="EA185" s="270" t="str">
        <f ca="true">+IF(OFFSET('Hygiene Data'!$H$11,0,10*ROW('Hygiene Data'!H179))="","",OFFSET('Hygiene Data'!$H$11,0,10*ROW('Hygiene Data'!H179)))</f>
        <v/>
      </c>
      <c r="EB185" s="270" t="str">
        <f ca="true">+IF(OFFSET('Hygiene Data'!$H$12,0,10*ROW('Hygiene Data'!H179))="","",OFFSET('Hygiene Data'!$H$12,0,10*ROW('Hygiene Data'!H179)))</f>
        <v/>
      </c>
      <c r="EC185" s="270" t="str">
        <f ca="true">+IF(OFFSET('Hygiene Data'!$H$13,0,10*ROW('Hygiene Data'!H179))="","",OFFSET('Hygiene Data'!$H$13,0,10*ROW('Hygiene Data'!H179)))</f>
        <v/>
      </c>
      <c r="ED185" s="270" t="str">
        <f ca="true">+IF(OFFSET('Hygiene Data'!$I$11,0,10*ROW('Hygiene Data'!I179))="","",OFFSET('Hygiene Data'!$I$11,0,10*ROW('Hygiene Data'!I179)))</f>
        <v/>
      </c>
      <c r="EE185" s="270" t="str">
        <f ca="true">+IF(OFFSET('Hygiene Data'!$I$12,0,10*ROW('Hygiene Data'!I179))="","",OFFSET('Hygiene Data'!$I$12,0,10*ROW('Hygiene Data'!I179)))</f>
        <v/>
      </c>
      <c r="EF185" s="270"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6"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0"/>
      <c r="BS186" s="270" t="str">
        <f ca="true">+IF(OFFSET('Water Data'!$D$27,0,10*ROW('Water Data'!D180))="","",OFFSET('Water Data'!$D$27,0,10*ROW('Water Data'!D180)))</f>
        <v/>
      </c>
      <c r="BT186" s="270" t="str">
        <f ca="true">+IF(OFFSET('Water Data'!$D$28,0,10*ROW('Water Data'!D180))="","",OFFSET('Water Data'!$D$28,0,10*ROW('Water Data'!D180)))</f>
        <v/>
      </c>
      <c r="BU186" s="270" t="str">
        <f ca="true">+IF(OFFSET('Water Data'!$D$29,0,10*ROW('Water Data'!D180))="","",OFFSET('Water Data'!$D$29,0,10*ROW('Water Data'!D180)))</f>
        <v/>
      </c>
      <c r="BV186" s="270" t="str">
        <f ca="true">+IF(OFFSET('Water Data'!$E$27,0,10*ROW('Water Data'!E180))="","",OFFSET('Water Data'!$E$27,0,10*ROW('Water Data'!E180)))</f>
        <v/>
      </c>
      <c r="BW186" s="270" t="str">
        <f ca="true">+IF(OFFSET('Water Data'!$E$28,0,10*ROW('Water Data'!E180))="","",OFFSET('Water Data'!$E$28,0,10*ROW('Water Data'!E180)))</f>
        <v/>
      </c>
      <c r="BX186" s="270" t="str">
        <f ca="true">+IF(OFFSET('Water Data'!$E$29,0,10*ROW('Water Data'!E180))="","",OFFSET('Water Data'!$E$29,0,10*ROW('Water Data'!E180)))</f>
        <v/>
      </c>
      <c r="BY186" s="270" t="str">
        <f ca="true">+IF(OFFSET('Water Data'!$F$27,0,10*ROW('Water Data'!F180))="","",OFFSET('Water Data'!$F$27,0,10*ROW('Water Data'!F180)))</f>
        <v/>
      </c>
      <c r="BZ186" s="270" t="str">
        <f ca="true">+IF(OFFSET('Water Data'!$F$28,0,10*ROW('Water Data'!F180))="","",OFFSET('Water Data'!$F$28,0,10*ROW('Water Data'!F180)))</f>
        <v/>
      </c>
      <c r="CA186" s="270" t="str">
        <f ca="true">+IF(OFFSET('Water Data'!$F$29,0,10*ROW('Water Data'!F180))="","",OFFSET('Water Data'!$F$29,0,10*ROW('Water Data'!F180)))</f>
        <v/>
      </c>
      <c r="CB186" s="270" t="str">
        <f ca="true">+IF(OFFSET('Water Data'!$G$27,0,10*ROW('Water Data'!G180))="","",OFFSET('Water Data'!$G$27,0,10*ROW('Water Data'!G180)))</f>
        <v/>
      </c>
      <c r="CC186" s="270" t="str">
        <f ca="true">+IF(OFFSET('Water Data'!$G$28,0,10*ROW('Water Data'!G180))="","",OFFSET('Water Data'!$G$28,0,10*ROW('Water Data'!G180)))</f>
        <v/>
      </c>
      <c r="CD186" s="270" t="str">
        <f ca="true">+IF(OFFSET('Water Data'!$G$29,0,10*ROW('Water Data'!G180))="","",OFFSET('Water Data'!$G$29,0,10*ROW('Water Data'!G180)))</f>
        <v/>
      </c>
      <c r="CE186" s="270" t="str">
        <f ca="true">+IF(OFFSET('Water Data'!$H$27,0,10*ROW('Water Data'!H180))="","",OFFSET('Water Data'!$H$27,0,10*ROW('Water Data'!H180)))</f>
        <v/>
      </c>
      <c r="CF186" s="270" t="str">
        <f ca="true">+IF(OFFSET('Water Data'!$H$28,0,10*ROW('Water Data'!H180))="","",OFFSET('Water Data'!$H$28,0,10*ROW('Water Data'!H180)))</f>
        <v/>
      </c>
      <c r="CG186" s="270" t="str">
        <f ca="true">+IF(OFFSET('Water Data'!$H$29,0,10*ROW('Water Data'!H180))="","",OFFSET('Water Data'!$H$29,0,10*ROW('Water Data'!H180)))</f>
        <v/>
      </c>
      <c r="CH186" s="270" t="str">
        <f ca="true">+IF(OFFSET('Water Data'!$I$27,0,10*ROW('Water Data'!I180))="","",OFFSET('Water Data'!$I$27,0,10*ROW('Water Data'!I180)))</f>
        <v/>
      </c>
      <c r="CI186" s="270" t="str">
        <f ca="true">+IF(OFFSET('Water Data'!$I$28,0,10*ROW('Water Data'!I180))="","",OFFSET('Water Data'!$I$28,0,10*ROW('Water Data'!I180)))</f>
        <v/>
      </c>
      <c r="CJ186" s="270" t="str">
        <f ca="true">+IF(OFFSET('Water Data'!$I$29,0,10*ROW('Water Data'!I180))="","",OFFSET('Water Data'!$I$29,0,10*ROW('Water Data'!I180)))</f>
        <v/>
      </c>
      <c r="CK186" s="270" t="str">
        <f ca="true">+IF(OFFSET('Sanitation Data'!$D$28,0,10*ROW('Sanitation Data'!D180))="","",OFFSET('Sanitation Data'!$D$28,0,10*ROW('Sanitation Data'!D180)))</f>
        <v/>
      </c>
      <c r="CL186" s="270" t="str">
        <f ca="true">+IF(OFFSET('Sanitation Data'!$D$29,0,10*ROW('Sanitation Data'!D180))="","",OFFSET('Sanitation Data'!$D$29,0,10*ROW('Sanitation Data'!D180)))</f>
        <v/>
      </c>
      <c r="CM186" s="270" t="str">
        <f ca="true">+IF(OFFSET('Sanitation Data'!$D$30,0,10*ROW('Sanitation Data'!D180))="","",OFFSET('Sanitation Data'!$D$30,0,10*ROW('Sanitation Data'!D180)))</f>
        <v/>
      </c>
      <c r="CN186" s="270" t="str">
        <f ca="true">+IF(OFFSET('Sanitation Data'!$D$31,0,10*ROW('Sanitation Data'!D180))="","",OFFSET('Sanitation Data'!$D$31,0,10*ROW('Sanitation Data'!D180)))</f>
        <v/>
      </c>
      <c r="CO186" s="270" t="str">
        <f ca="true">+IF(OFFSET('Sanitation Data'!$D$32,0,10*ROW('Sanitation Data'!D180))="","",OFFSET('Sanitation Data'!$D$32,0,10*ROW('Sanitation Data'!D180)))</f>
        <v/>
      </c>
      <c r="CP186" s="270" t="str">
        <f ca="true">+IF(OFFSET('Sanitation Data'!$E$28,0,10*ROW('Sanitation Data'!E180))="","",OFFSET('Sanitation Data'!$E$28,0,10*ROW('Sanitation Data'!E180)))</f>
        <v/>
      </c>
      <c r="CQ186" s="270" t="str">
        <f ca="true">+IF(OFFSET('Sanitation Data'!$E$29,0,10*ROW('Sanitation Data'!E180))="","",OFFSET('Sanitation Data'!$E$29,0,10*ROW('Sanitation Data'!E180)))</f>
        <v/>
      </c>
      <c r="CR186" s="270" t="str">
        <f ca="true">+IF(OFFSET('Sanitation Data'!$E$30,0,10*ROW('Sanitation Data'!E180))="","",OFFSET('Sanitation Data'!$E$30,0,10*ROW('Sanitation Data'!E180)))</f>
        <v/>
      </c>
      <c r="CS186" s="270" t="str">
        <f ca="true">+IF(OFFSET('Sanitation Data'!$E$31,0,10*ROW('Sanitation Data'!E180))="","",OFFSET('Sanitation Data'!$E$31,0,10*ROW('Sanitation Data'!E180)))</f>
        <v/>
      </c>
      <c r="CT186" s="270" t="str">
        <f ca="true">+IF(OFFSET('Sanitation Data'!$E$32,0,10*ROW('Sanitation Data'!E180))="","",OFFSET('Sanitation Data'!$E$32,0,10*ROW('Sanitation Data'!E180)))</f>
        <v/>
      </c>
      <c r="CU186" s="270" t="str">
        <f ca="true">+IF(OFFSET('Sanitation Data'!$F$28,0,10*ROW('Sanitation Data'!F180))="","",OFFSET('Sanitation Data'!$F$28,0,10*ROW('Sanitation Data'!F180)))</f>
        <v/>
      </c>
      <c r="CV186" s="270" t="str">
        <f ca="true">+IF(OFFSET('Sanitation Data'!$F$29,0,10*ROW('Sanitation Data'!F180))="","",OFFSET('Sanitation Data'!$F$29,0,10*ROW('Sanitation Data'!F180)))</f>
        <v/>
      </c>
      <c r="CW186" s="270" t="str">
        <f ca="true">+IF(OFFSET('Sanitation Data'!$F$30,0,10*ROW('Sanitation Data'!F180))="","",OFFSET('Sanitation Data'!$F$30,0,10*ROW('Sanitation Data'!F180)))</f>
        <v/>
      </c>
      <c r="CX186" s="270" t="str">
        <f ca="true">+IF(OFFSET('Sanitation Data'!$F$31,0,10*ROW('Sanitation Data'!F180))="","",OFFSET('Sanitation Data'!$F$31,0,10*ROW('Sanitation Data'!F180)))</f>
        <v/>
      </c>
      <c r="CY186" s="270" t="str">
        <f ca="true">+IF(OFFSET('Sanitation Data'!$F$32,0,10*ROW('Sanitation Data'!F180))="","",OFFSET('Sanitation Data'!$F$32,0,10*ROW('Sanitation Data'!F180)))</f>
        <v/>
      </c>
      <c r="CZ186" s="270" t="str">
        <f ca="true">+IF(OFFSET('Sanitation Data'!$G$28,0,10*ROW('Sanitation Data'!G180))="","",OFFSET('Sanitation Data'!$G$28,0,10*ROW('Sanitation Data'!G180)))</f>
        <v/>
      </c>
      <c r="DA186" s="270" t="str">
        <f ca="true">+IF(OFFSET('Sanitation Data'!$G$29,0,10*ROW('Sanitation Data'!G180))="","",OFFSET('Sanitation Data'!$G$29,0,10*ROW('Sanitation Data'!G180)))</f>
        <v/>
      </c>
      <c r="DB186" s="270" t="str">
        <f ca="true">+IF(OFFSET('Sanitation Data'!$G$30,0,10*ROW('Sanitation Data'!G180))="","",OFFSET('Sanitation Data'!$G$30,0,10*ROW('Sanitation Data'!G180)))</f>
        <v/>
      </c>
      <c r="DC186" s="270" t="str">
        <f ca="true">+IF(OFFSET('Sanitation Data'!$G$31,0,10*ROW('Sanitation Data'!G180))="","",OFFSET('Sanitation Data'!$G$31,0,10*ROW('Sanitation Data'!G180)))</f>
        <v/>
      </c>
      <c r="DD186" s="270" t="str">
        <f ca="true">+IF(OFFSET('Sanitation Data'!$G$32,0,10*ROW('Sanitation Data'!G180))="","",OFFSET('Sanitation Data'!$G$32,0,10*ROW('Sanitation Data'!G180)))</f>
        <v/>
      </c>
      <c r="DE186" s="270" t="str">
        <f ca="true">+IF(OFFSET('Sanitation Data'!$H$28,0,10*ROW('Sanitation Data'!H180))="","",OFFSET('Sanitation Data'!$H$28,0,10*ROW('Sanitation Data'!H180)))</f>
        <v/>
      </c>
      <c r="DF186" s="270" t="str">
        <f ca="true">+IF(OFFSET('Sanitation Data'!$H$29,0,10*ROW('Sanitation Data'!H180))="","",OFFSET('Sanitation Data'!$H$29,0,10*ROW('Sanitation Data'!H180)))</f>
        <v/>
      </c>
      <c r="DG186" s="270" t="str">
        <f ca="true">+IF(OFFSET('Sanitation Data'!$H$30,0,10*ROW('Sanitation Data'!H180))="","",OFFSET('Sanitation Data'!$H$30,0,10*ROW('Sanitation Data'!H180)))</f>
        <v/>
      </c>
      <c r="DH186" s="270" t="str">
        <f ca="true">+IF(OFFSET('Sanitation Data'!$H$31,0,10*ROW('Sanitation Data'!H180))="","",OFFSET('Sanitation Data'!$H$31,0,10*ROW('Sanitation Data'!H180)))</f>
        <v/>
      </c>
      <c r="DI186" s="270" t="str">
        <f ca="true">+IF(OFFSET('Sanitation Data'!$H$32,0,10*ROW('Sanitation Data'!H180))="","",OFFSET('Sanitation Data'!$H$32,0,10*ROW('Sanitation Data'!H180)))</f>
        <v/>
      </c>
      <c r="DJ186" s="270" t="str">
        <f ca="true">+IF(OFFSET('Sanitation Data'!$I$28,0,10*ROW('Sanitation Data'!I180))="","",OFFSET('Sanitation Data'!$I$28,0,10*ROW('Sanitation Data'!I180)))</f>
        <v/>
      </c>
      <c r="DK186" s="270" t="str">
        <f ca="true">+IF(OFFSET('Sanitation Data'!$I$29,0,10*ROW('Sanitation Data'!I180))="","",OFFSET('Sanitation Data'!$I$29,0,10*ROW('Sanitation Data'!I180)))</f>
        <v/>
      </c>
      <c r="DL186" s="270" t="str">
        <f ca="true">+IF(OFFSET('Sanitation Data'!$I$30,0,10*ROW('Sanitation Data'!I180))="","",OFFSET('Sanitation Data'!$I$30,0,10*ROW('Sanitation Data'!I180)))</f>
        <v/>
      </c>
      <c r="DM186" s="270" t="str">
        <f ca="true">+IF(OFFSET('Sanitation Data'!$I$31,0,10*ROW('Sanitation Data'!I180))="","",OFFSET('Sanitation Data'!$I$31,0,10*ROW('Sanitation Data'!I180)))</f>
        <v/>
      </c>
      <c r="DN186" s="270" t="str">
        <f ca="true">+IF(OFFSET('Sanitation Data'!$I$32,0,10*ROW('Sanitation Data'!I180))="","",OFFSET('Sanitation Data'!$I$32,0,10*ROW('Sanitation Data'!I180)))</f>
        <v/>
      </c>
      <c r="DO186" s="270" t="str">
        <f ca="true">+IF(OFFSET('Hygiene Data'!$D$11,0,10*ROW('Hygiene Data'!D180))="","",OFFSET('Hygiene Data'!$D$11,0,10*ROW('Hygiene Data'!D180)))</f>
        <v/>
      </c>
      <c r="DP186" s="270" t="str">
        <f ca="true">+IF(OFFSET('Hygiene Data'!$D$12,0,10*ROW('Hygiene Data'!D180))="","",OFFSET('Hygiene Data'!$D$12,0,10*ROW('Hygiene Data'!D180)))</f>
        <v/>
      </c>
      <c r="DQ186" s="270" t="str">
        <f ca="true">+IF(OFFSET('Hygiene Data'!$D$13,0,10*ROW('Hygiene Data'!D180))="","",OFFSET('Hygiene Data'!$D$13,0,10*ROW('Hygiene Data'!D180)))</f>
        <v/>
      </c>
      <c r="DR186" s="270" t="str">
        <f ca="true">+IF(OFFSET('Hygiene Data'!$E$11,0,10*ROW('Hygiene Data'!E180))="","",OFFSET('Hygiene Data'!$E$11,0,10*ROW('Hygiene Data'!E180)))</f>
        <v/>
      </c>
      <c r="DS186" s="270" t="str">
        <f ca="true">+IF(OFFSET('Hygiene Data'!$E$12,0,10*ROW('Hygiene Data'!E180))="","",OFFSET('Hygiene Data'!$E$12,0,10*ROW('Hygiene Data'!E180)))</f>
        <v/>
      </c>
      <c r="DT186" s="270" t="str">
        <f ca="true">+IF(OFFSET('Hygiene Data'!$E$13,0,10*ROW('Hygiene Data'!E180))="","",OFFSET('Hygiene Data'!$E$13,0,10*ROW('Hygiene Data'!E180)))</f>
        <v/>
      </c>
      <c r="DU186" s="270" t="str">
        <f ca="true">+IF(OFFSET('Hygiene Data'!$F$11,0,10*ROW('Hygiene Data'!F180))="","",OFFSET('Hygiene Data'!$F$11,0,10*ROW('Hygiene Data'!F180)))</f>
        <v/>
      </c>
      <c r="DV186" s="270" t="str">
        <f ca="true">+IF(OFFSET('Hygiene Data'!$F$12,0,10*ROW('Hygiene Data'!F180))="","",OFFSET('Hygiene Data'!$F$12,0,10*ROW('Hygiene Data'!F180)))</f>
        <v/>
      </c>
      <c r="DW186" s="270" t="str">
        <f ca="true">+IF(OFFSET('Hygiene Data'!$F$13,0,10*ROW('Hygiene Data'!F180))="","",OFFSET('Hygiene Data'!$F$13,0,10*ROW('Hygiene Data'!F180)))</f>
        <v/>
      </c>
      <c r="DX186" s="270" t="str">
        <f ca="true">+IF(OFFSET('Hygiene Data'!$G$11,0,10*ROW('Hygiene Data'!G180))="","",OFFSET('Hygiene Data'!$G$11,0,10*ROW('Hygiene Data'!G180)))</f>
        <v/>
      </c>
      <c r="DY186" s="270" t="str">
        <f ca="true">+IF(OFFSET('Hygiene Data'!$G$12,0,10*ROW('Hygiene Data'!G180))="","",OFFSET('Hygiene Data'!$G$12,0,10*ROW('Hygiene Data'!G180)))</f>
        <v/>
      </c>
      <c r="DZ186" s="270" t="str">
        <f ca="true">+IF(OFFSET('Hygiene Data'!$G$13,0,10*ROW('Hygiene Data'!G180))="","",OFFSET('Hygiene Data'!$G$13,0,10*ROW('Hygiene Data'!G180)))</f>
        <v/>
      </c>
      <c r="EA186" s="270" t="str">
        <f ca="true">+IF(OFFSET('Hygiene Data'!$H$11,0,10*ROW('Hygiene Data'!H180))="","",OFFSET('Hygiene Data'!$H$11,0,10*ROW('Hygiene Data'!H180)))</f>
        <v/>
      </c>
      <c r="EB186" s="270" t="str">
        <f ca="true">+IF(OFFSET('Hygiene Data'!$H$12,0,10*ROW('Hygiene Data'!H180))="","",OFFSET('Hygiene Data'!$H$12,0,10*ROW('Hygiene Data'!H180)))</f>
        <v/>
      </c>
      <c r="EC186" s="270" t="str">
        <f ca="true">+IF(OFFSET('Hygiene Data'!$H$13,0,10*ROW('Hygiene Data'!H180))="","",OFFSET('Hygiene Data'!$H$13,0,10*ROW('Hygiene Data'!H180)))</f>
        <v/>
      </c>
      <c r="ED186" s="270" t="str">
        <f ca="true">+IF(OFFSET('Hygiene Data'!$I$11,0,10*ROW('Hygiene Data'!I180))="","",OFFSET('Hygiene Data'!$I$11,0,10*ROW('Hygiene Data'!I180)))</f>
        <v/>
      </c>
      <c r="EE186" s="270" t="str">
        <f ca="true">+IF(OFFSET('Hygiene Data'!$I$12,0,10*ROW('Hygiene Data'!I180))="","",OFFSET('Hygiene Data'!$I$12,0,10*ROW('Hygiene Data'!I180)))</f>
        <v/>
      </c>
      <c r="EF186" s="270"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6"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0"/>
      <c r="BS187" s="270" t="str">
        <f ca="true">+IF(OFFSET('Water Data'!$D$27,0,10*ROW('Water Data'!D181))="","",OFFSET('Water Data'!$D$27,0,10*ROW('Water Data'!D181)))</f>
        <v/>
      </c>
      <c r="BT187" s="270" t="str">
        <f ca="true">+IF(OFFSET('Water Data'!$D$28,0,10*ROW('Water Data'!D181))="","",OFFSET('Water Data'!$D$28,0,10*ROW('Water Data'!D181)))</f>
        <v/>
      </c>
      <c r="BU187" s="270" t="str">
        <f ca="true">+IF(OFFSET('Water Data'!$D$29,0,10*ROW('Water Data'!D181))="","",OFFSET('Water Data'!$D$29,0,10*ROW('Water Data'!D181)))</f>
        <v/>
      </c>
      <c r="BV187" s="270" t="str">
        <f ca="true">+IF(OFFSET('Water Data'!$E$27,0,10*ROW('Water Data'!E181))="","",OFFSET('Water Data'!$E$27,0,10*ROW('Water Data'!E181)))</f>
        <v/>
      </c>
      <c r="BW187" s="270" t="str">
        <f ca="true">+IF(OFFSET('Water Data'!$E$28,0,10*ROW('Water Data'!E181))="","",OFFSET('Water Data'!$E$28,0,10*ROW('Water Data'!E181)))</f>
        <v/>
      </c>
      <c r="BX187" s="270" t="str">
        <f ca="true">+IF(OFFSET('Water Data'!$E$29,0,10*ROW('Water Data'!E181))="","",OFFSET('Water Data'!$E$29,0,10*ROW('Water Data'!E181)))</f>
        <v/>
      </c>
      <c r="BY187" s="270" t="str">
        <f ca="true">+IF(OFFSET('Water Data'!$F$27,0,10*ROW('Water Data'!F181))="","",OFFSET('Water Data'!$F$27,0,10*ROW('Water Data'!F181)))</f>
        <v/>
      </c>
      <c r="BZ187" s="270" t="str">
        <f ca="true">+IF(OFFSET('Water Data'!$F$28,0,10*ROW('Water Data'!F181))="","",OFFSET('Water Data'!$F$28,0,10*ROW('Water Data'!F181)))</f>
        <v/>
      </c>
      <c r="CA187" s="270" t="str">
        <f ca="true">+IF(OFFSET('Water Data'!$F$29,0,10*ROW('Water Data'!F181))="","",OFFSET('Water Data'!$F$29,0,10*ROW('Water Data'!F181)))</f>
        <v/>
      </c>
      <c r="CB187" s="270" t="str">
        <f ca="true">+IF(OFFSET('Water Data'!$G$27,0,10*ROW('Water Data'!G181))="","",OFFSET('Water Data'!$G$27,0,10*ROW('Water Data'!G181)))</f>
        <v/>
      </c>
      <c r="CC187" s="270" t="str">
        <f ca="true">+IF(OFFSET('Water Data'!$G$28,0,10*ROW('Water Data'!G181))="","",OFFSET('Water Data'!$G$28,0,10*ROW('Water Data'!G181)))</f>
        <v/>
      </c>
      <c r="CD187" s="270" t="str">
        <f ca="true">+IF(OFFSET('Water Data'!$G$29,0,10*ROW('Water Data'!G181))="","",OFFSET('Water Data'!$G$29,0,10*ROW('Water Data'!G181)))</f>
        <v/>
      </c>
      <c r="CE187" s="270" t="str">
        <f ca="true">+IF(OFFSET('Water Data'!$H$27,0,10*ROW('Water Data'!H181))="","",OFFSET('Water Data'!$H$27,0,10*ROW('Water Data'!H181)))</f>
        <v/>
      </c>
      <c r="CF187" s="270" t="str">
        <f ca="true">+IF(OFFSET('Water Data'!$H$28,0,10*ROW('Water Data'!H181))="","",OFFSET('Water Data'!$H$28,0,10*ROW('Water Data'!H181)))</f>
        <v/>
      </c>
      <c r="CG187" s="270" t="str">
        <f ca="true">+IF(OFFSET('Water Data'!$H$29,0,10*ROW('Water Data'!H181))="","",OFFSET('Water Data'!$H$29,0,10*ROW('Water Data'!H181)))</f>
        <v/>
      </c>
      <c r="CH187" s="270" t="str">
        <f ca="true">+IF(OFFSET('Water Data'!$I$27,0,10*ROW('Water Data'!I181))="","",OFFSET('Water Data'!$I$27,0,10*ROW('Water Data'!I181)))</f>
        <v/>
      </c>
      <c r="CI187" s="270" t="str">
        <f ca="true">+IF(OFFSET('Water Data'!$I$28,0,10*ROW('Water Data'!I181))="","",OFFSET('Water Data'!$I$28,0,10*ROW('Water Data'!I181)))</f>
        <v/>
      </c>
      <c r="CJ187" s="270" t="str">
        <f ca="true">+IF(OFFSET('Water Data'!$I$29,0,10*ROW('Water Data'!I181))="","",OFFSET('Water Data'!$I$29,0,10*ROW('Water Data'!I181)))</f>
        <v/>
      </c>
      <c r="CK187" s="270" t="str">
        <f ca="true">+IF(OFFSET('Sanitation Data'!$D$28,0,10*ROW('Sanitation Data'!D181))="","",OFFSET('Sanitation Data'!$D$28,0,10*ROW('Sanitation Data'!D181)))</f>
        <v/>
      </c>
      <c r="CL187" s="270" t="str">
        <f ca="true">+IF(OFFSET('Sanitation Data'!$D$29,0,10*ROW('Sanitation Data'!D181))="","",OFFSET('Sanitation Data'!$D$29,0,10*ROW('Sanitation Data'!D181)))</f>
        <v/>
      </c>
      <c r="CM187" s="270" t="str">
        <f ca="true">+IF(OFFSET('Sanitation Data'!$D$30,0,10*ROW('Sanitation Data'!D181))="","",OFFSET('Sanitation Data'!$D$30,0,10*ROW('Sanitation Data'!D181)))</f>
        <v/>
      </c>
      <c r="CN187" s="270" t="str">
        <f ca="true">+IF(OFFSET('Sanitation Data'!$D$31,0,10*ROW('Sanitation Data'!D181))="","",OFFSET('Sanitation Data'!$D$31,0,10*ROW('Sanitation Data'!D181)))</f>
        <v/>
      </c>
      <c r="CO187" s="270" t="str">
        <f ca="true">+IF(OFFSET('Sanitation Data'!$D$32,0,10*ROW('Sanitation Data'!D181))="","",OFFSET('Sanitation Data'!$D$32,0,10*ROW('Sanitation Data'!D181)))</f>
        <v/>
      </c>
      <c r="CP187" s="270" t="str">
        <f ca="true">+IF(OFFSET('Sanitation Data'!$E$28,0,10*ROW('Sanitation Data'!E181))="","",OFFSET('Sanitation Data'!$E$28,0,10*ROW('Sanitation Data'!E181)))</f>
        <v/>
      </c>
      <c r="CQ187" s="270" t="str">
        <f ca="true">+IF(OFFSET('Sanitation Data'!$E$29,0,10*ROW('Sanitation Data'!E181))="","",OFFSET('Sanitation Data'!$E$29,0,10*ROW('Sanitation Data'!E181)))</f>
        <v/>
      </c>
      <c r="CR187" s="270" t="str">
        <f ca="true">+IF(OFFSET('Sanitation Data'!$E$30,0,10*ROW('Sanitation Data'!E181))="","",OFFSET('Sanitation Data'!$E$30,0,10*ROW('Sanitation Data'!E181)))</f>
        <v/>
      </c>
      <c r="CS187" s="270" t="str">
        <f ca="true">+IF(OFFSET('Sanitation Data'!$E$31,0,10*ROW('Sanitation Data'!E181))="","",OFFSET('Sanitation Data'!$E$31,0,10*ROW('Sanitation Data'!E181)))</f>
        <v/>
      </c>
      <c r="CT187" s="270" t="str">
        <f ca="true">+IF(OFFSET('Sanitation Data'!$E$32,0,10*ROW('Sanitation Data'!E181))="","",OFFSET('Sanitation Data'!$E$32,0,10*ROW('Sanitation Data'!E181)))</f>
        <v/>
      </c>
      <c r="CU187" s="270" t="str">
        <f ca="true">+IF(OFFSET('Sanitation Data'!$F$28,0,10*ROW('Sanitation Data'!F181))="","",OFFSET('Sanitation Data'!$F$28,0,10*ROW('Sanitation Data'!F181)))</f>
        <v/>
      </c>
      <c r="CV187" s="270" t="str">
        <f ca="true">+IF(OFFSET('Sanitation Data'!$F$29,0,10*ROW('Sanitation Data'!F181))="","",OFFSET('Sanitation Data'!$F$29,0,10*ROW('Sanitation Data'!F181)))</f>
        <v/>
      </c>
      <c r="CW187" s="270" t="str">
        <f ca="true">+IF(OFFSET('Sanitation Data'!$F$30,0,10*ROW('Sanitation Data'!F181))="","",OFFSET('Sanitation Data'!$F$30,0,10*ROW('Sanitation Data'!F181)))</f>
        <v/>
      </c>
      <c r="CX187" s="270" t="str">
        <f ca="true">+IF(OFFSET('Sanitation Data'!$F$31,0,10*ROW('Sanitation Data'!F181))="","",OFFSET('Sanitation Data'!$F$31,0,10*ROW('Sanitation Data'!F181)))</f>
        <v/>
      </c>
      <c r="CY187" s="270" t="str">
        <f ca="true">+IF(OFFSET('Sanitation Data'!$F$32,0,10*ROW('Sanitation Data'!F181))="","",OFFSET('Sanitation Data'!$F$32,0,10*ROW('Sanitation Data'!F181)))</f>
        <v/>
      </c>
      <c r="CZ187" s="270" t="str">
        <f ca="true">+IF(OFFSET('Sanitation Data'!$G$28,0,10*ROW('Sanitation Data'!G181))="","",OFFSET('Sanitation Data'!$G$28,0,10*ROW('Sanitation Data'!G181)))</f>
        <v/>
      </c>
      <c r="DA187" s="270" t="str">
        <f ca="true">+IF(OFFSET('Sanitation Data'!$G$29,0,10*ROW('Sanitation Data'!G181))="","",OFFSET('Sanitation Data'!$G$29,0,10*ROW('Sanitation Data'!G181)))</f>
        <v/>
      </c>
      <c r="DB187" s="270" t="str">
        <f ca="true">+IF(OFFSET('Sanitation Data'!$G$30,0,10*ROW('Sanitation Data'!G181))="","",OFFSET('Sanitation Data'!$G$30,0,10*ROW('Sanitation Data'!G181)))</f>
        <v/>
      </c>
      <c r="DC187" s="270" t="str">
        <f ca="true">+IF(OFFSET('Sanitation Data'!$G$31,0,10*ROW('Sanitation Data'!G181))="","",OFFSET('Sanitation Data'!$G$31,0,10*ROW('Sanitation Data'!G181)))</f>
        <v/>
      </c>
      <c r="DD187" s="270" t="str">
        <f ca="true">+IF(OFFSET('Sanitation Data'!$G$32,0,10*ROW('Sanitation Data'!G181))="","",OFFSET('Sanitation Data'!$G$32,0,10*ROW('Sanitation Data'!G181)))</f>
        <v/>
      </c>
      <c r="DE187" s="270" t="str">
        <f ca="true">+IF(OFFSET('Sanitation Data'!$H$28,0,10*ROW('Sanitation Data'!H181))="","",OFFSET('Sanitation Data'!$H$28,0,10*ROW('Sanitation Data'!H181)))</f>
        <v/>
      </c>
      <c r="DF187" s="270" t="str">
        <f ca="true">+IF(OFFSET('Sanitation Data'!$H$29,0,10*ROW('Sanitation Data'!H181))="","",OFFSET('Sanitation Data'!$H$29,0,10*ROW('Sanitation Data'!H181)))</f>
        <v/>
      </c>
      <c r="DG187" s="270" t="str">
        <f ca="true">+IF(OFFSET('Sanitation Data'!$H$30,0,10*ROW('Sanitation Data'!H181))="","",OFFSET('Sanitation Data'!$H$30,0,10*ROW('Sanitation Data'!H181)))</f>
        <v/>
      </c>
      <c r="DH187" s="270" t="str">
        <f ca="true">+IF(OFFSET('Sanitation Data'!$H$31,0,10*ROW('Sanitation Data'!H181))="","",OFFSET('Sanitation Data'!$H$31,0,10*ROW('Sanitation Data'!H181)))</f>
        <v/>
      </c>
      <c r="DI187" s="270" t="str">
        <f ca="true">+IF(OFFSET('Sanitation Data'!$H$32,0,10*ROW('Sanitation Data'!H181))="","",OFFSET('Sanitation Data'!$H$32,0,10*ROW('Sanitation Data'!H181)))</f>
        <v/>
      </c>
      <c r="DJ187" s="270" t="str">
        <f ca="true">+IF(OFFSET('Sanitation Data'!$I$28,0,10*ROW('Sanitation Data'!I181))="","",OFFSET('Sanitation Data'!$I$28,0,10*ROW('Sanitation Data'!I181)))</f>
        <v/>
      </c>
      <c r="DK187" s="270" t="str">
        <f ca="true">+IF(OFFSET('Sanitation Data'!$I$29,0,10*ROW('Sanitation Data'!I181))="","",OFFSET('Sanitation Data'!$I$29,0,10*ROW('Sanitation Data'!I181)))</f>
        <v/>
      </c>
      <c r="DL187" s="270" t="str">
        <f ca="true">+IF(OFFSET('Sanitation Data'!$I$30,0,10*ROW('Sanitation Data'!I181))="","",OFFSET('Sanitation Data'!$I$30,0,10*ROW('Sanitation Data'!I181)))</f>
        <v/>
      </c>
      <c r="DM187" s="270" t="str">
        <f ca="true">+IF(OFFSET('Sanitation Data'!$I$31,0,10*ROW('Sanitation Data'!I181))="","",OFFSET('Sanitation Data'!$I$31,0,10*ROW('Sanitation Data'!I181)))</f>
        <v/>
      </c>
      <c r="DN187" s="270" t="str">
        <f ca="true">+IF(OFFSET('Sanitation Data'!$I$32,0,10*ROW('Sanitation Data'!I181))="","",OFFSET('Sanitation Data'!$I$32,0,10*ROW('Sanitation Data'!I181)))</f>
        <v/>
      </c>
      <c r="DO187" s="270" t="str">
        <f ca="true">+IF(OFFSET('Hygiene Data'!$D$11,0,10*ROW('Hygiene Data'!D181))="","",OFFSET('Hygiene Data'!$D$11,0,10*ROW('Hygiene Data'!D181)))</f>
        <v/>
      </c>
      <c r="DP187" s="270" t="str">
        <f ca="true">+IF(OFFSET('Hygiene Data'!$D$12,0,10*ROW('Hygiene Data'!D181))="","",OFFSET('Hygiene Data'!$D$12,0,10*ROW('Hygiene Data'!D181)))</f>
        <v/>
      </c>
      <c r="DQ187" s="270" t="str">
        <f ca="true">+IF(OFFSET('Hygiene Data'!$D$13,0,10*ROW('Hygiene Data'!D181))="","",OFFSET('Hygiene Data'!$D$13,0,10*ROW('Hygiene Data'!D181)))</f>
        <v/>
      </c>
      <c r="DR187" s="270" t="str">
        <f ca="true">+IF(OFFSET('Hygiene Data'!$E$11,0,10*ROW('Hygiene Data'!E181))="","",OFFSET('Hygiene Data'!$E$11,0,10*ROW('Hygiene Data'!E181)))</f>
        <v/>
      </c>
      <c r="DS187" s="270" t="str">
        <f ca="true">+IF(OFFSET('Hygiene Data'!$E$12,0,10*ROW('Hygiene Data'!E181))="","",OFFSET('Hygiene Data'!$E$12,0,10*ROW('Hygiene Data'!E181)))</f>
        <v/>
      </c>
      <c r="DT187" s="270" t="str">
        <f ca="true">+IF(OFFSET('Hygiene Data'!$E$13,0,10*ROW('Hygiene Data'!E181))="","",OFFSET('Hygiene Data'!$E$13,0,10*ROW('Hygiene Data'!E181)))</f>
        <v/>
      </c>
      <c r="DU187" s="270" t="str">
        <f ca="true">+IF(OFFSET('Hygiene Data'!$F$11,0,10*ROW('Hygiene Data'!F181))="","",OFFSET('Hygiene Data'!$F$11,0,10*ROW('Hygiene Data'!F181)))</f>
        <v/>
      </c>
      <c r="DV187" s="270" t="str">
        <f ca="true">+IF(OFFSET('Hygiene Data'!$F$12,0,10*ROW('Hygiene Data'!F181))="","",OFFSET('Hygiene Data'!$F$12,0,10*ROW('Hygiene Data'!F181)))</f>
        <v/>
      </c>
      <c r="DW187" s="270" t="str">
        <f ca="true">+IF(OFFSET('Hygiene Data'!$F$13,0,10*ROW('Hygiene Data'!F181))="","",OFFSET('Hygiene Data'!$F$13,0,10*ROW('Hygiene Data'!F181)))</f>
        <v/>
      </c>
      <c r="DX187" s="270" t="str">
        <f ca="true">+IF(OFFSET('Hygiene Data'!$G$11,0,10*ROW('Hygiene Data'!G181))="","",OFFSET('Hygiene Data'!$G$11,0,10*ROW('Hygiene Data'!G181)))</f>
        <v/>
      </c>
      <c r="DY187" s="270" t="str">
        <f ca="true">+IF(OFFSET('Hygiene Data'!$G$12,0,10*ROW('Hygiene Data'!G181))="","",OFFSET('Hygiene Data'!$G$12,0,10*ROW('Hygiene Data'!G181)))</f>
        <v/>
      </c>
      <c r="DZ187" s="270" t="str">
        <f ca="true">+IF(OFFSET('Hygiene Data'!$G$13,0,10*ROW('Hygiene Data'!G181))="","",OFFSET('Hygiene Data'!$G$13,0,10*ROW('Hygiene Data'!G181)))</f>
        <v/>
      </c>
      <c r="EA187" s="270" t="str">
        <f ca="true">+IF(OFFSET('Hygiene Data'!$H$11,0,10*ROW('Hygiene Data'!H181))="","",OFFSET('Hygiene Data'!$H$11,0,10*ROW('Hygiene Data'!H181)))</f>
        <v/>
      </c>
      <c r="EB187" s="270" t="str">
        <f ca="true">+IF(OFFSET('Hygiene Data'!$H$12,0,10*ROW('Hygiene Data'!H181))="","",OFFSET('Hygiene Data'!$H$12,0,10*ROW('Hygiene Data'!H181)))</f>
        <v/>
      </c>
      <c r="EC187" s="270" t="str">
        <f ca="true">+IF(OFFSET('Hygiene Data'!$H$13,0,10*ROW('Hygiene Data'!H181))="","",OFFSET('Hygiene Data'!$H$13,0,10*ROW('Hygiene Data'!H181)))</f>
        <v/>
      </c>
      <c r="ED187" s="270" t="str">
        <f ca="true">+IF(OFFSET('Hygiene Data'!$I$11,0,10*ROW('Hygiene Data'!I181))="","",OFFSET('Hygiene Data'!$I$11,0,10*ROW('Hygiene Data'!I181)))</f>
        <v/>
      </c>
      <c r="EE187" s="270" t="str">
        <f ca="true">+IF(OFFSET('Hygiene Data'!$I$12,0,10*ROW('Hygiene Data'!I181))="","",OFFSET('Hygiene Data'!$I$12,0,10*ROW('Hygiene Data'!I181)))</f>
        <v/>
      </c>
      <c r="EF187" s="270"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6"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0"/>
      <c r="BS188" s="270" t="str">
        <f ca="true">+IF(OFFSET('Water Data'!$D$27,0,10*ROW('Water Data'!D182))="","",OFFSET('Water Data'!$D$27,0,10*ROW('Water Data'!D182)))</f>
        <v/>
      </c>
      <c r="BT188" s="270" t="str">
        <f ca="true">+IF(OFFSET('Water Data'!$D$28,0,10*ROW('Water Data'!D182))="","",OFFSET('Water Data'!$D$28,0,10*ROW('Water Data'!D182)))</f>
        <v/>
      </c>
      <c r="BU188" s="270" t="str">
        <f ca="true">+IF(OFFSET('Water Data'!$D$29,0,10*ROW('Water Data'!D182))="","",OFFSET('Water Data'!$D$29,0,10*ROW('Water Data'!D182)))</f>
        <v/>
      </c>
      <c r="BV188" s="270" t="str">
        <f ca="true">+IF(OFFSET('Water Data'!$E$27,0,10*ROW('Water Data'!E182))="","",OFFSET('Water Data'!$E$27,0,10*ROW('Water Data'!E182)))</f>
        <v/>
      </c>
      <c r="BW188" s="270" t="str">
        <f ca="true">+IF(OFFSET('Water Data'!$E$28,0,10*ROW('Water Data'!E182))="","",OFFSET('Water Data'!$E$28,0,10*ROW('Water Data'!E182)))</f>
        <v/>
      </c>
      <c r="BX188" s="270" t="str">
        <f ca="true">+IF(OFFSET('Water Data'!$E$29,0,10*ROW('Water Data'!E182))="","",OFFSET('Water Data'!$E$29,0,10*ROW('Water Data'!E182)))</f>
        <v/>
      </c>
      <c r="BY188" s="270" t="str">
        <f ca="true">+IF(OFFSET('Water Data'!$F$27,0,10*ROW('Water Data'!F182))="","",OFFSET('Water Data'!$F$27,0,10*ROW('Water Data'!F182)))</f>
        <v/>
      </c>
      <c r="BZ188" s="270" t="str">
        <f ca="true">+IF(OFFSET('Water Data'!$F$28,0,10*ROW('Water Data'!F182))="","",OFFSET('Water Data'!$F$28,0,10*ROW('Water Data'!F182)))</f>
        <v/>
      </c>
      <c r="CA188" s="270" t="str">
        <f ca="true">+IF(OFFSET('Water Data'!$F$29,0,10*ROW('Water Data'!F182))="","",OFFSET('Water Data'!$F$29,0,10*ROW('Water Data'!F182)))</f>
        <v/>
      </c>
      <c r="CB188" s="270" t="str">
        <f ca="true">+IF(OFFSET('Water Data'!$G$27,0,10*ROW('Water Data'!G182))="","",OFFSET('Water Data'!$G$27,0,10*ROW('Water Data'!G182)))</f>
        <v/>
      </c>
      <c r="CC188" s="270" t="str">
        <f ca="true">+IF(OFFSET('Water Data'!$G$28,0,10*ROW('Water Data'!G182))="","",OFFSET('Water Data'!$G$28,0,10*ROW('Water Data'!G182)))</f>
        <v/>
      </c>
      <c r="CD188" s="270" t="str">
        <f ca="true">+IF(OFFSET('Water Data'!$G$29,0,10*ROW('Water Data'!G182))="","",OFFSET('Water Data'!$G$29,0,10*ROW('Water Data'!G182)))</f>
        <v/>
      </c>
      <c r="CE188" s="270" t="str">
        <f ca="true">+IF(OFFSET('Water Data'!$H$27,0,10*ROW('Water Data'!H182))="","",OFFSET('Water Data'!$H$27,0,10*ROW('Water Data'!H182)))</f>
        <v/>
      </c>
      <c r="CF188" s="270" t="str">
        <f ca="true">+IF(OFFSET('Water Data'!$H$28,0,10*ROW('Water Data'!H182))="","",OFFSET('Water Data'!$H$28,0,10*ROW('Water Data'!H182)))</f>
        <v/>
      </c>
      <c r="CG188" s="270" t="str">
        <f ca="true">+IF(OFFSET('Water Data'!$H$29,0,10*ROW('Water Data'!H182))="","",OFFSET('Water Data'!$H$29,0,10*ROW('Water Data'!H182)))</f>
        <v/>
      </c>
      <c r="CH188" s="270" t="str">
        <f ca="true">+IF(OFFSET('Water Data'!$I$27,0,10*ROW('Water Data'!I182))="","",OFFSET('Water Data'!$I$27,0,10*ROW('Water Data'!I182)))</f>
        <v/>
      </c>
      <c r="CI188" s="270" t="str">
        <f ca="true">+IF(OFFSET('Water Data'!$I$28,0,10*ROW('Water Data'!I182))="","",OFFSET('Water Data'!$I$28,0,10*ROW('Water Data'!I182)))</f>
        <v/>
      </c>
      <c r="CJ188" s="270" t="str">
        <f ca="true">+IF(OFFSET('Water Data'!$I$29,0,10*ROW('Water Data'!I182))="","",OFFSET('Water Data'!$I$29,0,10*ROW('Water Data'!I182)))</f>
        <v/>
      </c>
      <c r="CK188" s="270" t="str">
        <f ca="true">+IF(OFFSET('Sanitation Data'!$D$28,0,10*ROW('Sanitation Data'!D182))="","",OFFSET('Sanitation Data'!$D$28,0,10*ROW('Sanitation Data'!D182)))</f>
        <v/>
      </c>
      <c r="CL188" s="270" t="str">
        <f ca="true">+IF(OFFSET('Sanitation Data'!$D$29,0,10*ROW('Sanitation Data'!D182))="","",OFFSET('Sanitation Data'!$D$29,0,10*ROW('Sanitation Data'!D182)))</f>
        <v/>
      </c>
      <c r="CM188" s="270" t="str">
        <f ca="true">+IF(OFFSET('Sanitation Data'!$D$30,0,10*ROW('Sanitation Data'!D182))="","",OFFSET('Sanitation Data'!$D$30,0,10*ROW('Sanitation Data'!D182)))</f>
        <v/>
      </c>
      <c r="CN188" s="270" t="str">
        <f ca="true">+IF(OFFSET('Sanitation Data'!$D$31,0,10*ROW('Sanitation Data'!D182))="","",OFFSET('Sanitation Data'!$D$31,0,10*ROW('Sanitation Data'!D182)))</f>
        <v/>
      </c>
      <c r="CO188" s="270" t="str">
        <f ca="true">+IF(OFFSET('Sanitation Data'!$D$32,0,10*ROW('Sanitation Data'!D182))="","",OFFSET('Sanitation Data'!$D$32,0,10*ROW('Sanitation Data'!D182)))</f>
        <v/>
      </c>
      <c r="CP188" s="270" t="str">
        <f ca="true">+IF(OFFSET('Sanitation Data'!$E$28,0,10*ROW('Sanitation Data'!E182))="","",OFFSET('Sanitation Data'!$E$28,0,10*ROW('Sanitation Data'!E182)))</f>
        <v/>
      </c>
      <c r="CQ188" s="270" t="str">
        <f ca="true">+IF(OFFSET('Sanitation Data'!$E$29,0,10*ROW('Sanitation Data'!E182))="","",OFFSET('Sanitation Data'!$E$29,0,10*ROW('Sanitation Data'!E182)))</f>
        <v/>
      </c>
      <c r="CR188" s="270" t="str">
        <f ca="true">+IF(OFFSET('Sanitation Data'!$E$30,0,10*ROW('Sanitation Data'!E182))="","",OFFSET('Sanitation Data'!$E$30,0,10*ROW('Sanitation Data'!E182)))</f>
        <v/>
      </c>
      <c r="CS188" s="270" t="str">
        <f ca="true">+IF(OFFSET('Sanitation Data'!$E$31,0,10*ROW('Sanitation Data'!E182))="","",OFFSET('Sanitation Data'!$E$31,0,10*ROW('Sanitation Data'!E182)))</f>
        <v/>
      </c>
      <c r="CT188" s="270" t="str">
        <f ca="true">+IF(OFFSET('Sanitation Data'!$E$32,0,10*ROW('Sanitation Data'!E182))="","",OFFSET('Sanitation Data'!$E$32,0,10*ROW('Sanitation Data'!E182)))</f>
        <v/>
      </c>
      <c r="CU188" s="270" t="str">
        <f ca="true">+IF(OFFSET('Sanitation Data'!$F$28,0,10*ROW('Sanitation Data'!F182))="","",OFFSET('Sanitation Data'!$F$28,0,10*ROW('Sanitation Data'!F182)))</f>
        <v/>
      </c>
      <c r="CV188" s="270" t="str">
        <f ca="true">+IF(OFFSET('Sanitation Data'!$F$29,0,10*ROW('Sanitation Data'!F182))="","",OFFSET('Sanitation Data'!$F$29,0,10*ROW('Sanitation Data'!F182)))</f>
        <v/>
      </c>
      <c r="CW188" s="270" t="str">
        <f ca="true">+IF(OFFSET('Sanitation Data'!$F$30,0,10*ROW('Sanitation Data'!F182))="","",OFFSET('Sanitation Data'!$F$30,0,10*ROW('Sanitation Data'!F182)))</f>
        <v/>
      </c>
      <c r="CX188" s="270" t="str">
        <f ca="true">+IF(OFFSET('Sanitation Data'!$F$31,0,10*ROW('Sanitation Data'!F182))="","",OFFSET('Sanitation Data'!$F$31,0,10*ROW('Sanitation Data'!F182)))</f>
        <v/>
      </c>
      <c r="CY188" s="270" t="str">
        <f ca="true">+IF(OFFSET('Sanitation Data'!$F$32,0,10*ROW('Sanitation Data'!F182))="","",OFFSET('Sanitation Data'!$F$32,0,10*ROW('Sanitation Data'!F182)))</f>
        <v/>
      </c>
      <c r="CZ188" s="270" t="str">
        <f ca="true">+IF(OFFSET('Sanitation Data'!$G$28,0,10*ROW('Sanitation Data'!G182))="","",OFFSET('Sanitation Data'!$G$28,0,10*ROW('Sanitation Data'!G182)))</f>
        <v/>
      </c>
      <c r="DA188" s="270" t="str">
        <f ca="true">+IF(OFFSET('Sanitation Data'!$G$29,0,10*ROW('Sanitation Data'!G182))="","",OFFSET('Sanitation Data'!$G$29,0,10*ROW('Sanitation Data'!G182)))</f>
        <v/>
      </c>
      <c r="DB188" s="270" t="str">
        <f ca="true">+IF(OFFSET('Sanitation Data'!$G$30,0,10*ROW('Sanitation Data'!G182))="","",OFFSET('Sanitation Data'!$G$30,0,10*ROW('Sanitation Data'!G182)))</f>
        <v/>
      </c>
      <c r="DC188" s="270" t="str">
        <f ca="true">+IF(OFFSET('Sanitation Data'!$G$31,0,10*ROW('Sanitation Data'!G182))="","",OFFSET('Sanitation Data'!$G$31,0,10*ROW('Sanitation Data'!G182)))</f>
        <v/>
      </c>
      <c r="DD188" s="270" t="str">
        <f ca="true">+IF(OFFSET('Sanitation Data'!$G$32,0,10*ROW('Sanitation Data'!G182))="","",OFFSET('Sanitation Data'!$G$32,0,10*ROW('Sanitation Data'!G182)))</f>
        <v/>
      </c>
      <c r="DE188" s="270" t="str">
        <f ca="true">+IF(OFFSET('Sanitation Data'!$H$28,0,10*ROW('Sanitation Data'!H182))="","",OFFSET('Sanitation Data'!$H$28,0,10*ROW('Sanitation Data'!H182)))</f>
        <v/>
      </c>
      <c r="DF188" s="270" t="str">
        <f ca="true">+IF(OFFSET('Sanitation Data'!$H$29,0,10*ROW('Sanitation Data'!H182))="","",OFFSET('Sanitation Data'!$H$29,0,10*ROW('Sanitation Data'!H182)))</f>
        <v/>
      </c>
      <c r="DG188" s="270" t="str">
        <f ca="true">+IF(OFFSET('Sanitation Data'!$H$30,0,10*ROW('Sanitation Data'!H182))="","",OFFSET('Sanitation Data'!$H$30,0,10*ROW('Sanitation Data'!H182)))</f>
        <v/>
      </c>
      <c r="DH188" s="270" t="str">
        <f ca="true">+IF(OFFSET('Sanitation Data'!$H$31,0,10*ROW('Sanitation Data'!H182))="","",OFFSET('Sanitation Data'!$H$31,0,10*ROW('Sanitation Data'!H182)))</f>
        <v/>
      </c>
      <c r="DI188" s="270" t="str">
        <f ca="true">+IF(OFFSET('Sanitation Data'!$H$32,0,10*ROW('Sanitation Data'!H182))="","",OFFSET('Sanitation Data'!$H$32,0,10*ROW('Sanitation Data'!H182)))</f>
        <v/>
      </c>
      <c r="DJ188" s="270" t="str">
        <f ca="true">+IF(OFFSET('Sanitation Data'!$I$28,0,10*ROW('Sanitation Data'!I182))="","",OFFSET('Sanitation Data'!$I$28,0,10*ROW('Sanitation Data'!I182)))</f>
        <v/>
      </c>
      <c r="DK188" s="270" t="str">
        <f ca="true">+IF(OFFSET('Sanitation Data'!$I$29,0,10*ROW('Sanitation Data'!I182))="","",OFFSET('Sanitation Data'!$I$29,0,10*ROW('Sanitation Data'!I182)))</f>
        <v/>
      </c>
      <c r="DL188" s="270" t="str">
        <f ca="true">+IF(OFFSET('Sanitation Data'!$I$30,0,10*ROW('Sanitation Data'!I182))="","",OFFSET('Sanitation Data'!$I$30,0,10*ROW('Sanitation Data'!I182)))</f>
        <v/>
      </c>
      <c r="DM188" s="270" t="str">
        <f ca="true">+IF(OFFSET('Sanitation Data'!$I$31,0,10*ROW('Sanitation Data'!I182))="","",OFFSET('Sanitation Data'!$I$31,0,10*ROW('Sanitation Data'!I182)))</f>
        <v/>
      </c>
      <c r="DN188" s="270" t="str">
        <f ca="true">+IF(OFFSET('Sanitation Data'!$I$32,0,10*ROW('Sanitation Data'!I182))="","",OFFSET('Sanitation Data'!$I$32,0,10*ROW('Sanitation Data'!I182)))</f>
        <v/>
      </c>
      <c r="DO188" s="270" t="str">
        <f ca="true">+IF(OFFSET('Hygiene Data'!$D$11,0,10*ROW('Hygiene Data'!D182))="","",OFFSET('Hygiene Data'!$D$11,0,10*ROW('Hygiene Data'!D182)))</f>
        <v/>
      </c>
      <c r="DP188" s="270" t="str">
        <f ca="true">+IF(OFFSET('Hygiene Data'!$D$12,0,10*ROW('Hygiene Data'!D182))="","",OFFSET('Hygiene Data'!$D$12,0,10*ROW('Hygiene Data'!D182)))</f>
        <v/>
      </c>
      <c r="DQ188" s="270" t="str">
        <f ca="true">+IF(OFFSET('Hygiene Data'!$D$13,0,10*ROW('Hygiene Data'!D182))="","",OFFSET('Hygiene Data'!$D$13,0,10*ROW('Hygiene Data'!D182)))</f>
        <v/>
      </c>
      <c r="DR188" s="270" t="str">
        <f ca="true">+IF(OFFSET('Hygiene Data'!$E$11,0,10*ROW('Hygiene Data'!E182))="","",OFFSET('Hygiene Data'!$E$11,0,10*ROW('Hygiene Data'!E182)))</f>
        <v/>
      </c>
      <c r="DS188" s="270" t="str">
        <f ca="true">+IF(OFFSET('Hygiene Data'!$E$12,0,10*ROW('Hygiene Data'!E182))="","",OFFSET('Hygiene Data'!$E$12,0,10*ROW('Hygiene Data'!E182)))</f>
        <v/>
      </c>
      <c r="DT188" s="270" t="str">
        <f ca="true">+IF(OFFSET('Hygiene Data'!$E$13,0,10*ROW('Hygiene Data'!E182))="","",OFFSET('Hygiene Data'!$E$13,0,10*ROW('Hygiene Data'!E182)))</f>
        <v/>
      </c>
      <c r="DU188" s="270" t="str">
        <f ca="true">+IF(OFFSET('Hygiene Data'!$F$11,0,10*ROW('Hygiene Data'!F182))="","",OFFSET('Hygiene Data'!$F$11,0,10*ROW('Hygiene Data'!F182)))</f>
        <v/>
      </c>
      <c r="DV188" s="270" t="str">
        <f ca="true">+IF(OFFSET('Hygiene Data'!$F$12,0,10*ROW('Hygiene Data'!F182))="","",OFFSET('Hygiene Data'!$F$12,0,10*ROW('Hygiene Data'!F182)))</f>
        <v/>
      </c>
      <c r="DW188" s="270" t="str">
        <f ca="true">+IF(OFFSET('Hygiene Data'!$F$13,0,10*ROW('Hygiene Data'!F182))="","",OFFSET('Hygiene Data'!$F$13,0,10*ROW('Hygiene Data'!F182)))</f>
        <v/>
      </c>
      <c r="DX188" s="270" t="str">
        <f ca="true">+IF(OFFSET('Hygiene Data'!$G$11,0,10*ROW('Hygiene Data'!G182))="","",OFFSET('Hygiene Data'!$G$11,0,10*ROW('Hygiene Data'!G182)))</f>
        <v/>
      </c>
      <c r="DY188" s="270" t="str">
        <f ca="true">+IF(OFFSET('Hygiene Data'!$G$12,0,10*ROW('Hygiene Data'!G182))="","",OFFSET('Hygiene Data'!$G$12,0,10*ROW('Hygiene Data'!G182)))</f>
        <v/>
      </c>
      <c r="DZ188" s="270" t="str">
        <f ca="true">+IF(OFFSET('Hygiene Data'!$G$13,0,10*ROW('Hygiene Data'!G182))="","",OFFSET('Hygiene Data'!$G$13,0,10*ROW('Hygiene Data'!G182)))</f>
        <v/>
      </c>
      <c r="EA188" s="270" t="str">
        <f ca="true">+IF(OFFSET('Hygiene Data'!$H$11,0,10*ROW('Hygiene Data'!H182))="","",OFFSET('Hygiene Data'!$H$11,0,10*ROW('Hygiene Data'!H182)))</f>
        <v/>
      </c>
      <c r="EB188" s="270" t="str">
        <f ca="true">+IF(OFFSET('Hygiene Data'!$H$12,0,10*ROW('Hygiene Data'!H182))="","",OFFSET('Hygiene Data'!$H$12,0,10*ROW('Hygiene Data'!H182)))</f>
        <v/>
      </c>
      <c r="EC188" s="270" t="str">
        <f ca="true">+IF(OFFSET('Hygiene Data'!$H$13,0,10*ROW('Hygiene Data'!H182))="","",OFFSET('Hygiene Data'!$H$13,0,10*ROW('Hygiene Data'!H182)))</f>
        <v/>
      </c>
      <c r="ED188" s="270" t="str">
        <f ca="true">+IF(OFFSET('Hygiene Data'!$I$11,0,10*ROW('Hygiene Data'!I182))="","",OFFSET('Hygiene Data'!$I$11,0,10*ROW('Hygiene Data'!I182)))</f>
        <v/>
      </c>
      <c r="EE188" s="270" t="str">
        <f ca="true">+IF(OFFSET('Hygiene Data'!$I$12,0,10*ROW('Hygiene Data'!I182))="","",OFFSET('Hygiene Data'!$I$12,0,10*ROW('Hygiene Data'!I182)))</f>
        <v/>
      </c>
      <c r="EF188" s="270"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6"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0"/>
      <c r="BS189" s="270" t="str">
        <f ca="true">+IF(OFFSET('Water Data'!$D$27,0,10*ROW('Water Data'!D183))="","",OFFSET('Water Data'!$D$27,0,10*ROW('Water Data'!D183)))</f>
        <v/>
      </c>
      <c r="BT189" s="270" t="str">
        <f ca="true">+IF(OFFSET('Water Data'!$D$28,0,10*ROW('Water Data'!D183))="","",OFFSET('Water Data'!$D$28,0,10*ROW('Water Data'!D183)))</f>
        <v/>
      </c>
      <c r="BU189" s="270" t="str">
        <f ca="true">+IF(OFFSET('Water Data'!$D$29,0,10*ROW('Water Data'!D183))="","",OFFSET('Water Data'!$D$29,0,10*ROW('Water Data'!D183)))</f>
        <v/>
      </c>
      <c r="BV189" s="270" t="str">
        <f ca="true">+IF(OFFSET('Water Data'!$E$27,0,10*ROW('Water Data'!E183))="","",OFFSET('Water Data'!$E$27,0,10*ROW('Water Data'!E183)))</f>
        <v/>
      </c>
      <c r="BW189" s="270" t="str">
        <f ca="true">+IF(OFFSET('Water Data'!$E$28,0,10*ROW('Water Data'!E183))="","",OFFSET('Water Data'!$E$28,0,10*ROW('Water Data'!E183)))</f>
        <v/>
      </c>
      <c r="BX189" s="270" t="str">
        <f ca="true">+IF(OFFSET('Water Data'!$E$29,0,10*ROW('Water Data'!E183))="","",OFFSET('Water Data'!$E$29,0,10*ROW('Water Data'!E183)))</f>
        <v/>
      </c>
      <c r="BY189" s="270" t="str">
        <f ca="true">+IF(OFFSET('Water Data'!$F$27,0,10*ROW('Water Data'!F183))="","",OFFSET('Water Data'!$F$27,0,10*ROW('Water Data'!F183)))</f>
        <v/>
      </c>
      <c r="BZ189" s="270" t="str">
        <f ca="true">+IF(OFFSET('Water Data'!$F$28,0,10*ROW('Water Data'!F183))="","",OFFSET('Water Data'!$F$28,0,10*ROW('Water Data'!F183)))</f>
        <v/>
      </c>
      <c r="CA189" s="270" t="str">
        <f ca="true">+IF(OFFSET('Water Data'!$F$29,0,10*ROW('Water Data'!F183))="","",OFFSET('Water Data'!$F$29,0,10*ROW('Water Data'!F183)))</f>
        <v/>
      </c>
      <c r="CB189" s="270" t="str">
        <f ca="true">+IF(OFFSET('Water Data'!$G$27,0,10*ROW('Water Data'!G183))="","",OFFSET('Water Data'!$G$27,0,10*ROW('Water Data'!G183)))</f>
        <v/>
      </c>
      <c r="CC189" s="270" t="str">
        <f ca="true">+IF(OFFSET('Water Data'!$G$28,0,10*ROW('Water Data'!G183))="","",OFFSET('Water Data'!$G$28,0,10*ROW('Water Data'!G183)))</f>
        <v/>
      </c>
      <c r="CD189" s="270" t="str">
        <f ca="true">+IF(OFFSET('Water Data'!$G$29,0,10*ROW('Water Data'!G183))="","",OFFSET('Water Data'!$G$29,0,10*ROW('Water Data'!G183)))</f>
        <v/>
      </c>
      <c r="CE189" s="270" t="str">
        <f ca="true">+IF(OFFSET('Water Data'!$H$27,0,10*ROW('Water Data'!H183))="","",OFFSET('Water Data'!$H$27,0,10*ROW('Water Data'!H183)))</f>
        <v/>
      </c>
      <c r="CF189" s="270" t="str">
        <f ca="true">+IF(OFFSET('Water Data'!$H$28,0,10*ROW('Water Data'!H183))="","",OFFSET('Water Data'!$H$28,0,10*ROW('Water Data'!H183)))</f>
        <v/>
      </c>
      <c r="CG189" s="270" t="str">
        <f ca="true">+IF(OFFSET('Water Data'!$H$29,0,10*ROW('Water Data'!H183))="","",OFFSET('Water Data'!$H$29,0,10*ROW('Water Data'!H183)))</f>
        <v/>
      </c>
      <c r="CH189" s="270" t="str">
        <f ca="true">+IF(OFFSET('Water Data'!$I$27,0,10*ROW('Water Data'!I183))="","",OFFSET('Water Data'!$I$27,0,10*ROW('Water Data'!I183)))</f>
        <v/>
      </c>
      <c r="CI189" s="270" t="str">
        <f ca="true">+IF(OFFSET('Water Data'!$I$28,0,10*ROW('Water Data'!I183))="","",OFFSET('Water Data'!$I$28,0,10*ROW('Water Data'!I183)))</f>
        <v/>
      </c>
      <c r="CJ189" s="270" t="str">
        <f ca="true">+IF(OFFSET('Water Data'!$I$29,0,10*ROW('Water Data'!I183))="","",OFFSET('Water Data'!$I$29,0,10*ROW('Water Data'!I183)))</f>
        <v/>
      </c>
      <c r="CK189" s="270" t="str">
        <f ca="true">+IF(OFFSET('Sanitation Data'!$D$28,0,10*ROW('Sanitation Data'!D183))="","",OFFSET('Sanitation Data'!$D$28,0,10*ROW('Sanitation Data'!D183)))</f>
        <v/>
      </c>
      <c r="CL189" s="270" t="str">
        <f ca="true">+IF(OFFSET('Sanitation Data'!$D$29,0,10*ROW('Sanitation Data'!D183))="","",OFFSET('Sanitation Data'!$D$29,0,10*ROW('Sanitation Data'!D183)))</f>
        <v/>
      </c>
      <c r="CM189" s="270" t="str">
        <f ca="true">+IF(OFFSET('Sanitation Data'!$D$30,0,10*ROW('Sanitation Data'!D183))="","",OFFSET('Sanitation Data'!$D$30,0,10*ROW('Sanitation Data'!D183)))</f>
        <v/>
      </c>
      <c r="CN189" s="270" t="str">
        <f ca="true">+IF(OFFSET('Sanitation Data'!$D$31,0,10*ROW('Sanitation Data'!D183))="","",OFFSET('Sanitation Data'!$D$31,0,10*ROW('Sanitation Data'!D183)))</f>
        <v/>
      </c>
      <c r="CO189" s="270" t="str">
        <f ca="true">+IF(OFFSET('Sanitation Data'!$D$32,0,10*ROW('Sanitation Data'!D183))="","",OFFSET('Sanitation Data'!$D$32,0,10*ROW('Sanitation Data'!D183)))</f>
        <v/>
      </c>
      <c r="CP189" s="270" t="str">
        <f ca="true">+IF(OFFSET('Sanitation Data'!$E$28,0,10*ROW('Sanitation Data'!E183))="","",OFFSET('Sanitation Data'!$E$28,0,10*ROW('Sanitation Data'!E183)))</f>
        <v/>
      </c>
      <c r="CQ189" s="270" t="str">
        <f ca="true">+IF(OFFSET('Sanitation Data'!$E$29,0,10*ROW('Sanitation Data'!E183))="","",OFFSET('Sanitation Data'!$E$29,0,10*ROW('Sanitation Data'!E183)))</f>
        <v/>
      </c>
      <c r="CR189" s="270" t="str">
        <f ca="true">+IF(OFFSET('Sanitation Data'!$E$30,0,10*ROW('Sanitation Data'!E183))="","",OFFSET('Sanitation Data'!$E$30,0,10*ROW('Sanitation Data'!E183)))</f>
        <v/>
      </c>
      <c r="CS189" s="270" t="str">
        <f ca="true">+IF(OFFSET('Sanitation Data'!$E$31,0,10*ROW('Sanitation Data'!E183))="","",OFFSET('Sanitation Data'!$E$31,0,10*ROW('Sanitation Data'!E183)))</f>
        <v/>
      </c>
      <c r="CT189" s="270" t="str">
        <f ca="true">+IF(OFFSET('Sanitation Data'!$E$32,0,10*ROW('Sanitation Data'!E183))="","",OFFSET('Sanitation Data'!$E$32,0,10*ROW('Sanitation Data'!E183)))</f>
        <v/>
      </c>
      <c r="CU189" s="270" t="str">
        <f ca="true">+IF(OFFSET('Sanitation Data'!$F$28,0,10*ROW('Sanitation Data'!F183))="","",OFFSET('Sanitation Data'!$F$28,0,10*ROW('Sanitation Data'!F183)))</f>
        <v/>
      </c>
      <c r="CV189" s="270" t="str">
        <f ca="true">+IF(OFFSET('Sanitation Data'!$F$29,0,10*ROW('Sanitation Data'!F183))="","",OFFSET('Sanitation Data'!$F$29,0,10*ROW('Sanitation Data'!F183)))</f>
        <v/>
      </c>
      <c r="CW189" s="270" t="str">
        <f ca="true">+IF(OFFSET('Sanitation Data'!$F$30,0,10*ROW('Sanitation Data'!F183))="","",OFFSET('Sanitation Data'!$F$30,0,10*ROW('Sanitation Data'!F183)))</f>
        <v/>
      </c>
      <c r="CX189" s="270" t="str">
        <f ca="true">+IF(OFFSET('Sanitation Data'!$F$31,0,10*ROW('Sanitation Data'!F183))="","",OFFSET('Sanitation Data'!$F$31,0,10*ROW('Sanitation Data'!F183)))</f>
        <v/>
      </c>
      <c r="CY189" s="270" t="str">
        <f ca="true">+IF(OFFSET('Sanitation Data'!$F$32,0,10*ROW('Sanitation Data'!F183))="","",OFFSET('Sanitation Data'!$F$32,0,10*ROW('Sanitation Data'!F183)))</f>
        <v/>
      </c>
      <c r="CZ189" s="270" t="str">
        <f ca="true">+IF(OFFSET('Sanitation Data'!$G$28,0,10*ROW('Sanitation Data'!G183))="","",OFFSET('Sanitation Data'!$G$28,0,10*ROW('Sanitation Data'!G183)))</f>
        <v/>
      </c>
      <c r="DA189" s="270" t="str">
        <f ca="true">+IF(OFFSET('Sanitation Data'!$G$29,0,10*ROW('Sanitation Data'!G183))="","",OFFSET('Sanitation Data'!$G$29,0,10*ROW('Sanitation Data'!G183)))</f>
        <v/>
      </c>
      <c r="DB189" s="270" t="str">
        <f ca="true">+IF(OFFSET('Sanitation Data'!$G$30,0,10*ROW('Sanitation Data'!G183))="","",OFFSET('Sanitation Data'!$G$30,0,10*ROW('Sanitation Data'!G183)))</f>
        <v/>
      </c>
      <c r="DC189" s="270" t="str">
        <f ca="true">+IF(OFFSET('Sanitation Data'!$G$31,0,10*ROW('Sanitation Data'!G183))="","",OFFSET('Sanitation Data'!$G$31,0,10*ROW('Sanitation Data'!G183)))</f>
        <v/>
      </c>
      <c r="DD189" s="270" t="str">
        <f ca="true">+IF(OFFSET('Sanitation Data'!$G$32,0,10*ROW('Sanitation Data'!G183))="","",OFFSET('Sanitation Data'!$G$32,0,10*ROW('Sanitation Data'!G183)))</f>
        <v/>
      </c>
      <c r="DE189" s="270" t="str">
        <f ca="true">+IF(OFFSET('Sanitation Data'!$H$28,0,10*ROW('Sanitation Data'!H183))="","",OFFSET('Sanitation Data'!$H$28,0,10*ROW('Sanitation Data'!H183)))</f>
        <v/>
      </c>
      <c r="DF189" s="270" t="str">
        <f ca="true">+IF(OFFSET('Sanitation Data'!$H$29,0,10*ROW('Sanitation Data'!H183))="","",OFFSET('Sanitation Data'!$H$29,0,10*ROW('Sanitation Data'!H183)))</f>
        <v/>
      </c>
      <c r="DG189" s="270" t="str">
        <f ca="true">+IF(OFFSET('Sanitation Data'!$H$30,0,10*ROW('Sanitation Data'!H183))="","",OFFSET('Sanitation Data'!$H$30,0,10*ROW('Sanitation Data'!H183)))</f>
        <v/>
      </c>
      <c r="DH189" s="270" t="str">
        <f ca="true">+IF(OFFSET('Sanitation Data'!$H$31,0,10*ROW('Sanitation Data'!H183))="","",OFFSET('Sanitation Data'!$H$31,0,10*ROW('Sanitation Data'!H183)))</f>
        <v/>
      </c>
      <c r="DI189" s="270" t="str">
        <f ca="true">+IF(OFFSET('Sanitation Data'!$H$32,0,10*ROW('Sanitation Data'!H183))="","",OFFSET('Sanitation Data'!$H$32,0,10*ROW('Sanitation Data'!H183)))</f>
        <v/>
      </c>
      <c r="DJ189" s="270" t="str">
        <f ca="true">+IF(OFFSET('Sanitation Data'!$I$28,0,10*ROW('Sanitation Data'!I183))="","",OFFSET('Sanitation Data'!$I$28,0,10*ROW('Sanitation Data'!I183)))</f>
        <v/>
      </c>
      <c r="DK189" s="270" t="str">
        <f ca="true">+IF(OFFSET('Sanitation Data'!$I$29,0,10*ROW('Sanitation Data'!I183))="","",OFFSET('Sanitation Data'!$I$29,0,10*ROW('Sanitation Data'!I183)))</f>
        <v/>
      </c>
      <c r="DL189" s="270" t="str">
        <f ca="true">+IF(OFFSET('Sanitation Data'!$I$30,0,10*ROW('Sanitation Data'!I183))="","",OFFSET('Sanitation Data'!$I$30,0,10*ROW('Sanitation Data'!I183)))</f>
        <v/>
      </c>
      <c r="DM189" s="270" t="str">
        <f ca="true">+IF(OFFSET('Sanitation Data'!$I$31,0,10*ROW('Sanitation Data'!I183))="","",OFFSET('Sanitation Data'!$I$31,0,10*ROW('Sanitation Data'!I183)))</f>
        <v/>
      </c>
      <c r="DN189" s="270" t="str">
        <f ca="true">+IF(OFFSET('Sanitation Data'!$I$32,0,10*ROW('Sanitation Data'!I183))="","",OFFSET('Sanitation Data'!$I$32,0,10*ROW('Sanitation Data'!I183)))</f>
        <v/>
      </c>
      <c r="DO189" s="270" t="str">
        <f ca="true">+IF(OFFSET('Hygiene Data'!$D$11,0,10*ROW('Hygiene Data'!D183))="","",OFFSET('Hygiene Data'!$D$11,0,10*ROW('Hygiene Data'!D183)))</f>
        <v/>
      </c>
      <c r="DP189" s="270" t="str">
        <f ca="true">+IF(OFFSET('Hygiene Data'!$D$12,0,10*ROW('Hygiene Data'!D183))="","",OFFSET('Hygiene Data'!$D$12,0,10*ROW('Hygiene Data'!D183)))</f>
        <v/>
      </c>
      <c r="DQ189" s="270" t="str">
        <f ca="true">+IF(OFFSET('Hygiene Data'!$D$13,0,10*ROW('Hygiene Data'!D183))="","",OFFSET('Hygiene Data'!$D$13,0,10*ROW('Hygiene Data'!D183)))</f>
        <v/>
      </c>
      <c r="DR189" s="270" t="str">
        <f ca="true">+IF(OFFSET('Hygiene Data'!$E$11,0,10*ROW('Hygiene Data'!E183))="","",OFFSET('Hygiene Data'!$E$11,0,10*ROW('Hygiene Data'!E183)))</f>
        <v/>
      </c>
      <c r="DS189" s="270" t="str">
        <f ca="true">+IF(OFFSET('Hygiene Data'!$E$12,0,10*ROW('Hygiene Data'!E183))="","",OFFSET('Hygiene Data'!$E$12,0,10*ROW('Hygiene Data'!E183)))</f>
        <v/>
      </c>
      <c r="DT189" s="270" t="str">
        <f ca="true">+IF(OFFSET('Hygiene Data'!$E$13,0,10*ROW('Hygiene Data'!E183))="","",OFFSET('Hygiene Data'!$E$13,0,10*ROW('Hygiene Data'!E183)))</f>
        <v/>
      </c>
      <c r="DU189" s="270" t="str">
        <f ca="true">+IF(OFFSET('Hygiene Data'!$F$11,0,10*ROW('Hygiene Data'!F183))="","",OFFSET('Hygiene Data'!$F$11,0,10*ROW('Hygiene Data'!F183)))</f>
        <v/>
      </c>
      <c r="DV189" s="270" t="str">
        <f ca="true">+IF(OFFSET('Hygiene Data'!$F$12,0,10*ROW('Hygiene Data'!F183))="","",OFFSET('Hygiene Data'!$F$12,0,10*ROW('Hygiene Data'!F183)))</f>
        <v/>
      </c>
      <c r="DW189" s="270" t="str">
        <f ca="true">+IF(OFFSET('Hygiene Data'!$F$13,0,10*ROW('Hygiene Data'!F183))="","",OFFSET('Hygiene Data'!$F$13,0,10*ROW('Hygiene Data'!F183)))</f>
        <v/>
      </c>
      <c r="DX189" s="270" t="str">
        <f ca="true">+IF(OFFSET('Hygiene Data'!$G$11,0,10*ROW('Hygiene Data'!G183))="","",OFFSET('Hygiene Data'!$G$11,0,10*ROW('Hygiene Data'!G183)))</f>
        <v/>
      </c>
      <c r="DY189" s="270" t="str">
        <f ca="true">+IF(OFFSET('Hygiene Data'!$G$12,0,10*ROW('Hygiene Data'!G183))="","",OFFSET('Hygiene Data'!$G$12,0,10*ROW('Hygiene Data'!G183)))</f>
        <v/>
      </c>
      <c r="DZ189" s="270" t="str">
        <f ca="true">+IF(OFFSET('Hygiene Data'!$G$13,0,10*ROW('Hygiene Data'!G183))="","",OFFSET('Hygiene Data'!$G$13,0,10*ROW('Hygiene Data'!G183)))</f>
        <v/>
      </c>
      <c r="EA189" s="270" t="str">
        <f ca="true">+IF(OFFSET('Hygiene Data'!$H$11,0,10*ROW('Hygiene Data'!H183))="","",OFFSET('Hygiene Data'!$H$11,0,10*ROW('Hygiene Data'!H183)))</f>
        <v/>
      </c>
      <c r="EB189" s="270" t="str">
        <f ca="true">+IF(OFFSET('Hygiene Data'!$H$12,0,10*ROW('Hygiene Data'!H183))="","",OFFSET('Hygiene Data'!$H$12,0,10*ROW('Hygiene Data'!H183)))</f>
        <v/>
      </c>
      <c r="EC189" s="270" t="str">
        <f ca="true">+IF(OFFSET('Hygiene Data'!$H$13,0,10*ROW('Hygiene Data'!H183))="","",OFFSET('Hygiene Data'!$H$13,0,10*ROW('Hygiene Data'!H183)))</f>
        <v/>
      </c>
      <c r="ED189" s="270" t="str">
        <f ca="true">+IF(OFFSET('Hygiene Data'!$I$11,0,10*ROW('Hygiene Data'!I183))="","",OFFSET('Hygiene Data'!$I$11,0,10*ROW('Hygiene Data'!I183)))</f>
        <v/>
      </c>
      <c r="EE189" s="270" t="str">
        <f ca="true">+IF(OFFSET('Hygiene Data'!$I$12,0,10*ROW('Hygiene Data'!I183))="","",OFFSET('Hygiene Data'!$I$12,0,10*ROW('Hygiene Data'!I183)))</f>
        <v/>
      </c>
      <c r="EF189" s="270"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6"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0"/>
      <c r="BS190" s="270" t="str">
        <f ca="true">+IF(OFFSET('Water Data'!$D$27,0,10*ROW('Water Data'!D184))="","",OFFSET('Water Data'!$D$27,0,10*ROW('Water Data'!D184)))</f>
        <v/>
      </c>
      <c r="BT190" s="270" t="str">
        <f ca="true">+IF(OFFSET('Water Data'!$D$28,0,10*ROW('Water Data'!D184))="","",OFFSET('Water Data'!$D$28,0,10*ROW('Water Data'!D184)))</f>
        <v/>
      </c>
      <c r="BU190" s="270" t="str">
        <f ca="true">+IF(OFFSET('Water Data'!$D$29,0,10*ROW('Water Data'!D184))="","",OFFSET('Water Data'!$D$29,0,10*ROW('Water Data'!D184)))</f>
        <v/>
      </c>
      <c r="BV190" s="270" t="str">
        <f ca="true">+IF(OFFSET('Water Data'!$E$27,0,10*ROW('Water Data'!E184))="","",OFFSET('Water Data'!$E$27,0,10*ROW('Water Data'!E184)))</f>
        <v/>
      </c>
      <c r="BW190" s="270" t="str">
        <f ca="true">+IF(OFFSET('Water Data'!$E$28,0,10*ROW('Water Data'!E184))="","",OFFSET('Water Data'!$E$28,0,10*ROW('Water Data'!E184)))</f>
        <v/>
      </c>
      <c r="BX190" s="270" t="str">
        <f ca="true">+IF(OFFSET('Water Data'!$E$29,0,10*ROW('Water Data'!E184))="","",OFFSET('Water Data'!$E$29,0,10*ROW('Water Data'!E184)))</f>
        <v/>
      </c>
      <c r="BY190" s="270" t="str">
        <f ca="true">+IF(OFFSET('Water Data'!$F$27,0,10*ROW('Water Data'!F184))="","",OFFSET('Water Data'!$F$27,0,10*ROW('Water Data'!F184)))</f>
        <v/>
      </c>
      <c r="BZ190" s="270" t="str">
        <f ca="true">+IF(OFFSET('Water Data'!$F$28,0,10*ROW('Water Data'!F184))="","",OFFSET('Water Data'!$F$28,0,10*ROW('Water Data'!F184)))</f>
        <v/>
      </c>
      <c r="CA190" s="270" t="str">
        <f ca="true">+IF(OFFSET('Water Data'!$F$29,0,10*ROW('Water Data'!F184))="","",OFFSET('Water Data'!$F$29,0,10*ROW('Water Data'!F184)))</f>
        <v/>
      </c>
      <c r="CB190" s="270" t="str">
        <f ca="true">+IF(OFFSET('Water Data'!$G$27,0,10*ROW('Water Data'!G184))="","",OFFSET('Water Data'!$G$27,0,10*ROW('Water Data'!G184)))</f>
        <v/>
      </c>
      <c r="CC190" s="270" t="str">
        <f ca="true">+IF(OFFSET('Water Data'!$G$28,0,10*ROW('Water Data'!G184))="","",OFFSET('Water Data'!$G$28,0,10*ROW('Water Data'!G184)))</f>
        <v/>
      </c>
      <c r="CD190" s="270" t="str">
        <f ca="true">+IF(OFFSET('Water Data'!$G$29,0,10*ROW('Water Data'!G184))="","",OFFSET('Water Data'!$G$29,0,10*ROW('Water Data'!G184)))</f>
        <v/>
      </c>
      <c r="CE190" s="270" t="str">
        <f ca="true">+IF(OFFSET('Water Data'!$H$27,0,10*ROW('Water Data'!H184))="","",OFFSET('Water Data'!$H$27,0,10*ROW('Water Data'!H184)))</f>
        <v/>
      </c>
      <c r="CF190" s="270" t="str">
        <f ca="true">+IF(OFFSET('Water Data'!$H$28,0,10*ROW('Water Data'!H184))="","",OFFSET('Water Data'!$H$28,0,10*ROW('Water Data'!H184)))</f>
        <v/>
      </c>
      <c r="CG190" s="270" t="str">
        <f ca="true">+IF(OFFSET('Water Data'!$H$29,0,10*ROW('Water Data'!H184))="","",OFFSET('Water Data'!$H$29,0,10*ROW('Water Data'!H184)))</f>
        <v/>
      </c>
      <c r="CH190" s="270" t="str">
        <f ca="true">+IF(OFFSET('Water Data'!$I$27,0,10*ROW('Water Data'!I184))="","",OFFSET('Water Data'!$I$27,0,10*ROW('Water Data'!I184)))</f>
        <v/>
      </c>
      <c r="CI190" s="270" t="str">
        <f ca="true">+IF(OFFSET('Water Data'!$I$28,0,10*ROW('Water Data'!I184))="","",OFFSET('Water Data'!$I$28,0,10*ROW('Water Data'!I184)))</f>
        <v/>
      </c>
      <c r="CJ190" s="270" t="str">
        <f ca="true">+IF(OFFSET('Water Data'!$I$29,0,10*ROW('Water Data'!I184))="","",OFFSET('Water Data'!$I$29,0,10*ROW('Water Data'!I184)))</f>
        <v/>
      </c>
      <c r="CK190" s="270" t="str">
        <f ca="true">+IF(OFFSET('Sanitation Data'!$D$28,0,10*ROW('Sanitation Data'!D184))="","",OFFSET('Sanitation Data'!$D$28,0,10*ROW('Sanitation Data'!D184)))</f>
        <v/>
      </c>
      <c r="CL190" s="270" t="str">
        <f ca="true">+IF(OFFSET('Sanitation Data'!$D$29,0,10*ROW('Sanitation Data'!D184))="","",OFFSET('Sanitation Data'!$D$29,0,10*ROW('Sanitation Data'!D184)))</f>
        <v/>
      </c>
      <c r="CM190" s="270" t="str">
        <f ca="true">+IF(OFFSET('Sanitation Data'!$D$30,0,10*ROW('Sanitation Data'!D184))="","",OFFSET('Sanitation Data'!$D$30,0,10*ROW('Sanitation Data'!D184)))</f>
        <v/>
      </c>
      <c r="CN190" s="270" t="str">
        <f ca="true">+IF(OFFSET('Sanitation Data'!$D$31,0,10*ROW('Sanitation Data'!D184))="","",OFFSET('Sanitation Data'!$D$31,0,10*ROW('Sanitation Data'!D184)))</f>
        <v/>
      </c>
      <c r="CO190" s="270" t="str">
        <f ca="true">+IF(OFFSET('Sanitation Data'!$D$32,0,10*ROW('Sanitation Data'!D184))="","",OFFSET('Sanitation Data'!$D$32,0,10*ROW('Sanitation Data'!D184)))</f>
        <v/>
      </c>
      <c r="CP190" s="270" t="str">
        <f ca="true">+IF(OFFSET('Sanitation Data'!$E$28,0,10*ROW('Sanitation Data'!E184))="","",OFFSET('Sanitation Data'!$E$28,0,10*ROW('Sanitation Data'!E184)))</f>
        <v/>
      </c>
      <c r="CQ190" s="270" t="str">
        <f ca="true">+IF(OFFSET('Sanitation Data'!$E$29,0,10*ROW('Sanitation Data'!E184))="","",OFFSET('Sanitation Data'!$E$29,0,10*ROW('Sanitation Data'!E184)))</f>
        <v/>
      </c>
      <c r="CR190" s="270" t="str">
        <f ca="true">+IF(OFFSET('Sanitation Data'!$E$30,0,10*ROW('Sanitation Data'!E184))="","",OFFSET('Sanitation Data'!$E$30,0,10*ROW('Sanitation Data'!E184)))</f>
        <v/>
      </c>
      <c r="CS190" s="270" t="str">
        <f ca="true">+IF(OFFSET('Sanitation Data'!$E$31,0,10*ROW('Sanitation Data'!E184))="","",OFFSET('Sanitation Data'!$E$31,0,10*ROW('Sanitation Data'!E184)))</f>
        <v/>
      </c>
      <c r="CT190" s="270" t="str">
        <f ca="true">+IF(OFFSET('Sanitation Data'!$E$32,0,10*ROW('Sanitation Data'!E184))="","",OFFSET('Sanitation Data'!$E$32,0,10*ROW('Sanitation Data'!E184)))</f>
        <v/>
      </c>
      <c r="CU190" s="270" t="str">
        <f ca="true">+IF(OFFSET('Sanitation Data'!$F$28,0,10*ROW('Sanitation Data'!F184))="","",OFFSET('Sanitation Data'!$F$28,0,10*ROW('Sanitation Data'!F184)))</f>
        <v/>
      </c>
      <c r="CV190" s="270" t="str">
        <f ca="true">+IF(OFFSET('Sanitation Data'!$F$29,0,10*ROW('Sanitation Data'!F184))="","",OFFSET('Sanitation Data'!$F$29,0,10*ROW('Sanitation Data'!F184)))</f>
        <v/>
      </c>
      <c r="CW190" s="270" t="str">
        <f ca="true">+IF(OFFSET('Sanitation Data'!$F$30,0,10*ROW('Sanitation Data'!F184))="","",OFFSET('Sanitation Data'!$F$30,0,10*ROW('Sanitation Data'!F184)))</f>
        <v/>
      </c>
      <c r="CX190" s="270" t="str">
        <f ca="true">+IF(OFFSET('Sanitation Data'!$F$31,0,10*ROW('Sanitation Data'!F184))="","",OFFSET('Sanitation Data'!$F$31,0,10*ROW('Sanitation Data'!F184)))</f>
        <v/>
      </c>
      <c r="CY190" s="270" t="str">
        <f ca="true">+IF(OFFSET('Sanitation Data'!$F$32,0,10*ROW('Sanitation Data'!F184))="","",OFFSET('Sanitation Data'!$F$32,0,10*ROW('Sanitation Data'!F184)))</f>
        <v/>
      </c>
      <c r="CZ190" s="270" t="str">
        <f ca="true">+IF(OFFSET('Sanitation Data'!$G$28,0,10*ROW('Sanitation Data'!G184))="","",OFFSET('Sanitation Data'!$G$28,0,10*ROW('Sanitation Data'!G184)))</f>
        <v/>
      </c>
      <c r="DA190" s="270" t="str">
        <f ca="true">+IF(OFFSET('Sanitation Data'!$G$29,0,10*ROW('Sanitation Data'!G184))="","",OFFSET('Sanitation Data'!$G$29,0,10*ROW('Sanitation Data'!G184)))</f>
        <v/>
      </c>
      <c r="DB190" s="270" t="str">
        <f ca="true">+IF(OFFSET('Sanitation Data'!$G$30,0,10*ROW('Sanitation Data'!G184))="","",OFFSET('Sanitation Data'!$G$30,0,10*ROW('Sanitation Data'!G184)))</f>
        <v/>
      </c>
      <c r="DC190" s="270" t="str">
        <f ca="true">+IF(OFFSET('Sanitation Data'!$G$31,0,10*ROW('Sanitation Data'!G184))="","",OFFSET('Sanitation Data'!$G$31,0,10*ROW('Sanitation Data'!G184)))</f>
        <v/>
      </c>
      <c r="DD190" s="270" t="str">
        <f ca="true">+IF(OFFSET('Sanitation Data'!$G$32,0,10*ROW('Sanitation Data'!G184))="","",OFFSET('Sanitation Data'!$G$32,0,10*ROW('Sanitation Data'!G184)))</f>
        <v/>
      </c>
      <c r="DE190" s="270" t="str">
        <f ca="true">+IF(OFFSET('Sanitation Data'!$H$28,0,10*ROW('Sanitation Data'!H184))="","",OFFSET('Sanitation Data'!$H$28,0,10*ROW('Sanitation Data'!H184)))</f>
        <v/>
      </c>
      <c r="DF190" s="270" t="str">
        <f ca="true">+IF(OFFSET('Sanitation Data'!$H$29,0,10*ROW('Sanitation Data'!H184))="","",OFFSET('Sanitation Data'!$H$29,0,10*ROW('Sanitation Data'!H184)))</f>
        <v/>
      </c>
      <c r="DG190" s="270" t="str">
        <f ca="true">+IF(OFFSET('Sanitation Data'!$H$30,0,10*ROW('Sanitation Data'!H184))="","",OFFSET('Sanitation Data'!$H$30,0,10*ROW('Sanitation Data'!H184)))</f>
        <v/>
      </c>
      <c r="DH190" s="270" t="str">
        <f ca="true">+IF(OFFSET('Sanitation Data'!$H$31,0,10*ROW('Sanitation Data'!H184))="","",OFFSET('Sanitation Data'!$H$31,0,10*ROW('Sanitation Data'!H184)))</f>
        <v/>
      </c>
      <c r="DI190" s="270" t="str">
        <f ca="true">+IF(OFFSET('Sanitation Data'!$H$32,0,10*ROW('Sanitation Data'!H184))="","",OFFSET('Sanitation Data'!$H$32,0,10*ROW('Sanitation Data'!H184)))</f>
        <v/>
      </c>
      <c r="DJ190" s="270" t="str">
        <f ca="true">+IF(OFFSET('Sanitation Data'!$I$28,0,10*ROW('Sanitation Data'!I184))="","",OFFSET('Sanitation Data'!$I$28,0,10*ROW('Sanitation Data'!I184)))</f>
        <v/>
      </c>
      <c r="DK190" s="270" t="str">
        <f ca="true">+IF(OFFSET('Sanitation Data'!$I$29,0,10*ROW('Sanitation Data'!I184))="","",OFFSET('Sanitation Data'!$I$29,0,10*ROW('Sanitation Data'!I184)))</f>
        <v/>
      </c>
      <c r="DL190" s="270" t="str">
        <f ca="true">+IF(OFFSET('Sanitation Data'!$I$30,0,10*ROW('Sanitation Data'!I184))="","",OFFSET('Sanitation Data'!$I$30,0,10*ROW('Sanitation Data'!I184)))</f>
        <v/>
      </c>
      <c r="DM190" s="270" t="str">
        <f ca="true">+IF(OFFSET('Sanitation Data'!$I$31,0,10*ROW('Sanitation Data'!I184))="","",OFFSET('Sanitation Data'!$I$31,0,10*ROW('Sanitation Data'!I184)))</f>
        <v/>
      </c>
      <c r="DN190" s="270" t="str">
        <f ca="true">+IF(OFFSET('Sanitation Data'!$I$32,0,10*ROW('Sanitation Data'!I184))="","",OFFSET('Sanitation Data'!$I$32,0,10*ROW('Sanitation Data'!I184)))</f>
        <v/>
      </c>
      <c r="DO190" s="270" t="str">
        <f ca="true">+IF(OFFSET('Hygiene Data'!$D$11,0,10*ROW('Hygiene Data'!D184))="","",OFFSET('Hygiene Data'!$D$11,0,10*ROW('Hygiene Data'!D184)))</f>
        <v/>
      </c>
      <c r="DP190" s="270" t="str">
        <f ca="true">+IF(OFFSET('Hygiene Data'!$D$12,0,10*ROW('Hygiene Data'!D184))="","",OFFSET('Hygiene Data'!$D$12,0,10*ROW('Hygiene Data'!D184)))</f>
        <v/>
      </c>
      <c r="DQ190" s="270" t="str">
        <f ca="true">+IF(OFFSET('Hygiene Data'!$D$13,0,10*ROW('Hygiene Data'!D184))="","",OFFSET('Hygiene Data'!$D$13,0,10*ROW('Hygiene Data'!D184)))</f>
        <v/>
      </c>
      <c r="DR190" s="270" t="str">
        <f ca="true">+IF(OFFSET('Hygiene Data'!$E$11,0,10*ROW('Hygiene Data'!E184))="","",OFFSET('Hygiene Data'!$E$11,0,10*ROW('Hygiene Data'!E184)))</f>
        <v/>
      </c>
      <c r="DS190" s="270" t="str">
        <f ca="true">+IF(OFFSET('Hygiene Data'!$E$12,0,10*ROW('Hygiene Data'!E184))="","",OFFSET('Hygiene Data'!$E$12,0,10*ROW('Hygiene Data'!E184)))</f>
        <v/>
      </c>
      <c r="DT190" s="270" t="str">
        <f ca="true">+IF(OFFSET('Hygiene Data'!$E$13,0,10*ROW('Hygiene Data'!E184))="","",OFFSET('Hygiene Data'!$E$13,0,10*ROW('Hygiene Data'!E184)))</f>
        <v/>
      </c>
      <c r="DU190" s="270" t="str">
        <f ca="true">+IF(OFFSET('Hygiene Data'!$F$11,0,10*ROW('Hygiene Data'!F184))="","",OFFSET('Hygiene Data'!$F$11,0,10*ROW('Hygiene Data'!F184)))</f>
        <v/>
      </c>
      <c r="DV190" s="270" t="str">
        <f ca="true">+IF(OFFSET('Hygiene Data'!$F$12,0,10*ROW('Hygiene Data'!F184))="","",OFFSET('Hygiene Data'!$F$12,0,10*ROW('Hygiene Data'!F184)))</f>
        <v/>
      </c>
      <c r="DW190" s="270" t="str">
        <f ca="true">+IF(OFFSET('Hygiene Data'!$F$13,0,10*ROW('Hygiene Data'!F184))="","",OFFSET('Hygiene Data'!$F$13,0,10*ROW('Hygiene Data'!F184)))</f>
        <v/>
      </c>
      <c r="DX190" s="270" t="str">
        <f ca="true">+IF(OFFSET('Hygiene Data'!$G$11,0,10*ROW('Hygiene Data'!G184))="","",OFFSET('Hygiene Data'!$G$11,0,10*ROW('Hygiene Data'!G184)))</f>
        <v/>
      </c>
      <c r="DY190" s="270" t="str">
        <f ca="true">+IF(OFFSET('Hygiene Data'!$G$12,0,10*ROW('Hygiene Data'!G184))="","",OFFSET('Hygiene Data'!$G$12,0,10*ROW('Hygiene Data'!G184)))</f>
        <v/>
      </c>
      <c r="DZ190" s="270" t="str">
        <f ca="true">+IF(OFFSET('Hygiene Data'!$G$13,0,10*ROW('Hygiene Data'!G184))="","",OFFSET('Hygiene Data'!$G$13,0,10*ROW('Hygiene Data'!G184)))</f>
        <v/>
      </c>
      <c r="EA190" s="270" t="str">
        <f ca="true">+IF(OFFSET('Hygiene Data'!$H$11,0,10*ROW('Hygiene Data'!H184))="","",OFFSET('Hygiene Data'!$H$11,0,10*ROW('Hygiene Data'!H184)))</f>
        <v/>
      </c>
      <c r="EB190" s="270" t="str">
        <f ca="true">+IF(OFFSET('Hygiene Data'!$H$12,0,10*ROW('Hygiene Data'!H184))="","",OFFSET('Hygiene Data'!$H$12,0,10*ROW('Hygiene Data'!H184)))</f>
        <v/>
      </c>
      <c r="EC190" s="270" t="str">
        <f ca="true">+IF(OFFSET('Hygiene Data'!$H$13,0,10*ROW('Hygiene Data'!H184))="","",OFFSET('Hygiene Data'!$H$13,0,10*ROW('Hygiene Data'!H184)))</f>
        <v/>
      </c>
      <c r="ED190" s="270" t="str">
        <f ca="true">+IF(OFFSET('Hygiene Data'!$I$11,0,10*ROW('Hygiene Data'!I184))="","",OFFSET('Hygiene Data'!$I$11,0,10*ROW('Hygiene Data'!I184)))</f>
        <v/>
      </c>
      <c r="EE190" s="270" t="str">
        <f ca="true">+IF(OFFSET('Hygiene Data'!$I$12,0,10*ROW('Hygiene Data'!I184))="","",OFFSET('Hygiene Data'!$I$12,0,10*ROW('Hygiene Data'!I184)))</f>
        <v/>
      </c>
      <c r="EF190" s="270"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6"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0"/>
      <c r="BS191" s="270" t="str">
        <f ca="true">+IF(OFFSET('Water Data'!$D$27,0,10*ROW('Water Data'!D185))="","",OFFSET('Water Data'!$D$27,0,10*ROW('Water Data'!D185)))</f>
        <v/>
      </c>
      <c r="BT191" s="270" t="str">
        <f ca="true">+IF(OFFSET('Water Data'!$D$28,0,10*ROW('Water Data'!D185))="","",OFFSET('Water Data'!$D$28,0,10*ROW('Water Data'!D185)))</f>
        <v/>
      </c>
      <c r="BU191" s="270" t="str">
        <f ca="true">+IF(OFFSET('Water Data'!$D$29,0,10*ROW('Water Data'!D185))="","",OFFSET('Water Data'!$D$29,0,10*ROW('Water Data'!D185)))</f>
        <v/>
      </c>
      <c r="BV191" s="270" t="str">
        <f ca="true">+IF(OFFSET('Water Data'!$E$27,0,10*ROW('Water Data'!E185))="","",OFFSET('Water Data'!$E$27,0,10*ROW('Water Data'!E185)))</f>
        <v/>
      </c>
      <c r="BW191" s="270" t="str">
        <f ca="true">+IF(OFFSET('Water Data'!$E$28,0,10*ROW('Water Data'!E185))="","",OFFSET('Water Data'!$E$28,0,10*ROW('Water Data'!E185)))</f>
        <v/>
      </c>
      <c r="BX191" s="270" t="str">
        <f ca="true">+IF(OFFSET('Water Data'!$E$29,0,10*ROW('Water Data'!E185))="","",OFFSET('Water Data'!$E$29,0,10*ROW('Water Data'!E185)))</f>
        <v/>
      </c>
      <c r="BY191" s="270" t="str">
        <f ca="true">+IF(OFFSET('Water Data'!$F$27,0,10*ROW('Water Data'!F185))="","",OFFSET('Water Data'!$F$27,0,10*ROW('Water Data'!F185)))</f>
        <v/>
      </c>
      <c r="BZ191" s="270" t="str">
        <f ca="true">+IF(OFFSET('Water Data'!$F$28,0,10*ROW('Water Data'!F185))="","",OFFSET('Water Data'!$F$28,0,10*ROW('Water Data'!F185)))</f>
        <v/>
      </c>
      <c r="CA191" s="270" t="str">
        <f ca="true">+IF(OFFSET('Water Data'!$F$29,0,10*ROW('Water Data'!F185))="","",OFFSET('Water Data'!$F$29,0,10*ROW('Water Data'!F185)))</f>
        <v/>
      </c>
      <c r="CB191" s="270" t="str">
        <f ca="true">+IF(OFFSET('Water Data'!$G$27,0,10*ROW('Water Data'!G185))="","",OFFSET('Water Data'!$G$27,0,10*ROW('Water Data'!G185)))</f>
        <v/>
      </c>
      <c r="CC191" s="270" t="str">
        <f ca="true">+IF(OFFSET('Water Data'!$G$28,0,10*ROW('Water Data'!G185))="","",OFFSET('Water Data'!$G$28,0,10*ROW('Water Data'!G185)))</f>
        <v/>
      </c>
      <c r="CD191" s="270" t="str">
        <f ca="true">+IF(OFFSET('Water Data'!$G$29,0,10*ROW('Water Data'!G185))="","",OFFSET('Water Data'!$G$29,0,10*ROW('Water Data'!G185)))</f>
        <v/>
      </c>
      <c r="CE191" s="270" t="str">
        <f ca="true">+IF(OFFSET('Water Data'!$H$27,0,10*ROW('Water Data'!H185))="","",OFFSET('Water Data'!$H$27,0,10*ROW('Water Data'!H185)))</f>
        <v/>
      </c>
      <c r="CF191" s="270" t="str">
        <f ca="true">+IF(OFFSET('Water Data'!$H$28,0,10*ROW('Water Data'!H185))="","",OFFSET('Water Data'!$H$28,0,10*ROW('Water Data'!H185)))</f>
        <v/>
      </c>
      <c r="CG191" s="270" t="str">
        <f ca="true">+IF(OFFSET('Water Data'!$H$29,0,10*ROW('Water Data'!H185))="","",OFFSET('Water Data'!$H$29,0,10*ROW('Water Data'!H185)))</f>
        <v/>
      </c>
      <c r="CH191" s="270" t="str">
        <f ca="true">+IF(OFFSET('Water Data'!$I$27,0,10*ROW('Water Data'!I185))="","",OFFSET('Water Data'!$I$27,0,10*ROW('Water Data'!I185)))</f>
        <v/>
      </c>
      <c r="CI191" s="270" t="str">
        <f ca="true">+IF(OFFSET('Water Data'!$I$28,0,10*ROW('Water Data'!I185))="","",OFFSET('Water Data'!$I$28,0,10*ROW('Water Data'!I185)))</f>
        <v/>
      </c>
      <c r="CJ191" s="270" t="str">
        <f ca="true">+IF(OFFSET('Water Data'!$I$29,0,10*ROW('Water Data'!I185))="","",OFFSET('Water Data'!$I$29,0,10*ROW('Water Data'!I185)))</f>
        <v/>
      </c>
      <c r="CK191" s="270" t="str">
        <f ca="true">+IF(OFFSET('Sanitation Data'!$D$28,0,10*ROW('Sanitation Data'!D185))="","",OFFSET('Sanitation Data'!$D$28,0,10*ROW('Sanitation Data'!D185)))</f>
        <v/>
      </c>
      <c r="CL191" s="270" t="str">
        <f ca="true">+IF(OFFSET('Sanitation Data'!$D$29,0,10*ROW('Sanitation Data'!D185))="","",OFFSET('Sanitation Data'!$D$29,0,10*ROW('Sanitation Data'!D185)))</f>
        <v/>
      </c>
      <c r="CM191" s="270" t="str">
        <f ca="true">+IF(OFFSET('Sanitation Data'!$D$30,0,10*ROW('Sanitation Data'!D185))="","",OFFSET('Sanitation Data'!$D$30,0,10*ROW('Sanitation Data'!D185)))</f>
        <v/>
      </c>
      <c r="CN191" s="270" t="str">
        <f ca="true">+IF(OFFSET('Sanitation Data'!$D$31,0,10*ROW('Sanitation Data'!D185))="","",OFFSET('Sanitation Data'!$D$31,0,10*ROW('Sanitation Data'!D185)))</f>
        <v/>
      </c>
      <c r="CO191" s="270" t="str">
        <f ca="true">+IF(OFFSET('Sanitation Data'!$D$32,0,10*ROW('Sanitation Data'!D185))="","",OFFSET('Sanitation Data'!$D$32,0,10*ROW('Sanitation Data'!D185)))</f>
        <v/>
      </c>
      <c r="CP191" s="270" t="str">
        <f ca="true">+IF(OFFSET('Sanitation Data'!$E$28,0,10*ROW('Sanitation Data'!E185))="","",OFFSET('Sanitation Data'!$E$28,0,10*ROW('Sanitation Data'!E185)))</f>
        <v/>
      </c>
      <c r="CQ191" s="270" t="str">
        <f ca="true">+IF(OFFSET('Sanitation Data'!$E$29,0,10*ROW('Sanitation Data'!E185))="","",OFFSET('Sanitation Data'!$E$29,0,10*ROW('Sanitation Data'!E185)))</f>
        <v/>
      </c>
      <c r="CR191" s="270" t="str">
        <f ca="true">+IF(OFFSET('Sanitation Data'!$E$30,0,10*ROW('Sanitation Data'!E185))="","",OFFSET('Sanitation Data'!$E$30,0,10*ROW('Sanitation Data'!E185)))</f>
        <v/>
      </c>
      <c r="CS191" s="270" t="str">
        <f ca="true">+IF(OFFSET('Sanitation Data'!$E$31,0,10*ROW('Sanitation Data'!E185))="","",OFFSET('Sanitation Data'!$E$31,0,10*ROW('Sanitation Data'!E185)))</f>
        <v/>
      </c>
      <c r="CT191" s="270" t="str">
        <f ca="true">+IF(OFFSET('Sanitation Data'!$E$32,0,10*ROW('Sanitation Data'!E185))="","",OFFSET('Sanitation Data'!$E$32,0,10*ROW('Sanitation Data'!E185)))</f>
        <v/>
      </c>
      <c r="CU191" s="270" t="str">
        <f ca="true">+IF(OFFSET('Sanitation Data'!$F$28,0,10*ROW('Sanitation Data'!F185))="","",OFFSET('Sanitation Data'!$F$28,0,10*ROW('Sanitation Data'!F185)))</f>
        <v/>
      </c>
      <c r="CV191" s="270" t="str">
        <f ca="true">+IF(OFFSET('Sanitation Data'!$F$29,0,10*ROW('Sanitation Data'!F185))="","",OFFSET('Sanitation Data'!$F$29,0,10*ROW('Sanitation Data'!F185)))</f>
        <v/>
      </c>
      <c r="CW191" s="270" t="str">
        <f ca="true">+IF(OFFSET('Sanitation Data'!$F$30,0,10*ROW('Sanitation Data'!F185))="","",OFFSET('Sanitation Data'!$F$30,0,10*ROW('Sanitation Data'!F185)))</f>
        <v/>
      </c>
      <c r="CX191" s="270" t="str">
        <f ca="true">+IF(OFFSET('Sanitation Data'!$F$31,0,10*ROW('Sanitation Data'!F185))="","",OFFSET('Sanitation Data'!$F$31,0,10*ROW('Sanitation Data'!F185)))</f>
        <v/>
      </c>
      <c r="CY191" s="270" t="str">
        <f ca="true">+IF(OFFSET('Sanitation Data'!$F$32,0,10*ROW('Sanitation Data'!F185))="","",OFFSET('Sanitation Data'!$F$32,0,10*ROW('Sanitation Data'!F185)))</f>
        <v/>
      </c>
      <c r="CZ191" s="270" t="str">
        <f ca="true">+IF(OFFSET('Sanitation Data'!$G$28,0,10*ROW('Sanitation Data'!G185))="","",OFFSET('Sanitation Data'!$G$28,0,10*ROW('Sanitation Data'!G185)))</f>
        <v/>
      </c>
      <c r="DA191" s="270" t="str">
        <f ca="true">+IF(OFFSET('Sanitation Data'!$G$29,0,10*ROW('Sanitation Data'!G185))="","",OFFSET('Sanitation Data'!$G$29,0,10*ROW('Sanitation Data'!G185)))</f>
        <v/>
      </c>
      <c r="DB191" s="270" t="str">
        <f ca="true">+IF(OFFSET('Sanitation Data'!$G$30,0,10*ROW('Sanitation Data'!G185))="","",OFFSET('Sanitation Data'!$G$30,0,10*ROW('Sanitation Data'!G185)))</f>
        <v/>
      </c>
      <c r="DC191" s="270" t="str">
        <f ca="true">+IF(OFFSET('Sanitation Data'!$G$31,0,10*ROW('Sanitation Data'!G185))="","",OFFSET('Sanitation Data'!$G$31,0,10*ROW('Sanitation Data'!G185)))</f>
        <v/>
      </c>
      <c r="DD191" s="270" t="str">
        <f ca="true">+IF(OFFSET('Sanitation Data'!$G$32,0,10*ROW('Sanitation Data'!G185))="","",OFFSET('Sanitation Data'!$G$32,0,10*ROW('Sanitation Data'!G185)))</f>
        <v/>
      </c>
      <c r="DE191" s="270" t="str">
        <f ca="true">+IF(OFFSET('Sanitation Data'!$H$28,0,10*ROW('Sanitation Data'!H185))="","",OFFSET('Sanitation Data'!$H$28,0,10*ROW('Sanitation Data'!H185)))</f>
        <v/>
      </c>
      <c r="DF191" s="270" t="str">
        <f ca="true">+IF(OFFSET('Sanitation Data'!$H$29,0,10*ROW('Sanitation Data'!H185))="","",OFFSET('Sanitation Data'!$H$29,0,10*ROW('Sanitation Data'!H185)))</f>
        <v/>
      </c>
      <c r="DG191" s="270" t="str">
        <f ca="true">+IF(OFFSET('Sanitation Data'!$H$30,0,10*ROW('Sanitation Data'!H185))="","",OFFSET('Sanitation Data'!$H$30,0,10*ROW('Sanitation Data'!H185)))</f>
        <v/>
      </c>
      <c r="DH191" s="270" t="str">
        <f ca="true">+IF(OFFSET('Sanitation Data'!$H$31,0,10*ROW('Sanitation Data'!H185))="","",OFFSET('Sanitation Data'!$H$31,0,10*ROW('Sanitation Data'!H185)))</f>
        <v/>
      </c>
      <c r="DI191" s="270" t="str">
        <f ca="true">+IF(OFFSET('Sanitation Data'!$H$32,0,10*ROW('Sanitation Data'!H185))="","",OFFSET('Sanitation Data'!$H$32,0,10*ROW('Sanitation Data'!H185)))</f>
        <v/>
      </c>
      <c r="DJ191" s="270" t="str">
        <f ca="true">+IF(OFFSET('Sanitation Data'!$I$28,0,10*ROW('Sanitation Data'!I185))="","",OFFSET('Sanitation Data'!$I$28,0,10*ROW('Sanitation Data'!I185)))</f>
        <v/>
      </c>
      <c r="DK191" s="270" t="str">
        <f ca="true">+IF(OFFSET('Sanitation Data'!$I$29,0,10*ROW('Sanitation Data'!I185))="","",OFFSET('Sanitation Data'!$I$29,0,10*ROW('Sanitation Data'!I185)))</f>
        <v/>
      </c>
      <c r="DL191" s="270" t="str">
        <f ca="true">+IF(OFFSET('Sanitation Data'!$I$30,0,10*ROW('Sanitation Data'!I185))="","",OFFSET('Sanitation Data'!$I$30,0,10*ROW('Sanitation Data'!I185)))</f>
        <v/>
      </c>
      <c r="DM191" s="270" t="str">
        <f ca="true">+IF(OFFSET('Sanitation Data'!$I$31,0,10*ROW('Sanitation Data'!I185))="","",OFFSET('Sanitation Data'!$I$31,0,10*ROW('Sanitation Data'!I185)))</f>
        <v/>
      </c>
      <c r="DN191" s="270" t="str">
        <f ca="true">+IF(OFFSET('Sanitation Data'!$I$32,0,10*ROW('Sanitation Data'!I185))="","",OFFSET('Sanitation Data'!$I$32,0,10*ROW('Sanitation Data'!I185)))</f>
        <v/>
      </c>
      <c r="DO191" s="270" t="str">
        <f ca="true">+IF(OFFSET('Hygiene Data'!$D$11,0,10*ROW('Hygiene Data'!D185))="","",OFFSET('Hygiene Data'!$D$11,0,10*ROW('Hygiene Data'!D185)))</f>
        <v/>
      </c>
      <c r="DP191" s="270" t="str">
        <f ca="true">+IF(OFFSET('Hygiene Data'!$D$12,0,10*ROW('Hygiene Data'!D185))="","",OFFSET('Hygiene Data'!$D$12,0,10*ROW('Hygiene Data'!D185)))</f>
        <v/>
      </c>
      <c r="DQ191" s="270" t="str">
        <f ca="true">+IF(OFFSET('Hygiene Data'!$D$13,0,10*ROW('Hygiene Data'!D185))="","",OFFSET('Hygiene Data'!$D$13,0,10*ROW('Hygiene Data'!D185)))</f>
        <v/>
      </c>
      <c r="DR191" s="270" t="str">
        <f ca="true">+IF(OFFSET('Hygiene Data'!$E$11,0,10*ROW('Hygiene Data'!E185))="","",OFFSET('Hygiene Data'!$E$11,0,10*ROW('Hygiene Data'!E185)))</f>
        <v/>
      </c>
      <c r="DS191" s="270" t="str">
        <f ca="true">+IF(OFFSET('Hygiene Data'!$E$12,0,10*ROW('Hygiene Data'!E185))="","",OFFSET('Hygiene Data'!$E$12,0,10*ROW('Hygiene Data'!E185)))</f>
        <v/>
      </c>
      <c r="DT191" s="270" t="str">
        <f ca="true">+IF(OFFSET('Hygiene Data'!$E$13,0,10*ROW('Hygiene Data'!E185))="","",OFFSET('Hygiene Data'!$E$13,0,10*ROW('Hygiene Data'!E185)))</f>
        <v/>
      </c>
      <c r="DU191" s="270" t="str">
        <f ca="true">+IF(OFFSET('Hygiene Data'!$F$11,0,10*ROW('Hygiene Data'!F185))="","",OFFSET('Hygiene Data'!$F$11,0,10*ROW('Hygiene Data'!F185)))</f>
        <v/>
      </c>
      <c r="DV191" s="270" t="str">
        <f ca="true">+IF(OFFSET('Hygiene Data'!$F$12,0,10*ROW('Hygiene Data'!F185))="","",OFFSET('Hygiene Data'!$F$12,0,10*ROW('Hygiene Data'!F185)))</f>
        <v/>
      </c>
      <c r="DW191" s="270" t="str">
        <f ca="true">+IF(OFFSET('Hygiene Data'!$F$13,0,10*ROW('Hygiene Data'!F185))="","",OFFSET('Hygiene Data'!$F$13,0,10*ROW('Hygiene Data'!F185)))</f>
        <v/>
      </c>
      <c r="DX191" s="270" t="str">
        <f ca="true">+IF(OFFSET('Hygiene Data'!$G$11,0,10*ROW('Hygiene Data'!G185))="","",OFFSET('Hygiene Data'!$G$11,0,10*ROW('Hygiene Data'!G185)))</f>
        <v/>
      </c>
      <c r="DY191" s="270" t="str">
        <f ca="true">+IF(OFFSET('Hygiene Data'!$G$12,0,10*ROW('Hygiene Data'!G185))="","",OFFSET('Hygiene Data'!$G$12,0,10*ROW('Hygiene Data'!G185)))</f>
        <v/>
      </c>
      <c r="DZ191" s="270" t="str">
        <f ca="true">+IF(OFFSET('Hygiene Data'!$G$13,0,10*ROW('Hygiene Data'!G185))="","",OFFSET('Hygiene Data'!$G$13,0,10*ROW('Hygiene Data'!G185)))</f>
        <v/>
      </c>
      <c r="EA191" s="270" t="str">
        <f ca="true">+IF(OFFSET('Hygiene Data'!$H$11,0,10*ROW('Hygiene Data'!H185))="","",OFFSET('Hygiene Data'!$H$11,0,10*ROW('Hygiene Data'!H185)))</f>
        <v/>
      </c>
      <c r="EB191" s="270" t="str">
        <f ca="true">+IF(OFFSET('Hygiene Data'!$H$12,0,10*ROW('Hygiene Data'!H185))="","",OFFSET('Hygiene Data'!$H$12,0,10*ROW('Hygiene Data'!H185)))</f>
        <v/>
      </c>
      <c r="EC191" s="270" t="str">
        <f ca="true">+IF(OFFSET('Hygiene Data'!$H$13,0,10*ROW('Hygiene Data'!H185))="","",OFFSET('Hygiene Data'!$H$13,0,10*ROW('Hygiene Data'!H185)))</f>
        <v/>
      </c>
      <c r="ED191" s="270" t="str">
        <f ca="true">+IF(OFFSET('Hygiene Data'!$I$11,0,10*ROW('Hygiene Data'!I185))="","",OFFSET('Hygiene Data'!$I$11,0,10*ROW('Hygiene Data'!I185)))</f>
        <v/>
      </c>
      <c r="EE191" s="270" t="str">
        <f ca="true">+IF(OFFSET('Hygiene Data'!$I$12,0,10*ROW('Hygiene Data'!I185))="","",OFFSET('Hygiene Data'!$I$12,0,10*ROW('Hygiene Data'!I185)))</f>
        <v/>
      </c>
      <c r="EF191" s="270"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6"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0"/>
      <c r="BS192" s="270" t="str">
        <f ca="true">+IF(OFFSET('Water Data'!$D$27,0,10*ROW('Water Data'!D186))="","",OFFSET('Water Data'!$D$27,0,10*ROW('Water Data'!D186)))</f>
        <v/>
      </c>
      <c r="BT192" s="270" t="str">
        <f ca="true">+IF(OFFSET('Water Data'!$D$28,0,10*ROW('Water Data'!D186))="","",OFFSET('Water Data'!$D$28,0,10*ROW('Water Data'!D186)))</f>
        <v/>
      </c>
      <c r="BU192" s="270" t="str">
        <f ca="true">+IF(OFFSET('Water Data'!$D$29,0,10*ROW('Water Data'!D186))="","",OFFSET('Water Data'!$D$29,0,10*ROW('Water Data'!D186)))</f>
        <v/>
      </c>
      <c r="BV192" s="270" t="str">
        <f ca="true">+IF(OFFSET('Water Data'!$E$27,0,10*ROW('Water Data'!E186))="","",OFFSET('Water Data'!$E$27,0,10*ROW('Water Data'!E186)))</f>
        <v/>
      </c>
      <c r="BW192" s="270" t="str">
        <f ca="true">+IF(OFFSET('Water Data'!$E$28,0,10*ROW('Water Data'!E186))="","",OFFSET('Water Data'!$E$28,0,10*ROW('Water Data'!E186)))</f>
        <v/>
      </c>
      <c r="BX192" s="270" t="str">
        <f ca="true">+IF(OFFSET('Water Data'!$E$29,0,10*ROW('Water Data'!E186))="","",OFFSET('Water Data'!$E$29,0,10*ROW('Water Data'!E186)))</f>
        <v/>
      </c>
      <c r="BY192" s="270" t="str">
        <f ca="true">+IF(OFFSET('Water Data'!$F$27,0,10*ROW('Water Data'!F186))="","",OFFSET('Water Data'!$F$27,0,10*ROW('Water Data'!F186)))</f>
        <v/>
      </c>
      <c r="BZ192" s="270" t="str">
        <f ca="true">+IF(OFFSET('Water Data'!$F$28,0,10*ROW('Water Data'!F186))="","",OFFSET('Water Data'!$F$28,0,10*ROW('Water Data'!F186)))</f>
        <v/>
      </c>
      <c r="CA192" s="270" t="str">
        <f ca="true">+IF(OFFSET('Water Data'!$F$29,0,10*ROW('Water Data'!F186))="","",OFFSET('Water Data'!$F$29,0,10*ROW('Water Data'!F186)))</f>
        <v/>
      </c>
      <c r="CB192" s="270" t="str">
        <f ca="true">+IF(OFFSET('Water Data'!$G$27,0,10*ROW('Water Data'!G186))="","",OFFSET('Water Data'!$G$27,0,10*ROW('Water Data'!G186)))</f>
        <v/>
      </c>
      <c r="CC192" s="270" t="str">
        <f ca="true">+IF(OFFSET('Water Data'!$G$28,0,10*ROW('Water Data'!G186))="","",OFFSET('Water Data'!$G$28,0,10*ROW('Water Data'!G186)))</f>
        <v/>
      </c>
      <c r="CD192" s="270" t="str">
        <f ca="true">+IF(OFFSET('Water Data'!$G$29,0,10*ROW('Water Data'!G186))="","",OFFSET('Water Data'!$G$29,0,10*ROW('Water Data'!G186)))</f>
        <v/>
      </c>
      <c r="CE192" s="270" t="str">
        <f ca="true">+IF(OFFSET('Water Data'!$H$27,0,10*ROW('Water Data'!H186))="","",OFFSET('Water Data'!$H$27,0,10*ROW('Water Data'!H186)))</f>
        <v/>
      </c>
      <c r="CF192" s="270" t="str">
        <f ca="true">+IF(OFFSET('Water Data'!$H$28,0,10*ROW('Water Data'!H186))="","",OFFSET('Water Data'!$H$28,0,10*ROW('Water Data'!H186)))</f>
        <v/>
      </c>
      <c r="CG192" s="270" t="str">
        <f ca="true">+IF(OFFSET('Water Data'!$H$29,0,10*ROW('Water Data'!H186))="","",OFFSET('Water Data'!$H$29,0,10*ROW('Water Data'!H186)))</f>
        <v/>
      </c>
      <c r="CH192" s="270" t="str">
        <f ca="true">+IF(OFFSET('Water Data'!$I$27,0,10*ROW('Water Data'!I186))="","",OFFSET('Water Data'!$I$27,0,10*ROW('Water Data'!I186)))</f>
        <v/>
      </c>
      <c r="CI192" s="270" t="str">
        <f ca="true">+IF(OFFSET('Water Data'!$I$28,0,10*ROW('Water Data'!I186))="","",OFFSET('Water Data'!$I$28,0,10*ROW('Water Data'!I186)))</f>
        <v/>
      </c>
      <c r="CJ192" s="270" t="str">
        <f ca="true">+IF(OFFSET('Water Data'!$I$29,0,10*ROW('Water Data'!I186))="","",OFFSET('Water Data'!$I$29,0,10*ROW('Water Data'!I186)))</f>
        <v/>
      </c>
      <c r="CK192" s="270" t="str">
        <f ca="true">+IF(OFFSET('Sanitation Data'!$D$28,0,10*ROW('Sanitation Data'!D186))="","",OFFSET('Sanitation Data'!$D$28,0,10*ROW('Sanitation Data'!D186)))</f>
        <v/>
      </c>
      <c r="CL192" s="270" t="str">
        <f ca="true">+IF(OFFSET('Sanitation Data'!$D$29,0,10*ROW('Sanitation Data'!D186))="","",OFFSET('Sanitation Data'!$D$29,0,10*ROW('Sanitation Data'!D186)))</f>
        <v/>
      </c>
      <c r="CM192" s="270" t="str">
        <f ca="true">+IF(OFFSET('Sanitation Data'!$D$30,0,10*ROW('Sanitation Data'!D186))="","",OFFSET('Sanitation Data'!$D$30,0,10*ROW('Sanitation Data'!D186)))</f>
        <v/>
      </c>
      <c r="CN192" s="270" t="str">
        <f ca="true">+IF(OFFSET('Sanitation Data'!$D$31,0,10*ROW('Sanitation Data'!D186))="","",OFFSET('Sanitation Data'!$D$31,0,10*ROW('Sanitation Data'!D186)))</f>
        <v/>
      </c>
      <c r="CO192" s="270" t="str">
        <f ca="true">+IF(OFFSET('Sanitation Data'!$D$32,0,10*ROW('Sanitation Data'!D186))="","",OFFSET('Sanitation Data'!$D$32,0,10*ROW('Sanitation Data'!D186)))</f>
        <v/>
      </c>
      <c r="CP192" s="270" t="str">
        <f ca="true">+IF(OFFSET('Sanitation Data'!$E$28,0,10*ROW('Sanitation Data'!E186))="","",OFFSET('Sanitation Data'!$E$28,0,10*ROW('Sanitation Data'!E186)))</f>
        <v/>
      </c>
      <c r="CQ192" s="270" t="str">
        <f ca="true">+IF(OFFSET('Sanitation Data'!$E$29,0,10*ROW('Sanitation Data'!E186))="","",OFFSET('Sanitation Data'!$E$29,0,10*ROW('Sanitation Data'!E186)))</f>
        <v/>
      </c>
      <c r="CR192" s="270" t="str">
        <f ca="true">+IF(OFFSET('Sanitation Data'!$E$30,0,10*ROW('Sanitation Data'!E186))="","",OFFSET('Sanitation Data'!$E$30,0,10*ROW('Sanitation Data'!E186)))</f>
        <v/>
      </c>
      <c r="CS192" s="270" t="str">
        <f ca="true">+IF(OFFSET('Sanitation Data'!$E$31,0,10*ROW('Sanitation Data'!E186))="","",OFFSET('Sanitation Data'!$E$31,0,10*ROW('Sanitation Data'!E186)))</f>
        <v/>
      </c>
      <c r="CT192" s="270" t="str">
        <f ca="true">+IF(OFFSET('Sanitation Data'!$E$32,0,10*ROW('Sanitation Data'!E186))="","",OFFSET('Sanitation Data'!$E$32,0,10*ROW('Sanitation Data'!E186)))</f>
        <v/>
      </c>
      <c r="CU192" s="270" t="str">
        <f ca="true">+IF(OFFSET('Sanitation Data'!$F$28,0,10*ROW('Sanitation Data'!F186))="","",OFFSET('Sanitation Data'!$F$28,0,10*ROW('Sanitation Data'!F186)))</f>
        <v/>
      </c>
      <c r="CV192" s="270" t="str">
        <f ca="true">+IF(OFFSET('Sanitation Data'!$F$29,0,10*ROW('Sanitation Data'!F186))="","",OFFSET('Sanitation Data'!$F$29,0,10*ROW('Sanitation Data'!F186)))</f>
        <v/>
      </c>
      <c r="CW192" s="270" t="str">
        <f ca="true">+IF(OFFSET('Sanitation Data'!$F$30,0,10*ROW('Sanitation Data'!F186))="","",OFFSET('Sanitation Data'!$F$30,0,10*ROW('Sanitation Data'!F186)))</f>
        <v/>
      </c>
      <c r="CX192" s="270" t="str">
        <f ca="true">+IF(OFFSET('Sanitation Data'!$F$31,0,10*ROW('Sanitation Data'!F186))="","",OFFSET('Sanitation Data'!$F$31,0,10*ROW('Sanitation Data'!F186)))</f>
        <v/>
      </c>
      <c r="CY192" s="270" t="str">
        <f ca="true">+IF(OFFSET('Sanitation Data'!$F$32,0,10*ROW('Sanitation Data'!F186))="","",OFFSET('Sanitation Data'!$F$32,0,10*ROW('Sanitation Data'!F186)))</f>
        <v/>
      </c>
      <c r="CZ192" s="270" t="str">
        <f ca="true">+IF(OFFSET('Sanitation Data'!$G$28,0,10*ROW('Sanitation Data'!G186))="","",OFFSET('Sanitation Data'!$G$28,0,10*ROW('Sanitation Data'!G186)))</f>
        <v/>
      </c>
      <c r="DA192" s="270" t="str">
        <f ca="true">+IF(OFFSET('Sanitation Data'!$G$29,0,10*ROW('Sanitation Data'!G186))="","",OFFSET('Sanitation Data'!$G$29,0,10*ROW('Sanitation Data'!G186)))</f>
        <v/>
      </c>
      <c r="DB192" s="270" t="str">
        <f ca="true">+IF(OFFSET('Sanitation Data'!$G$30,0,10*ROW('Sanitation Data'!G186))="","",OFFSET('Sanitation Data'!$G$30,0,10*ROW('Sanitation Data'!G186)))</f>
        <v/>
      </c>
      <c r="DC192" s="270" t="str">
        <f ca="true">+IF(OFFSET('Sanitation Data'!$G$31,0,10*ROW('Sanitation Data'!G186))="","",OFFSET('Sanitation Data'!$G$31,0,10*ROW('Sanitation Data'!G186)))</f>
        <v/>
      </c>
      <c r="DD192" s="270" t="str">
        <f ca="true">+IF(OFFSET('Sanitation Data'!$G$32,0,10*ROW('Sanitation Data'!G186))="","",OFFSET('Sanitation Data'!$G$32,0,10*ROW('Sanitation Data'!G186)))</f>
        <v/>
      </c>
      <c r="DE192" s="270" t="str">
        <f ca="true">+IF(OFFSET('Sanitation Data'!$H$28,0,10*ROW('Sanitation Data'!H186))="","",OFFSET('Sanitation Data'!$H$28,0,10*ROW('Sanitation Data'!H186)))</f>
        <v/>
      </c>
      <c r="DF192" s="270" t="str">
        <f ca="true">+IF(OFFSET('Sanitation Data'!$H$29,0,10*ROW('Sanitation Data'!H186))="","",OFFSET('Sanitation Data'!$H$29,0,10*ROW('Sanitation Data'!H186)))</f>
        <v/>
      </c>
      <c r="DG192" s="270" t="str">
        <f ca="true">+IF(OFFSET('Sanitation Data'!$H$30,0,10*ROW('Sanitation Data'!H186))="","",OFFSET('Sanitation Data'!$H$30,0,10*ROW('Sanitation Data'!H186)))</f>
        <v/>
      </c>
      <c r="DH192" s="270" t="str">
        <f ca="true">+IF(OFFSET('Sanitation Data'!$H$31,0,10*ROW('Sanitation Data'!H186))="","",OFFSET('Sanitation Data'!$H$31,0,10*ROW('Sanitation Data'!H186)))</f>
        <v/>
      </c>
      <c r="DI192" s="270" t="str">
        <f ca="true">+IF(OFFSET('Sanitation Data'!$H$32,0,10*ROW('Sanitation Data'!H186))="","",OFFSET('Sanitation Data'!$H$32,0,10*ROW('Sanitation Data'!H186)))</f>
        <v/>
      </c>
      <c r="DJ192" s="270" t="str">
        <f ca="true">+IF(OFFSET('Sanitation Data'!$I$28,0,10*ROW('Sanitation Data'!I186))="","",OFFSET('Sanitation Data'!$I$28,0,10*ROW('Sanitation Data'!I186)))</f>
        <v/>
      </c>
      <c r="DK192" s="270" t="str">
        <f ca="true">+IF(OFFSET('Sanitation Data'!$I$29,0,10*ROW('Sanitation Data'!I186))="","",OFFSET('Sanitation Data'!$I$29,0,10*ROW('Sanitation Data'!I186)))</f>
        <v/>
      </c>
      <c r="DL192" s="270" t="str">
        <f ca="true">+IF(OFFSET('Sanitation Data'!$I$30,0,10*ROW('Sanitation Data'!I186))="","",OFFSET('Sanitation Data'!$I$30,0,10*ROW('Sanitation Data'!I186)))</f>
        <v/>
      </c>
      <c r="DM192" s="270" t="str">
        <f ca="true">+IF(OFFSET('Sanitation Data'!$I$31,0,10*ROW('Sanitation Data'!I186))="","",OFFSET('Sanitation Data'!$I$31,0,10*ROW('Sanitation Data'!I186)))</f>
        <v/>
      </c>
      <c r="DN192" s="270" t="str">
        <f ca="true">+IF(OFFSET('Sanitation Data'!$I$32,0,10*ROW('Sanitation Data'!I186))="","",OFFSET('Sanitation Data'!$I$32,0,10*ROW('Sanitation Data'!I186)))</f>
        <v/>
      </c>
      <c r="DO192" s="270" t="str">
        <f ca="true">+IF(OFFSET('Hygiene Data'!$D$11,0,10*ROW('Hygiene Data'!D186))="","",OFFSET('Hygiene Data'!$D$11,0,10*ROW('Hygiene Data'!D186)))</f>
        <v/>
      </c>
      <c r="DP192" s="270" t="str">
        <f ca="true">+IF(OFFSET('Hygiene Data'!$D$12,0,10*ROW('Hygiene Data'!D186))="","",OFFSET('Hygiene Data'!$D$12,0,10*ROW('Hygiene Data'!D186)))</f>
        <v/>
      </c>
      <c r="DQ192" s="270" t="str">
        <f ca="true">+IF(OFFSET('Hygiene Data'!$D$13,0,10*ROW('Hygiene Data'!D186))="","",OFFSET('Hygiene Data'!$D$13,0,10*ROW('Hygiene Data'!D186)))</f>
        <v/>
      </c>
      <c r="DR192" s="270" t="str">
        <f ca="true">+IF(OFFSET('Hygiene Data'!$E$11,0,10*ROW('Hygiene Data'!E186))="","",OFFSET('Hygiene Data'!$E$11,0,10*ROW('Hygiene Data'!E186)))</f>
        <v/>
      </c>
      <c r="DS192" s="270" t="str">
        <f ca="true">+IF(OFFSET('Hygiene Data'!$E$12,0,10*ROW('Hygiene Data'!E186))="","",OFFSET('Hygiene Data'!$E$12,0,10*ROW('Hygiene Data'!E186)))</f>
        <v/>
      </c>
      <c r="DT192" s="270" t="str">
        <f ca="true">+IF(OFFSET('Hygiene Data'!$E$13,0,10*ROW('Hygiene Data'!E186))="","",OFFSET('Hygiene Data'!$E$13,0,10*ROW('Hygiene Data'!E186)))</f>
        <v/>
      </c>
      <c r="DU192" s="270" t="str">
        <f ca="true">+IF(OFFSET('Hygiene Data'!$F$11,0,10*ROW('Hygiene Data'!F186))="","",OFFSET('Hygiene Data'!$F$11,0,10*ROW('Hygiene Data'!F186)))</f>
        <v/>
      </c>
      <c r="DV192" s="270" t="str">
        <f ca="true">+IF(OFFSET('Hygiene Data'!$F$12,0,10*ROW('Hygiene Data'!F186))="","",OFFSET('Hygiene Data'!$F$12,0,10*ROW('Hygiene Data'!F186)))</f>
        <v/>
      </c>
      <c r="DW192" s="270" t="str">
        <f ca="true">+IF(OFFSET('Hygiene Data'!$F$13,0,10*ROW('Hygiene Data'!F186))="","",OFFSET('Hygiene Data'!$F$13,0,10*ROW('Hygiene Data'!F186)))</f>
        <v/>
      </c>
      <c r="DX192" s="270" t="str">
        <f ca="true">+IF(OFFSET('Hygiene Data'!$G$11,0,10*ROW('Hygiene Data'!G186))="","",OFFSET('Hygiene Data'!$G$11,0,10*ROW('Hygiene Data'!G186)))</f>
        <v/>
      </c>
      <c r="DY192" s="270" t="str">
        <f ca="true">+IF(OFFSET('Hygiene Data'!$G$12,0,10*ROW('Hygiene Data'!G186))="","",OFFSET('Hygiene Data'!$G$12,0,10*ROW('Hygiene Data'!G186)))</f>
        <v/>
      </c>
      <c r="DZ192" s="270" t="str">
        <f ca="true">+IF(OFFSET('Hygiene Data'!$G$13,0,10*ROW('Hygiene Data'!G186))="","",OFFSET('Hygiene Data'!$G$13,0,10*ROW('Hygiene Data'!G186)))</f>
        <v/>
      </c>
      <c r="EA192" s="270" t="str">
        <f ca="true">+IF(OFFSET('Hygiene Data'!$H$11,0,10*ROW('Hygiene Data'!H186))="","",OFFSET('Hygiene Data'!$H$11,0,10*ROW('Hygiene Data'!H186)))</f>
        <v/>
      </c>
      <c r="EB192" s="270" t="str">
        <f ca="true">+IF(OFFSET('Hygiene Data'!$H$12,0,10*ROW('Hygiene Data'!H186))="","",OFFSET('Hygiene Data'!$H$12,0,10*ROW('Hygiene Data'!H186)))</f>
        <v/>
      </c>
      <c r="EC192" s="270" t="str">
        <f ca="true">+IF(OFFSET('Hygiene Data'!$H$13,0,10*ROW('Hygiene Data'!H186))="","",OFFSET('Hygiene Data'!$H$13,0,10*ROW('Hygiene Data'!H186)))</f>
        <v/>
      </c>
      <c r="ED192" s="270" t="str">
        <f ca="true">+IF(OFFSET('Hygiene Data'!$I$11,0,10*ROW('Hygiene Data'!I186))="","",OFFSET('Hygiene Data'!$I$11,0,10*ROW('Hygiene Data'!I186)))</f>
        <v/>
      </c>
      <c r="EE192" s="270" t="str">
        <f ca="true">+IF(OFFSET('Hygiene Data'!$I$12,0,10*ROW('Hygiene Data'!I186))="","",OFFSET('Hygiene Data'!$I$12,0,10*ROW('Hygiene Data'!I186)))</f>
        <v/>
      </c>
      <c r="EF192" s="270"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6"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0"/>
      <c r="BS193" s="270" t="str">
        <f ca="true">+IF(OFFSET('Water Data'!$D$27,0,10*ROW('Water Data'!D187))="","",OFFSET('Water Data'!$D$27,0,10*ROW('Water Data'!D187)))</f>
        <v/>
      </c>
      <c r="BT193" s="270" t="str">
        <f ca="true">+IF(OFFSET('Water Data'!$D$28,0,10*ROW('Water Data'!D187))="","",OFFSET('Water Data'!$D$28,0,10*ROW('Water Data'!D187)))</f>
        <v/>
      </c>
      <c r="BU193" s="270" t="str">
        <f ca="true">+IF(OFFSET('Water Data'!$D$29,0,10*ROW('Water Data'!D187))="","",OFFSET('Water Data'!$D$29,0,10*ROW('Water Data'!D187)))</f>
        <v/>
      </c>
      <c r="BV193" s="270" t="str">
        <f ca="true">+IF(OFFSET('Water Data'!$E$27,0,10*ROW('Water Data'!E187))="","",OFFSET('Water Data'!$E$27,0,10*ROW('Water Data'!E187)))</f>
        <v/>
      </c>
      <c r="BW193" s="270" t="str">
        <f ca="true">+IF(OFFSET('Water Data'!$E$28,0,10*ROW('Water Data'!E187))="","",OFFSET('Water Data'!$E$28,0,10*ROW('Water Data'!E187)))</f>
        <v/>
      </c>
      <c r="BX193" s="270" t="str">
        <f ca="true">+IF(OFFSET('Water Data'!$E$29,0,10*ROW('Water Data'!E187))="","",OFFSET('Water Data'!$E$29,0,10*ROW('Water Data'!E187)))</f>
        <v/>
      </c>
      <c r="BY193" s="270" t="str">
        <f ca="true">+IF(OFFSET('Water Data'!$F$27,0,10*ROW('Water Data'!F187))="","",OFFSET('Water Data'!$F$27,0,10*ROW('Water Data'!F187)))</f>
        <v/>
      </c>
      <c r="BZ193" s="270" t="str">
        <f ca="true">+IF(OFFSET('Water Data'!$F$28,0,10*ROW('Water Data'!F187))="","",OFFSET('Water Data'!$F$28,0,10*ROW('Water Data'!F187)))</f>
        <v/>
      </c>
      <c r="CA193" s="270" t="str">
        <f ca="true">+IF(OFFSET('Water Data'!$F$29,0,10*ROW('Water Data'!F187))="","",OFFSET('Water Data'!$F$29,0,10*ROW('Water Data'!F187)))</f>
        <v/>
      </c>
      <c r="CB193" s="270" t="str">
        <f ca="true">+IF(OFFSET('Water Data'!$G$27,0,10*ROW('Water Data'!G187))="","",OFFSET('Water Data'!$G$27,0,10*ROW('Water Data'!G187)))</f>
        <v/>
      </c>
      <c r="CC193" s="270" t="str">
        <f ca="true">+IF(OFFSET('Water Data'!$G$28,0,10*ROW('Water Data'!G187))="","",OFFSET('Water Data'!$G$28,0,10*ROW('Water Data'!G187)))</f>
        <v/>
      </c>
      <c r="CD193" s="270" t="str">
        <f ca="true">+IF(OFFSET('Water Data'!$G$29,0,10*ROW('Water Data'!G187))="","",OFFSET('Water Data'!$G$29,0,10*ROW('Water Data'!G187)))</f>
        <v/>
      </c>
      <c r="CE193" s="270" t="str">
        <f ca="true">+IF(OFFSET('Water Data'!$H$27,0,10*ROW('Water Data'!H187))="","",OFFSET('Water Data'!$H$27,0,10*ROW('Water Data'!H187)))</f>
        <v/>
      </c>
      <c r="CF193" s="270" t="str">
        <f ca="true">+IF(OFFSET('Water Data'!$H$28,0,10*ROW('Water Data'!H187))="","",OFFSET('Water Data'!$H$28,0,10*ROW('Water Data'!H187)))</f>
        <v/>
      </c>
      <c r="CG193" s="270" t="str">
        <f ca="true">+IF(OFFSET('Water Data'!$H$29,0,10*ROW('Water Data'!H187))="","",OFFSET('Water Data'!$H$29,0,10*ROW('Water Data'!H187)))</f>
        <v/>
      </c>
      <c r="CH193" s="270" t="str">
        <f ca="true">+IF(OFFSET('Water Data'!$I$27,0,10*ROW('Water Data'!I187))="","",OFFSET('Water Data'!$I$27,0,10*ROW('Water Data'!I187)))</f>
        <v/>
      </c>
      <c r="CI193" s="270" t="str">
        <f ca="true">+IF(OFFSET('Water Data'!$I$28,0,10*ROW('Water Data'!I187))="","",OFFSET('Water Data'!$I$28,0,10*ROW('Water Data'!I187)))</f>
        <v/>
      </c>
      <c r="CJ193" s="270" t="str">
        <f ca="true">+IF(OFFSET('Water Data'!$I$29,0,10*ROW('Water Data'!I187))="","",OFFSET('Water Data'!$I$29,0,10*ROW('Water Data'!I187)))</f>
        <v/>
      </c>
      <c r="CK193" s="270" t="str">
        <f ca="true">+IF(OFFSET('Sanitation Data'!$D$28,0,10*ROW('Sanitation Data'!D187))="","",OFFSET('Sanitation Data'!$D$28,0,10*ROW('Sanitation Data'!D187)))</f>
        <v/>
      </c>
      <c r="CL193" s="270" t="str">
        <f ca="true">+IF(OFFSET('Sanitation Data'!$D$29,0,10*ROW('Sanitation Data'!D187))="","",OFFSET('Sanitation Data'!$D$29,0,10*ROW('Sanitation Data'!D187)))</f>
        <v/>
      </c>
      <c r="CM193" s="270" t="str">
        <f ca="true">+IF(OFFSET('Sanitation Data'!$D$30,0,10*ROW('Sanitation Data'!D187))="","",OFFSET('Sanitation Data'!$D$30,0,10*ROW('Sanitation Data'!D187)))</f>
        <v/>
      </c>
      <c r="CN193" s="270" t="str">
        <f ca="true">+IF(OFFSET('Sanitation Data'!$D$31,0,10*ROW('Sanitation Data'!D187))="","",OFFSET('Sanitation Data'!$D$31,0,10*ROW('Sanitation Data'!D187)))</f>
        <v/>
      </c>
      <c r="CO193" s="270" t="str">
        <f ca="true">+IF(OFFSET('Sanitation Data'!$D$32,0,10*ROW('Sanitation Data'!D187))="","",OFFSET('Sanitation Data'!$D$32,0,10*ROW('Sanitation Data'!D187)))</f>
        <v/>
      </c>
      <c r="CP193" s="270" t="str">
        <f ca="true">+IF(OFFSET('Sanitation Data'!$E$28,0,10*ROW('Sanitation Data'!E187))="","",OFFSET('Sanitation Data'!$E$28,0,10*ROW('Sanitation Data'!E187)))</f>
        <v/>
      </c>
      <c r="CQ193" s="270" t="str">
        <f ca="true">+IF(OFFSET('Sanitation Data'!$E$29,0,10*ROW('Sanitation Data'!E187))="","",OFFSET('Sanitation Data'!$E$29,0,10*ROW('Sanitation Data'!E187)))</f>
        <v/>
      </c>
      <c r="CR193" s="270" t="str">
        <f ca="true">+IF(OFFSET('Sanitation Data'!$E$30,0,10*ROW('Sanitation Data'!E187))="","",OFFSET('Sanitation Data'!$E$30,0,10*ROW('Sanitation Data'!E187)))</f>
        <v/>
      </c>
      <c r="CS193" s="270" t="str">
        <f ca="true">+IF(OFFSET('Sanitation Data'!$E$31,0,10*ROW('Sanitation Data'!E187))="","",OFFSET('Sanitation Data'!$E$31,0,10*ROW('Sanitation Data'!E187)))</f>
        <v/>
      </c>
      <c r="CT193" s="270" t="str">
        <f ca="true">+IF(OFFSET('Sanitation Data'!$E$32,0,10*ROW('Sanitation Data'!E187))="","",OFFSET('Sanitation Data'!$E$32,0,10*ROW('Sanitation Data'!E187)))</f>
        <v/>
      </c>
      <c r="CU193" s="270" t="str">
        <f ca="true">+IF(OFFSET('Sanitation Data'!$F$28,0,10*ROW('Sanitation Data'!F187))="","",OFFSET('Sanitation Data'!$F$28,0,10*ROW('Sanitation Data'!F187)))</f>
        <v/>
      </c>
      <c r="CV193" s="270" t="str">
        <f ca="true">+IF(OFFSET('Sanitation Data'!$F$29,0,10*ROW('Sanitation Data'!F187))="","",OFFSET('Sanitation Data'!$F$29,0,10*ROW('Sanitation Data'!F187)))</f>
        <v/>
      </c>
      <c r="CW193" s="270" t="str">
        <f ca="true">+IF(OFFSET('Sanitation Data'!$F$30,0,10*ROW('Sanitation Data'!F187))="","",OFFSET('Sanitation Data'!$F$30,0,10*ROW('Sanitation Data'!F187)))</f>
        <v/>
      </c>
      <c r="CX193" s="270" t="str">
        <f ca="true">+IF(OFFSET('Sanitation Data'!$F$31,0,10*ROW('Sanitation Data'!F187))="","",OFFSET('Sanitation Data'!$F$31,0,10*ROW('Sanitation Data'!F187)))</f>
        <v/>
      </c>
      <c r="CY193" s="270" t="str">
        <f ca="true">+IF(OFFSET('Sanitation Data'!$F$32,0,10*ROW('Sanitation Data'!F187))="","",OFFSET('Sanitation Data'!$F$32,0,10*ROW('Sanitation Data'!F187)))</f>
        <v/>
      </c>
      <c r="CZ193" s="270" t="str">
        <f ca="true">+IF(OFFSET('Sanitation Data'!$G$28,0,10*ROW('Sanitation Data'!G187))="","",OFFSET('Sanitation Data'!$G$28,0,10*ROW('Sanitation Data'!G187)))</f>
        <v/>
      </c>
      <c r="DA193" s="270" t="str">
        <f ca="true">+IF(OFFSET('Sanitation Data'!$G$29,0,10*ROW('Sanitation Data'!G187))="","",OFFSET('Sanitation Data'!$G$29,0,10*ROW('Sanitation Data'!G187)))</f>
        <v/>
      </c>
      <c r="DB193" s="270" t="str">
        <f ca="true">+IF(OFFSET('Sanitation Data'!$G$30,0,10*ROW('Sanitation Data'!G187))="","",OFFSET('Sanitation Data'!$G$30,0,10*ROW('Sanitation Data'!G187)))</f>
        <v/>
      </c>
      <c r="DC193" s="270" t="str">
        <f ca="true">+IF(OFFSET('Sanitation Data'!$G$31,0,10*ROW('Sanitation Data'!G187))="","",OFFSET('Sanitation Data'!$G$31,0,10*ROW('Sanitation Data'!G187)))</f>
        <v/>
      </c>
      <c r="DD193" s="270" t="str">
        <f ca="true">+IF(OFFSET('Sanitation Data'!$G$32,0,10*ROW('Sanitation Data'!G187))="","",OFFSET('Sanitation Data'!$G$32,0,10*ROW('Sanitation Data'!G187)))</f>
        <v/>
      </c>
      <c r="DE193" s="270" t="str">
        <f ca="true">+IF(OFFSET('Sanitation Data'!$H$28,0,10*ROW('Sanitation Data'!H187))="","",OFFSET('Sanitation Data'!$H$28,0,10*ROW('Sanitation Data'!H187)))</f>
        <v/>
      </c>
      <c r="DF193" s="270" t="str">
        <f ca="true">+IF(OFFSET('Sanitation Data'!$H$29,0,10*ROW('Sanitation Data'!H187))="","",OFFSET('Sanitation Data'!$H$29,0,10*ROW('Sanitation Data'!H187)))</f>
        <v/>
      </c>
      <c r="DG193" s="270" t="str">
        <f ca="true">+IF(OFFSET('Sanitation Data'!$H$30,0,10*ROW('Sanitation Data'!H187))="","",OFFSET('Sanitation Data'!$H$30,0,10*ROW('Sanitation Data'!H187)))</f>
        <v/>
      </c>
      <c r="DH193" s="270" t="str">
        <f ca="true">+IF(OFFSET('Sanitation Data'!$H$31,0,10*ROW('Sanitation Data'!H187))="","",OFFSET('Sanitation Data'!$H$31,0,10*ROW('Sanitation Data'!H187)))</f>
        <v/>
      </c>
      <c r="DI193" s="270" t="str">
        <f ca="true">+IF(OFFSET('Sanitation Data'!$H$32,0,10*ROW('Sanitation Data'!H187))="","",OFFSET('Sanitation Data'!$H$32,0,10*ROW('Sanitation Data'!H187)))</f>
        <v/>
      </c>
      <c r="DJ193" s="270" t="str">
        <f ca="true">+IF(OFFSET('Sanitation Data'!$I$28,0,10*ROW('Sanitation Data'!I187))="","",OFFSET('Sanitation Data'!$I$28,0,10*ROW('Sanitation Data'!I187)))</f>
        <v/>
      </c>
      <c r="DK193" s="270" t="str">
        <f ca="true">+IF(OFFSET('Sanitation Data'!$I$29,0,10*ROW('Sanitation Data'!I187))="","",OFFSET('Sanitation Data'!$I$29,0,10*ROW('Sanitation Data'!I187)))</f>
        <v/>
      </c>
      <c r="DL193" s="270" t="str">
        <f ca="true">+IF(OFFSET('Sanitation Data'!$I$30,0,10*ROW('Sanitation Data'!I187))="","",OFFSET('Sanitation Data'!$I$30,0,10*ROW('Sanitation Data'!I187)))</f>
        <v/>
      </c>
      <c r="DM193" s="270" t="str">
        <f ca="true">+IF(OFFSET('Sanitation Data'!$I$31,0,10*ROW('Sanitation Data'!I187))="","",OFFSET('Sanitation Data'!$I$31,0,10*ROW('Sanitation Data'!I187)))</f>
        <v/>
      </c>
      <c r="DN193" s="270" t="str">
        <f ca="true">+IF(OFFSET('Sanitation Data'!$I$32,0,10*ROW('Sanitation Data'!I187))="","",OFFSET('Sanitation Data'!$I$32,0,10*ROW('Sanitation Data'!I187)))</f>
        <v/>
      </c>
      <c r="DO193" s="270" t="str">
        <f ca="true">+IF(OFFSET('Hygiene Data'!$D$11,0,10*ROW('Hygiene Data'!D187))="","",OFFSET('Hygiene Data'!$D$11,0,10*ROW('Hygiene Data'!D187)))</f>
        <v/>
      </c>
      <c r="DP193" s="270" t="str">
        <f ca="true">+IF(OFFSET('Hygiene Data'!$D$12,0,10*ROW('Hygiene Data'!D187))="","",OFFSET('Hygiene Data'!$D$12,0,10*ROW('Hygiene Data'!D187)))</f>
        <v/>
      </c>
      <c r="DQ193" s="270" t="str">
        <f ca="true">+IF(OFFSET('Hygiene Data'!$D$13,0,10*ROW('Hygiene Data'!D187))="","",OFFSET('Hygiene Data'!$D$13,0,10*ROW('Hygiene Data'!D187)))</f>
        <v/>
      </c>
      <c r="DR193" s="270" t="str">
        <f ca="true">+IF(OFFSET('Hygiene Data'!$E$11,0,10*ROW('Hygiene Data'!E187))="","",OFFSET('Hygiene Data'!$E$11,0,10*ROW('Hygiene Data'!E187)))</f>
        <v/>
      </c>
      <c r="DS193" s="270" t="str">
        <f ca="true">+IF(OFFSET('Hygiene Data'!$E$12,0,10*ROW('Hygiene Data'!E187))="","",OFFSET('Hygiene Data'!$E$12,0,10*ROW('Hygiene Data'!E187)))</f>
        <v/>
      </c>
      <c r="DT193" s="270" t="str">
        <f ca="true">+IF(OFFSET('Hygiene Data'!$E$13,0,10*ROW('Hygiene Data'!E187))="","",OFFSET('Hygiene Data'!$E$13,0,10*ROW('Hygiene Data'!E187)))</f>
        <v/>
      </c>
      <c r="DU193" s="270" t="str">
        <f ca="true">+IF(OFFSET('Hygiene Data'!$F$11,0,10*ROW('Hygiene Data'!F187))="","",OFFSET('Hygiene Data'!$F$11,0,10*ROW('Hygiene Data'!F187)))</f>
        <v/>
      </c>
      <c r="DV193" s="270" t="str">
        <f ca="true">+IF(OFFSET('Hygiene Data'!$F$12,0,10*ROW('Hygiene Data'!F187))="","",OFFSET('Hygiene Data'!$F$12,0,10*ROW('Hygiene Data'!F187)))</f>
        <v/>
      </c>
      <c r="DW193" s="270" t="str">
        <f ca="true">+IF(OFFSET('Hygiene Data'!$F$13,0,10*ROW('Hygiene Data'!F187))="","",OFFSET('Hygiene Data'!$F$13,0,10*ROW('Hygiene Data'!F187)))</f>
        <v/>
      </c>
      <c r="DX193" s="270" t="str">
        <f ca="true">+IF(OFFSET('Hygiene Data'!$G$11,0,10*ROW('Hygiene Data'!G187))="","",OFFSET('Hygiene Data'!$G$11,0,10*ROW('Hygiene Data'!G187)))</f>
        <v/>
      </c>
      <c r="DY193" s="270" t="str">
        <f ca="true">+IF(OFFSET('Hygiene Data'!$G$12,0,10*ROW('Hygiene Data'!G187))="","",OFFSET('Hygiene Data'!$G$12,0,10*ROW('Hygiene Data'!G187)))</f>
        <v/>
      </c>
      <c r="DZ193" s="270" t="str">
        <f ca="true">+IF(OFFSET('Hygiene Data'!$G$13,0,10*ROW('Hygiene Data'!G187))="","",OFFSET('Hygiene Data'!$G$13,0,10*ROW('Hygiene Data'!G187)))</f>
        <v/>
      </c>
      <c r="EA193" s="270" t="str">
        <f ca="true">+IF(OFFSET('Hygiene Data'!$H$11,0,10*ROW('Hygiene Data'!H187))="","",OFFSET('Hygiene Data'!$H$11,0,10*ROW('Hygiene Data'!H187)))</f>
        <v/>
      </c>
      <c r="EB193" s="270" t="str">
        <f ca="true">+IF(OFFSET('Hygiene Data'!$H$12,0,10*ROW('Hygiene Data'!H187))="","",OFFSET('Hygiene Data'!$H$12,0,10*ROW('Hygiene Data'!H187)))</f>
        <v/>
      </c>
      <c r="EC193" s="270" t="str">
        <f ca="true">+IF(OFFSET('Hygiene Data'!$H$13,0,10*ROW('Hygiene Data'!H187))="","",OFFSET('Hygiene Data'!$H$13,0,10*ROW('Hygiene Data'!H187)))</f>
        <v/>
      </c>
      <c r="ED193" s="270" t="str">
        <f ca="true">+IF(OFFSET('Hygiene Data'!$I$11,0,10*ROW('Hygiene Data'!I187))="","",OFFSET('Hygiene Data'!$I$11,0,10*ROW('Hygiene Data'!I187)))</f>
        <v/>
      </c>
      <c r="EE193" s="270" t="str">
        <f ca="true">+IF(OFFSET('Hygiene Data'!$I$12,0,10*ROW('Hygiene Data'!I187))="","",OFFSET('Hygiene Data'!$I$12,0,10*ROW('Hygiene Data'!I187)))</f>
        <v/>
      </c>
      <c r="EF193" s="270"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6"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0"/>
      <c r="BS194" s="270" t="str">
        <f ca="true">+IF(OFFSET('Water Data'!$D$27,0,10*ROW('Water Data'!D188))="","",OFFSET('Water Data'!$D$27,0,10*ROW('Water Data'!D188)))</f>
        <v/>
      </c>
      <c r="BT194" s="270" t="str">
        <f ca="true">+IF(OFFSET('Water Data'!$D$28,0,10*ROW('Water Data'!D188))="","",OFFSET('Water Data'!$D$28,0,10*ROW('Water Data'!D188)))</f>
        <v/>
      </c>
      <c r="BU194" s="270" t="str">
        <f ca="true">+IF(OFFSET('Water Data'!$D$29,0,10*ROW('Water Data'!D188))="","",OFFSET('Water Data'!$D$29,0,10*ROW('Water Data'!D188)))</f>
        <v/>
      </c>
      <c r="BV194" s="270" t="str">
        <f ca="true">+IF(OFFSET('Water Data'!$E$27,0,10*ROW('Water Data'!E188))="","",OFFSET('Water Data'!$E$27,0,10*ROW('Water Data'!E188)))</f>
        <v/>
      </c>
      <c r="BW194" s="270" t="str">
        <f ca="true">+IF(OFFSET('Water Data'!$E$28,0,10*ROW('Water Data'!E188))="","",OFFSET('Water Data'!$E$28,0,10*ROW('Water Data'!E188)))</f>
        <v/>
      </c>
      <c r="BX194" s="270" t="str">
        <f ca="true">+IF(OFFSET('Water Data'!$E$29,0,10*ROW('Water Data'!E188))="","",OFFSET('Water Data'!$E$29,0,10*ROW('Water Data'!E188)))</f>
        <v/>
      </c>
      <c r="BY194" s="270" t="str">
        <f ca="true">+IF(OFFSET('Water Data'!$F$27,0,10*ROW('Water Data'!F188))="","",OFFSET('Water Data'!$F$27,0,10*ROW('Water Data'!F188)))</f>
        <v/>
      </c>
      <c r="BZ194" s="270" t="str">
        <f ca="true">+IF(OFFSET('Water Data'!$F$28,0,10*ROW('Water Data'!F188))="","",OFFSET('Water Data'!$F$28,0,10*ROW('Water Data'!F188)))</f>
        <v/>
      </c>
      <c r="CA194" s="270" t="str">
        <f ca="true">+IF(OFFSET('Water Data'!$F$29,0,10*ROW('Water Data'!F188))="","",OFFSET('Water Data'!$F$29,0,10*ROW('Water Data'!F188)))</f>
        <v/>
      </c>
      <c r="CB194" s="270" t="str">
        <f ca="true">+IF(OFFSET('Water Data'!$G$27,0,10*ROW('Water Data'!G188))="","",OFFSET('Water Data'!$G$27,0,10*ROW('Water Data'!G188)))</f>
        <v/>
      </c>
      <c r="CC194" s="270" t="str">
        <f ca="true">+IF(OFFSET('Water Data'!$G$28,0,10*ROW('Water Data'!G188))="","",OFFSET('Water Data'!$G$28,0,10*ROW('Water Data'!G188)))</f>
        <v/>
      </c>
      <c r="CD194" s="270" t="str">
        <f ca="true">+IF(OFFSET('Water Data'!$G$29,0,10*ROW('Water Data'!G188))="","",OFFSET('Water Data'!$G$29,0,10*ROW('Water Data'!G188)))</f>
        <v/>
      </c>
      <c r="CE194" s="270" t="str">
        <f ca="true">+IF(OFFSET('Water Data'!$H$27,0,10*ROW('Water Data'!H188))="","",OFFSET('Water Data'!$H$27,0,10*ROW('Water Data'!H188)))</f>
        <v/>
      </c>
      <c r="CF194" s="270" t="str">
        <f ca="true">+IF(OFFSET('Water Data'!$H$28,0,10*ROW('Water Data'!H188))="","",OFFSET('Water Data'!$H$28,0,10*ROW('Water Data'!H188)))</f>
        <v/>
      </c>
      <c r="CG194" s="270" t="str">
        <f ca="true">+IF(OFFSET('Water Data'!$H$29,0,10*ROW('Water Data'!H188))="","",OFFSET('Water Data'!$H$29,0,10*ROW('Water Data'!H188)))</f>
        <v/>
      </c>
      <c r="CH194" s="270" t="str">
        <f ca="true">+IF(OFFSET('Water Data'!$I$27,0,10*ROW('Water Data'!I188))="","",OFFSET('Water Data'!$I$27,0,10*ROW('Water Data'!I188)))</f>
        <v/>
      </c>
      <c r="CI194" s="270" t="str">
        <f ca="true">+IF(OFFSET('Water Data'!$I$28,0,10*ROW('Water Data'!I188))="","",OFFSET('Water Data'!$I$28,0,10*ROW('Water Data'!I188)))</f>
        <v/>
      </c>
      <c r="CJ194" s="270" t="str">
        <f ca="true">+IF(OFFSET('Water Data'!$I$29,0,10*ROW('Water Data'!I188))="","",OFFSET('Water Data'!$I$29,0,10*ROW('Water Data'!I188)))</f>
        <v/>
      </c>
      <c r="CK194" s="270" t="str">
        <f ca="true">+IF(OFFSET('Sanitation Data'!$D$28,0,10*ROW('Sanitation Data'!D188))="","",OFFSET('Sanitation Data'!$D$28,0,10*ROW('Sanitation Data'!D188)))</f>
        <v/>
      </c>
      <c r="CL194" s="270" t="str">
        <f ca="true">+IF(OFFSET('Sanitation Data'!$D$29,0,10*ROW('Sanitation Data'!D188))="","",OFFSET('Sanitation Data'!$D$29,0,10*ROW('Sanitation Data'!D188)))</f>
        <v/>
      </c>
      <c r="CM194" s="270" t="str">
        <f ca="true">+IF(OFFSET('Sanitation Data'!$D$30,0,10*ROW('Sanitation Data'!D188))="","",OFFSET('Sanitation Data'!$D$30,0,10*ROW('Sanitation Data'!D188)))</f>
        <v/>
      </c>
      <c r="CN194" s="270" t="str">
        <f ca="true">+IF(OFFSET('Sanitation Data'!$D$31,0,10*ROW('Sanitation Data'!D188))="","",OFFSET('Sanitation Data'!$D$31,0,10*ROW('Sanitation Data'!D188)))</f>
        <v/>
      </c>
      <c r="CO194" s="270" t="str">
        <f ca="true">+IF(OFFSET('Sanitation Data'!$D$32,0,10*ROW('Sanitation Data'!D188))="","",OFFSET('Sanitation Data'!$D$32,0,10*ROW('Sanitation Data'!D188)))</f>
        <v/>
      </c>
      <c r="CP194" s="270" t="str">
        <f ca="true">+IF(OFFSET('Sanitation Data'!$E$28,0,10*ROW('Sanitation Data'!E188))="","",OFFSET('Sanitation Data'!$E$28,0,10*ROW('Sanitation Data'!E188)))</f>
        <v/>
      </c>
      <c r="CQ194" s="270" t="str">
        <f ca="true">+IF(OFFSET('Sanitation Data'!$E$29,0,10*ROW('Sanitation Data'!E188))="","",OFFSET('Sanitation Data'!$E$29,0,10*ROW('Sanitation Data'!E188)))</f>
        <v/>
      </c>
      <c r="CR194" s="270" t="str">
        <f ca="true">+IF(OFFSET('Sanitation Data'!$E$30,0,10*ROW('Sanitation Data'!E188))="","",OFFSET('Sanitation Data'!$E$30,0,10*ROW('Sanitation Data'!E188)))</f>
        <v/>
      </c>
      <c r="CS194" s="270" t="str">
        <f ca="true">+IF(OFFSET('Sanitation Data'!$E$31,0,10*ROW('Sanitation Data'!E188))="","",OFFSET('Sanitation Data'!$E$31,0,10*ROW('Sanitation Data'!E188)))</f>
        <v/>
      </c>
      <c r="CT194" s="270" t="str">
        <f ca="true">+IF(OFFSET('Sanitation Data'!$E$32,0,10*ROW('Sanitation Data'!E188))="","",OFFSET('Sanitation Data'!$E$32,0,10*ROW('Sanitation Data'!E188)))</f>
        <v/>
      </c>
      <c r="CU194" s="270" t="str">
        <f ca="true">+IF(OFFSET('Sanitation Data'!$F$28,0,10*ROW('Sanitation Data'!F188))="","",OFFSET('Sanitation Data'!$F$28,0,10*ROW('Sanitation Data'!F188)))</f>
        <v/>
      </c>
      <c r="CV194" s="270" t="str">
        <f ca="true">+IF(OFFSET('Sanitation Data'!$F$29,0,10*ROW('Sanitation Data'!F188))="","",OFFSET('Sanitation Data'!$F$29,0,10*ROW('Sanitation Data'!F188)))</f>
        <v/>
      </c>
      <c r="CW194" s="270" t="str">
        <f ca="true">+IF(OFFSET('Sanitation Data'!$F$30,0,10*ROW('Sanitation Data'!F188))="","",OFFSET('Sanitation Data'!$F$30,0,10*ROW('Sanitation Data'!F188)))</f>
        <v/>
      </c>
      <c r="CX194" s="270" t="str">
        <f ca="true">+IF(OFFSET('Sanitation Data'!$F$31,0,10*ROW('Sanitation Data'!F188))="","",OFFSET('Sanitation Data'!$F$31,0,10*ROW('Sanitation Data'!F188)))</f>
        <v/>
      </c>
      <c r="CY194" s="270" t="str">
        <f ca="true">+IF(OFFSET('Sanitation Data'!$F$32,0,10*ROW('Sanitation Data'!F188))="","",OFFSET('Sanitation Data'!$F$32,0,10*ROW('Sanitation Data'!F188)))</f>
        <v/>
      </c>
      <c r="CZ194" s="270" t="str">
        <f ca="true">+IF(OFFSET('Sanitation Data'!$G$28,0,10*ROW('Sanitation Data'!G188))="","",OFFSET('Sanitation Data'!$G$28,0,10*ROW('Sanitation Data'!G188)))</f>
        <v/>
      </c>
      <c r="DA194" s="270" t="str">
        <f ca="true">+IF(OFFSET('Sanitation Data'!$G$29,0,10*ROW('Sanitation Data'!G188))="","",OFFSET('Sanitation Data'!$G$29,0,10*ROW('Sanitation Data'!G188)))</f>
        <v/>
      </c>
      <c r="DB194" s="270" t="str">
        <f ca="true">+IF(OFFSET('Sanitation Data'!$G$30,0,10*ROW('Sanitation Data'!G188))="","",OFFSET('Sanitation Data'!$G$30,0,10*ROW('Sanitation Data'!G188)))</f>
        <v/>
      </c>
      <c r="DC194" s="270" t="str">
        <f ca="true">+IF(OFFSET('Sanitation Data'!$G$31,0,10*ROW('Sanitation Data'!G188))="","",OFFSET('Sanitation Data'!$G$31,0,10*ROW('Sanitation Data'!G188)))</f>
        <v/>
      </c>
      <c r="DD194" s="270" t="str">
        <f ca="true">+IF(OFFSET('Sanitation Data'!$G$32,0,10*ROW('Sanitation Data'!G188))="","",OFFSET('Sanitation Data'!$G$32,0,10*ROW('Sanitation Data'!G188)))</f>
        <v/>
      </c>
      <c r="DE194" s="270" t="str">
        <f ca="true">+IF(OFFSET('Sanitation Data'!$H$28,0,10*ROW('Sanitation Data'!H188))="","",OFFSET('Sanitation Data'!$H$28,0,10*ROW('Sanitation Data'!H188)))</f>
        <v/>
      </c>
      <c r="DF194" s="270" t="str">
        <f ca="true">+IF(OFFSET('Sanitation Data'!$H$29,0,10*ROW('Sanitation Data'!H188))="","",OFFSET('Sanitation Data'!$H$29,0,10*ROW('Sanitation Data'!H188)))</f>
        <v/>
      </c>
      <c r="DG194" s="270" t="str">
        <f ca="true">+IF(OFFSET('Sanitation Data'!$H$30,0,10*ROW('Sanitation Data'!H188))="","",OFFSET('Sanitation Data'!$H$30,0,10*ROW('Sanitation Data'!H188)))</f>
        <v/>
      </c>
      <c r="DH194" s="270" t="str">
        <f ca="true">+IF(OFFSET('Sanitation Data'!$H$31,0,10*ROW('Sanitation Data'!H188))="","",OFFSET('Sanitation Data'!$H$31,0,10*ROW('Sanitation Data'!H188)))</f>
        <v/>
      </c>
      <c r="DI194" s="270" t="str">
        <f ca="true">+IF(OFFSET('Sanitation Data'!$H$32,0,10*ROW('Sanitation Data'!H188))="","",OFFSET('Sanitation Data'!$H$32,0,10*ROW('Sanitation Data'!H188)))</f>
        <v/>
      </c>
      <c r="DJ194" s="270" t="str">
        <f ca="true">+IF(OFFSET('Sanitation Data'!$I$28,0,10*ROW('Sanitation Data'!I188))="","",OFFSET('Sanitation Data'!$I$28,0,10*ROW('Sanitation Data'!I188)))</f>
        <v/>
      </c>
      <c r="DK194" s="270" t="str">
        <f ca="true">+IF(OFFSET('Sanitation Data'!$I$29,0,10*ROW('Sanitation Data'!I188))="","",OFFSET('Sanitation Data'!$I$29,0,10*ROW('Sanitation Data'!I188)))</f>
        <v/>
      </c>
      <c r="DL194" s="270" t="str">
        <f ca="true">+IF(OFFSET('Sanitation Data'!$I$30,0,10*ROW('Sanitation Data'!I188))="","",OFFSET('Sanitation Data'!$I$30,0,10*ROW('Sanitation Data'!I188)))</f>
        <v/>
      </c>
      <c r="DM194" s="270" t="str">
        <f ca="true">+IF(OFFSET('Sanitation Data'!$I$31,0,10*ROW('Sanitation Data'!I188))="","",OFFSET('Sanitation Data'!$I$31,0,10*ROW('Sanitation Data'!I188)))</f>
        <v/>
      </c>
      <c r="DN194" s="270" t="str">
        <f ca="true">+IF(OFFSET('Sanitation Data'!$I$32,0,10*ROW('Sanitation Data'!I188))="","",OFFSET('Sanitation Data'!$I$32,0,10*ROW('Sanitation Data'!I188)))</f>
        <v/>
      </c>
      <c r="DO194" s="270" t="str">
        <f ca="true">+IF(OFFSET('Hygiene Data'!$D$11,0,10*ROW('Hygiene Data'!D188))="","",OFFSET('Hygiene Data'!$D$11,0,10*ROW('Hygiene Data'!D188)))</f>
        <v/>
      </c>
      <c r="DP194" s="270" t="str">
        <f ca="true">+IF(OFFSET('Hygiene Data'!$D$12,0,10*ROW('Hygiene Data'!D188))="","",OFFSET('Hygiene Data'!$D$12,0,10*ROW('Hygiene Data'!D188)))</f>
        <v/>
      </c>
      <c r="DQ194" s="270" t="str">
        <f ca="true">+IF(OFFSET('Hygiene Data'!$D$13,0,10*ROW('Hygiene Data'!D188))="","",OFFSET('Hygiene Data'!$D$13,0,10*ROW('Hygiene Data'!D188)))</f>
        <v/>
      </c>
      <c r="DR194" s="270" t="str">
        <f ca="true">+IF(OFFSET('Hygiene Data'!$E$11,0,10*ROW('Hygiene Data'!E188))="","",OFFSET('Hygiene Data'!$E$11,0,10*ROW('Hygiene Data'!E188)))</f>
        <v/>
      </c>
      <c r="DS194" s="270" t="str">
        <f ca="true">+IF(OFFSET('Hygiene Data'!$E$12,0,10*ROW('Hygiene Data'!E188))="","",OFFSET('Hygiene Data'!$E$12,0,10*ROW('Hygiene Data'!E188)))</f>
        <v/>
      </c>
      <c r="DT194" s="270" t="str">
        <f ca="true">+IF(OFFSET('Hygiene Data'!$E$13,0,10*ROW('Hygiene Data'!E188))="","",OFFSET('Hygiene Data'!$E$13,0,10*ROW('Hygiene Data'!E188)))</f>
        <v/>
      </c>
      <c r="DU194" s="270" t="str">
        <f ca="true">+IF(OFFSET('Hygiene Data'!$F$11,0,10*ROW('Hygiene Data'!F188))="","",OFFSET('Hygiene Data'!$F$11,0,10*ROW('Hygiene Data'!F188)))</f>
        <v/>
      </c>
      <c r="DV194" s="270" t="str">
        <f ca="true">+IF(OFFSET('Hygiene Data'!$F$12,0,10*ROW('Hygiene Data'!F188))="","",OFFSET('Hygiene Data'!$F$12,0,10*ROW('Hygiene Data'!F188)))</f>
        <v/>
      </c>
      <c r="DW194" s="270" t="str">
        <f ca="true">+IF(OFFSET('Hygiene Data'!$F$13,0,10*ROW('Hygiene Data'!F188))="","",OFFSET('Hygiene Data'!$F$13,0,10*ROW('Hygiene Data'!F188)))</f>
        <v/>
      </c>
      <c r="DX194" s="270" t="str">
        <f ca="true">+IF(OFFSET('Hygiene Data'!$G$11,0,10*ROW('Hygiene Data'!G188))="","",OFFSET('Hygiene Data'!$G$11,0,10*ROW('Hygiene Data'!G188)))</f>
        <v/>
      </c>
      <c r="DY194" s="270" t="str">
        <f ca="true">+IF(OFFSET('Hygiene Data'!$G$12,0,10*ROW('Hygiene Data'!G188))="","",OFFSET('Hygiene Data'!$G$12,0,10*ROW('Hygiene Data'!G188)))</f>
        <v/>
      </c>
      <c r="DZ194" s="270" t="str">
        <f ca="true">+IF(OFFSET('Hygiene Data'!$G$13,0,10*ROW('Hygiene Data'!G188))="","",OFFSET('Hygiene Data'!$G$13,0,10*ROW('Hygiene Data'!G188)))</f>
        <v/>
      </c>
      <c r="EA194" s="270" t="str">
        <f ca="true">+IF(OFFSET('Hygiene Data'!$H$11,0,10*ROW('Hygiene Data'!H188))="","",OFFSET('Hygiene Data'!$H$11,0,10*ROW('Hygiene Data'!H188)))</f>
        <v/>
      </c>
      <c r="EB194" s="270" t="str">
        <f ca="true">+IF(OFFSET('Hygiene Data'!$H$12,0,10*ROW('Hygiene Data'!H188))="","",OFFSET('Hygiene Data'!$H$12,0,10*ROW('Hygiene Data'!H188)))</f>
        <v/>
      </c>
      <c r="EC194" s="270" t="str">
        <f ca="true">+IF(OFFSET('Hygiene Data'!$H$13,0,10*ROW('Hygiene Data'!H188))="","",OFFSET('Hygiene Data'!$H$13,0,10*ROW('Hygiene Data'!H188)))</f>
        <v/>
      </c>
      <c r="ED194" s="270" t="str">
        <f ca="true">+IF(OFFSET('Hygiene Data'!$I$11,0,10*ROW('Hygiene Data'!I188))="","",OFFSET('Hygiene Data'!$I$11,0,10*ROW('Hygiene Data'!I188)))</f>
        <v/>
      </c>
      <c r="EE194" s="270" t="str">
        <f ca="true">+IF(OFFSET('Hygiene Data'!$I$12,0,10*ROW('Hygiene Data'!I188))="","",OFFSET('Hygiene Data'!$I$12,0,10*ROW('Hygiene Data'!I188)))</f>
        <v/>
      </c>
      <c r="EF194" s="270"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6"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0"/>
      <c r="BS195" s="270" t="str">
        <f ca="true">+IF(OFFSET('Water Data'!$D$27,0,10*ROW('Water Data'!D189))="","",OFFSET('Water Data'!$D$27,0,10*ROW('Water Data'!D189)))</f>
        <v/>
      </c>
      <c r="BT195" s="270" t="str">
        <f ca="true">+IF(OFFSET('Water Data'!$D$28,0,10*ROW('Water Data'!D189))="","",OFFSET('Water Data'!$D$28,0,10*ROW('Water Data'!D189)))</f>
        <v/>
      </c>
      <c r="BU195" s="270" t="str">
        <f ca="true">+IF(OFFSET('Water Data'!$D$29,0,10*ROW('Water Data'!D189))="","",OFFSET('Water Data'!$D$29,0,10*ROW('Water Data'!D189)))</f>
        <v/>
      </c>
      <c r="BV195" s="270" t="str">
        <f ca="true">+IF(OFFSET('Water Data'!$E$27,0,10*ROW('Water Data'!E189))="","",OFFSET('Water Data'!$E$27,0,10*ROW('Water Data'!E189)))</f>
        <v/>
      </c>
      <c r="BW195" s="270" t="str">
        <f ca="true">+IF(OFFSET('Water Data'!$E$28,0,10*ROW('Water Data'!E189))="","",OFFSET('Water Data'!$E$28,0,10*ROW('Water Data'!E189)))</f>
        <v/>
      </c>
      <c r="BX195" s="270" t="str">
        <f ca="true">+IF(OFFSET('Water Data'!$E$29,0,10*ROW('Water Data'!E189))="","",OFFSET('Water Data'!$E$29,0,10*ROW('Water Data'!E189)))</f>
        <v/>
      </c>
      <c r="BY195" s="270" t="str">
        <f ca="true">+IF(OFFSET('Water Data'!$F$27,0,10*ROW('Water Data'!F189))="","",OFFSET('Water Data'!$F$27,0,10*ROW('Water Data'!F189)))</f>
        <v/>
      </c>
      <c r="BZ195" s="270" t="str">
        <f ca="true">+IF(OFFSET('Water Data'!$F$28,0,10*ROW('Water Data'!F189))="","",OFFSET('Water Data'!$F$28,0,10*ROW('Water Data'!F189)))</f>
        <v/>
      </c>
      <c r="CA195" s="270" t="str">
        <f ca="true">+IF(OFFSET('Water Data'!$F$29,0,10*ROW('Water Data'!F189))="","",OFFSET('Water Data'!$F$29,0,10*ROW('Water Data'!F189)))</f>
        <v/>
      </c>
      <c r="CB195" s="270" t="str">
        <f ca="true">+IF(OFFSET('Water Data'!$G$27,0,10*ROW('Water Data'!G189))="","",OFFSET('Water Data'!$G$27,0,10*ROW('Water Data'!G189)))</f>
        <v/>
      </c>
      <c r="CC195" s="270" t="str">
        <f ca="true">+IF(OFFSET('Water Data'!$G$28,0,10*ROW('Water Data'!G189))="","",OFFSET('Water Data'!$G$28,0,10*ROW('Water Data'!G189)))</f>
        <v/>
      </c>
      <c r="CD195" s="270" t="str">
        <f ca="true">+IF(OFFSET('Water Data'!$G$29,0,10*ROW('Water Data'!G189))="","",OFFSET('Water Data'!$G$29,0,10*ROW('Water Data'!G189)))</f>
        <v/>
      </c>
      <c r="CE195" s="270" t="str">
        <f ca="true">+IF(OFFSET('Water Data'!$H$27,0,10*ROW('Water Data'!H189))="","",OFFSET('Water Data'!$H$27,0,10*ROW('Water Data'!H189)))</f>
        <v/>
      </c>
      <c r="CF195" s="270" t="str">
        <f ca="true">+IF(OFFSET('Water Data'!$H$28,0,10*ROW('Water Data'!H189))="","",OFFSET('Water Data'!$H$28,0,10*ROW('Water Data'!H189)))</f>
        <v/>
      </c>
      <c r="CG195" s="270" t="str">
        <f ca="true">+IF(OFFSET('Water Data'!$H$29,0,10*ROW('Water Data'!H189))="","",OFFSET('Water Data'!$H$29,0,10*ROW('Water Data'!H189)))</f>
        <v/>
      </c>
      <c r="CH195" s="270" t="str">
        <f ca="true">+IF(OFFSET('Water Data'!$I$27,0,10*ROW('Water Data'!I189))="","",OFFSET('Water Data'!$I$27,0,10*ROW('Water Data'!I189)))</f>
        <v/>
      </c>
      <c r="CI195" s="270" t="str">
        <f ca="true">+IF(OFFSET('Water Data'!$I$28,0,10*ROW('Water Data'!I189))="","",OFFSET('Water Data'!$I$28,0,10*ROW('Water Data'!I189)))</f>
        <v/>
      </c>
      <c r="CJ195" s="270" t="str">
        <f ca="true">+IF(OFFSET('Water Data'!$I$29,0,10*ROW('Water Data'!I189))="","",OFFSET('Water Data'!$I$29,0,10*ROW('Water Data'!I189)))</f>
        <v/>
      </c>
      <c r="CK195" s="270" t="str">
        <f ca="true">+IF(OFFSET('Sanitation Data'!$D$28,0,10*ROW('Sanitation Data'!D189))="","",OFFSET('Sanitation Data'!$D$28,0,10*ROW('Sanitation Data'!D189)))</f>
        <v/>
      </c>
      <c r="CL195" s="270" t="str">
        <f ca="true">+IF(OFFSET('Sanitation Data'!$D$29,0,10*ROW('Sanitation Data'!D189))="","",OFFSET('Sanitation Data'!$D$29,0,10*ROW('Sanitation Data'!D189)))</f>
        <v/>
      </c>
      <c r="CM195" s="270" t="str">
        <f ca="true">+IF(OFFSET('Sanitation Data'!$D$30,0,10*ROW('Sanitation Data'!D189))="","",OFFSET('Sanitation Data'!$D$30,0,10*ROW('Sanitation Data'!D189)))</f>
        <v/>
      </c>
      <c r="CN195" s="270" t="str">
        <f ca="true">+IF(OFFSET('Sanitation Data'!$D$31,0,10*ROW('Sanitation Data'!D189))="","",OFFSET('Sanitation Data'!$D$31,0,10*ROW('Sanitation Data'!D189)))</f>
        <v/>
      </c>
      <c r="CO195" s="270" t="str">
        <f ca="true">+IF(OFFSET('Sanitation Data'!$D$32,0,10*ROW('Sanitation Data'!D189))="","",OFFSET('Sanitation Data'!$D$32,0,10*ROW('Sanitation Data'!D189)))</f>
        <v/>
      </c>
      <c r="CP195" s="270" t="str">
        <f ca="true">+IF(OFFSET('Sanitation Data'!$E$28,0,10*ROW('Sanitation Data'!E189))="","",OFFSET('Sanitation Data'!$E$28,0,10*ROW('Sanitation Data'!E189)))</f>
        <v/>
      </c>
      <c r="CQ195" s="270" t="str">
        <f ca="true">+IF(OFFSET('Sanitation Data'!$E$29,0,10*ROW('Sanitation Data'!E189))="","",OFFSET('Sanitation Data'!$E$29,0,10*ROW('Sanitation Data'!E189)))</f>
        <v/>
      </c>
      <c r="CR195" s="270" t="str">
        <f ca="true">+IF(OFFSET('Sanitation Data'!$E$30,0,10*ROW('Sanitation Data'!E189))="","",OFFSET('Sanitation Data'!$E$30,0,10*ROW('Sanitation Data'!E189)))</f>
        <v/>
      </c>
      <c r="CS195" s="270" t="str">
        <f ca="true">+IF(OFFSET('Sanitation Data'!$E$31,0,10*ROW('Sanitation Data'!E189))="","",OFFSET('Sanitation Data'!$E$31,0,10*ROW('Sanitation Data'!E189)))</f>
        <v/>
      </c>
      <c r="CT195" s="270" t="str">
        <f ca="true">+IF(OFFSET('Sanitation Data'!$E$32,0,10*ROW('Sanitation Data'!E189))="","",OFFSET('Sanitation Data'!$E$32,0,10*ROW('Sanitation Data'!E189)))</f>
        <v/>
      </c>
      <c r="CU195" s="270" t="str">
        <f ca="true">+IF(OFFSET('Sanitation Data'!$F$28,0,10*ROW('Sanitation Data'!F189))="","",OFFSET('Sanitation Data'!$F$28,0,10*ROW('Sanitation Data'!F189)))</f>
        <v/>
      </c>
      <c r="CV195" s="270" t="str">
        <f ca="true">+IF(OFFSET('Sanitation Data'!$F$29,0,10*ROW('Sanitation Data'!F189))="","",OFFSET('Sanitation Data'!$F$29,0,10*ROW('Sanitation Data'!F189)))</f>
        <v/>
      </c>
      <c r="CW195" s="270" t="str">
        <f ca="true">+IF(OFFSET('Sanitation Data'!$F$30,0,10*ROW('Sanitation Data'!F189))="","",OFFSET('Sanitation Data'!$F$30,0,10*ROW('Sanitation Data'!F189)))</f>
        <v/>
      </c>
      <c r="CX195" s="270" t="str">
        <f ca="true">+IF(OFFSET('Sanitation Data'!$F$31,0,10*ROW('Sanitation Data'!F189))="","",OFFSET('Sanitation Data'!$F$31,0,10*ROW('Sanitation Data'!F189)))</f>
        <v/>
      </c>
      <c r="CY195" s="270" t="str">
        <f ca="true">+IF(OFFSET('Sanitation Data'!$F$32,0,10*ROW('Sanitation Data'!F189))="","",OFFSET('Sanitation Data'!$F$32,0,10*ROW('Sanitation Data'!F189)))</f>
        <v/>
      </c>
      <c r="CZ195" s="270" t="str">
        <f ca="true">+IF(OFFSET('Sanitation Data'!$G$28,0,10*ROW('Sanitation Data'!G189))="","",OFFSET('Sanitation Data'!$G$28,0,10*ROW('Sanitation Data'!G189)))</f>
        <v/>
      </c>
      <c r="DA195" s="270" t="str">
        <f ca="true">+IF(OFFSET('Sanitation Data'!$G$29,0,10*ROW('Sanitation Data'!G189))="","",OFFSET('Sanitation Data'!$G$29,0,10*ROW('Sanitation Data'!G189)))</f>
        <v/>
      </c>
      <c r="DB195" s="270" t="str">
        <f ca="true">+IF(OFFSET('Sanitation Data'!$G$30,0,10*ROW('Sanitation Data'!G189))="","",OFFSET('Sanitation Data'!$G$30,0,10*ROW('Sanitation Data'!G189)))</f>
        <v/>
      </c>
      <c r="DC195" s="270" t="str">
        <f ca="true">+IF(OFFSET('Sanitation Data'!$G$31,0,10*ROW('Sanitation Data'!G189))="","",OFFSET('Sanitation Data'!$G$31,0,10*ROW('Sanitation Data'!G189)))</f>
        <v/>
      </c>
      <c r="DD195" s="270" t="str">
        <f ca="true">+IF(OFFSET('Sanitation Data'!$G$32,0,10*ROW('Sanitation Data'!G189))="","",OFFSET('Sanitation Data'!$G$32,0,10*ROW('Sanitation Data'!G189)))</f>
        <v/>
      </c>
      <c r="DE195" s="270" t="str">
        <f ca="true">+IF(OFFSET('Sanitation Data'!$H$28,0,10*ROW('Sanitation Data'!H189))="","",OFFSET('Sanitation Data'!$H$28,0,10*ROW('Sanitation Data'!H189)))</f>
        <v/>
      </c>
      <c r="DF195" s="270" t="str">
        <f ca="true">+IF(OFFSET('Sanitation Data'!$H$29,0,10*ROW('Sanitation Data'!H189))="","",OFFSET('Sanitation Data'!$H$29,0,10*ROW('Sanitation Data'!H189)))</f>
        <v/>
      </c>
      <c r="DG195" s="270" t="str">
        <f ca="true">+IF(OFFSET('Sanitation Data'!$H$30,0,10*ROW('Sanitation Data'!H189))="","",OFFSET('Sanitation Data'!$H$30,0,10*ROW('Sanitation Data'!H189)))</f>
        <v/>
      </c>
      <c r="DH195" s="270" t="str">
        <f ca="true">+IF(OFFSET('Sanitation Data'!$H$31,0,10*ROW('Sanitation Data'!H189))="","",OFFSET('Sanitation Data'!$H$31,0,10*ROW('Sanitation Data'!H189)))</f>
        <v/>
      </c>
      <c r="DI195" s="270" t="str">
        <f ca="true">+IF(OFFSET('Sanitation Data'!$H$32,0,10*ROW('Sanitation Data'!H189))="","",OFFSET('Sanitation Data'!$H$32,0,10*ROW('Sanitation Data'!H189)))</f>
        <v/>
      </c>
      <c r="DJ195" s="270" t="str">
        <f ca="true">+IF(OFFSET('Sanitation Data'!$I$28,0,10*ROW('Sanitation Data'!I189))="","",OFFSET('Sanitation Data'!$I$28,0,10*ROW('Sanitation Data'!I189)))</f>
        <v/>
      </c>
      <c r="DK195" s="270" t="str">
        <f ca="true">+IF(OFFSET('Sanitation Data'!$I$29,0,10*ROW('Sanitation Data'!I189))="","",OFFSET('Sanitation Data'!$I$29,0,10*ROW('Sanitation Data'!I189)))</f>
        <v/>
      </c>
      <c r="DL195" s="270" t="str">
        <f ca="true">+IF(OFFSET('Sanitation Data'!$I$30,0,10*ROW('Sanitation Data'!I189))="","",OFFSET('Sanitation Data'!$I$30,0,10*ROW('Sanitation Data'!I189)))</f>
        <v/>
      </c>
      <c r="DM195" s="270" t="str">
        <f ca="true">+IF(OFFSET('Sanitation Data'!$I$31,0,10*ROW('Sanitation Data'!I189))="","",OFFSET('Sanitation Data'!$I$31,0,10*ROW('Sanitation Data'!I189)))</f>
        <v/>
      </c>
      <c r="DN195" s="270" t="str">
        <f ca="true">+IF(OFFSET('Sanitation Data'!$I$32,0,10*ROW('Sanitation Data'!I189))="","",OFFSET('Sanitation Data'!$I$32,0,10*ROW('Sanitation Data'!I189)))</f>
        <v/>
      </c>
      <c r="DO195" s="270" t="str">
        <f ca="true">+IF(OFFSET('Hygiene Data'!$D$11,0,10*ROW('Hygiene Data'!D189))="","",OFFSET('Hygiene Data'!$D$11,0,10*ROW('Hygiene Data'!D189)))</f>
        <v/>
      </c>
      <c r="DP195" s="270" t="str">
        <f ca="true">+IF(OFFSET('Hygiene Data'!$D$12,0,10*ROW('Hygiene Data'!D189))="","",OFFSET('Hygiene Data'!$D$12,0,10*ROW('Hygiene Data'!D189)))</f>
        <v/>
      </c>
      <c r="DQ195" s="270" t="str">
        <f ca="true">+IF(OFFSET('Hygiene Data'!$D$13,0,10*ROW('Hygiene Data'!D189))="","",OFFSET('Hygiene Data'!$D$13,0,10*ROW('Hygiene Data'!D189)))</f>
        <v/>
      </c>
      <c r="DR195" s="270" t="str">
        <f ca="true">+IF(OFFSET('Hygiene Data'!$E$11,0,10*ROW('Hygiene Data'!E189))="","",OFFSET('Hygiene Data'!$E$11,0,10*ROW('Hygiene Data'!E189)))</f>
        <v/>
      </c>
      <c r="DS195" s="270" t="str">
        <f ca="true">+IF(OFFSET('Hygiene Data'!$E$12,0,10*ROW('Hygiene Data'!E189))="","",OFFSET('Hygiene Data'!$E$12,0,10*ROW('Hygiene Data'!E189)))</f>
        <v/>
      </c>
      <c r="DT195" s="270" t="str">
        <f ca="true">+IF(OFFSET('Hygiene Data'!$E$13,0,10*ROW('Hygiene Data'!E189))="","",OFFSET('Hygiene Data'!$E$13,0,10*ROW('Hygiene Data'!E189)))</f>
        <v/>
      </c>
      <c r="DU195" s="270" t="str">
        <f ca="true">+IF(OFFSET('Hygiene Data'!$F$11,0,10*ROW('Hygiene Data'!F189))="","",OFFSET('Hygiene Data'!$F$11,0,10*ROW('Hygiene Data'!F189)))</f>
        <v/>
      </c>
      <c r="DV195" s="270" t="str">
        <f ca="true">+IF(OFFSET('Hygiene Data'!$F$12,0,10*ROW('Hygiene Data'!F189))="","",OFFSET('Hygiene Data'!$F$12,0,10*ROW('Hygiene Data'!F189)))</f>
        <v/>
      </c>
      <c r="DW195" s="270" t="str">
        <f ca="true">+IF(OFFSET('Hygiene Data'!$F$13,0,10*ROW('Hygiene Data'!F189))="","",OFFSET('Hygiene Data'!$F$13,0,10*ROW('Hygiene Data'!F189)))</f>
        <v/>
      </c>
      <c r="DX195" s="270" t="str">
        <f ca="true">+IF(OFFSET('Hygiene Data'!$G$11,0,10*ROW('Hygiene Data'!G189))="","",OFFSET('Hygiene Data'!$G$11,0,10*ROW('Hygiene Data'!G189)))</f>
        <v/>
      </c>
      <c r="DY195" s="270" t="str">
        <f ca="true">+IF(OFFSET('Hygiene Data'!$G$12,0,10*ROW('Hygiene Data'!G189))="","",OFFSET('Hygiene Data'!$G$12,0,10*ROW('Hygiene Data'!G189)))</f>
        <v/>
      </c>
      <c r="DZ195" s="270" t="str">
        <f ca="true">+IF(OFFSET('Hygiene Data'!$G$13,0,10*ROW('Hygiene Data'!G189))="","",OFFSET('Hygiene Data'!$G$13,0,10*ROW('Hygiene Data'!G189)))</f>
        <v/>
      </c>
      <c r="EA195" s="270" t="str">
        <f ca="true">+IF(OFFSET('Hygiene Data'!$H$11,0,10*ROW('Hygiene Data'!H189))="","",OFFSET('Hygiene Data'!$H$11,0,10*ROW('Hygiene Data'!H189)))</f>
        <v/>
      </c>
      <c r="EB195" s="270" t="str">
        <f ca="true">+IF(OFFSET('Hygiene Data'!$H$12,0,10*ROW('Hygiene Data'!H189))="","",OFFSET('Hygiene Data'!$H$12,0,10*ROW('Hygiene Data'!H189)))</f>
        <v/>
      </c>
      <c r="EC195" s="270" t="str">
        <f ca="true">+IF(OFFSET('Hygiene Data'!$H$13,0,10*ROW('Hygiene Data'!H189))="","",OFFSET('Hygiene Data'!$H$13,0,10*ROW('Hygiene Data'!H189)))</f>
        <v/>
      </c>
      <c r="ED195" s="270" t="str">
        <f ca="true">+IF(OFFSET('Hygiene Data'!$I$11,0,10*ROW('Hygiene Data'!I189))="","",OFFSET('Hygiene Data'!$I$11,0,10*ROW('Hygiene Data'!I189)))</f>
        <v/>
      </c>
      <c r="EE195" s="270" t="str">
        <f ca="true">+IF(OFFSET('Hygiene Data'!$I$12,0,10*ROW('Hygiene Data'!I189))="","",OFFSET('Hygiene Data'!$I$12,0,10*ROW('Hygiene Data'!I189)))</f>
        <v/>
      </c>
      <c r="EF195" s="270"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6"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0"/>
      <c r="BS196" s="270" t="str">
        <f ca="true">+IF(OFFSET('Water Data'!$D$27,0,10*ROW('Water Data'!D190))="","",OFFSET('Water Data'!$D$27,0,10*ROW('Water Data'!D190)))</f>
        <v/>
      </c>
      <c r="BT196" s="270" t="str">
        <f ca="true">+IF(OFFSET('Water Data'!$D$28,0,10*ROW('Water Data'!D190))="","",OFFSET('Water Data'!$D$28,0,10*ROW('Water Data'!D190)))</f>
        <v/>
      </c>
      <c r="BU196" s="270" t="str">
        <f ca="true">+IF(OFFSET('Water Data'!$D$29,0,10*ROW('Water Data'!D190))="","",OFFSET('Water Data'!$D$29,0,10*ROW('Water Data'!D190)))</f>
        <v/>
      </c>
      <c r="BV196" s="270" t="str">
        <f ca="true">+IF(OFFSET('Water Data'!$E$27,0,10*ROW('Water Data'!E190))="","",OFFSET('Water Data'!$E$27,0,10*ROW('Water Data'!E190)))</f>
        <v/>
      </c>
      <c r="BW196" s="270" t="str">
        <f ca="true">+IF(OFFSET('Water Data'!$E$28,0,10*ROW('Water Data'!E190))="","",OFFSET('Water Data'!$E$28,0,10*ROW('Water Data'!E190)))</f>
        <v/>
      </c>
      <c r="BX196" s="270" t="str">
        <f ca="true">+IF(OFFSET('Water Data'!$E$29,0,10*ROW('Water Data'!E190))="","",OFFSET('Water Data'!$E$29,0,10*ROW('Water Data'!E190)))</f>
        <v/>
      </c>
      <c r="BY196" s="270" t="str">
        <f ca="true">+IF(OFFSET('Water Data'!$F$27,0,10*ROW('Water Data'!F190))="","",OFFSET('Water Data'!$F$27,0,10*ROW('Water Data'!F190)))</f>
        <v/>
      </c>
      <c r="BZ196" s="270" t="str">
        <f ca="true">+IF(OFFSET('Water Data'!$F$28,0,10*ROW('Water Data'!F190))="","",OFFSET('Water Data'!$F$28,0,10*ROW('Water Data'!F190)))</f>
        <v/>
      </c>
      <c r="CA196" s="270" t="str">
        <f ca="true">+IF(OFFSET('Water Data'!$F$29,0,10*ROW('Water Data'!F190))="","",OFFSET('Water Data'!$F$29,0,10*ROW('Water Data'!F190)))</f>
        <v/>
      </c>
      <c r="CB196" s="270" t="str">
        <f ca="true">+IF(OFFSET('Water Data'!$G$27,0,10*ROW('Water Data'!G190))="","",OFFSET('Water Data'!$G$27,0,10*ROW('Water Data'!G190)))</f>
        <v/>
      </c>
      <c r="CC196" s="270" t="str">
        <f ca="true">+IF(OFFSET('Water Data'!$G$28,0,10*ROW('Water Data'!G190))="","",OFFSET('Water Data'!$G$28,0,10*ROW('Water Data'!G190)))</f>
        <v/>
      </c>
      <c r="CD196" s="270" t="str">
        <f ca="true">+IF(OFFSET('Water Data'!$G$29,0,10*ROW('Water Data'!G190))="","",OFFSET('Water Data'!$G$29,0,10*ROW('Water Data'!G190)))</f>
        <v/>
      </c>
      <c r="CE196" s="270" t="str">
        <f ca="true">+IF(OFFSET('Water Data'!$H$27,0,10*ROW('Water Data'!H190))="","",OFFSET('Water Data'!$H$27,0,10*ROW('Water Data'!H190)))</f>
        <v/>
      </c>
      <c r="CF196" s="270" t="str">
        <f ca="true">+IF(OFFSET('Water Data'!$H$28,0,10*ROW('Water Data'!H190))="","",OFFSET('Water Data'!$H$28,0,10*ROW('Water Data'!H190)))</f>
        <v/>
      </c>
      <c r="CG196" s="270" t="str">
        <f ca="true">+IF(OFFSET('Water Data'!$H$29,0,10*ROW('Water Data'!H190))="","",OFFSET('Water Data'!$H$29,0,10*ROW('Water Data'!H190)))</f>
        <v/>
      </c>
      <c r="CH196" s="270" t="str">
        <f ca="true">+IF(OFFSET('Water Data'!$I$27,0,10*ROW('Water Data'!I190))="","",OFFSET('Water Data'!$I$27,0,10*ROW('Water Data'!I190)))</f>
        <v/>
      </c>
      <c r="CI196" s="270" t="str">
        <f ca="true">+IF(OFFSET('Water Data'!$I$28,0,10*ROW('Water Data'!I190))="","",OFFSET('Water Data'!$I$28,0,10*ROW('Water Data'!I190)))</f>
        <v/>
      </c>
      <c r="CJ196" s="270" t="str">
        <f ca="true">+IF(OFFSET('Water Data'!$I$29,0,10*ROW('Water Data'!I190))="","",OFFSET('Water Data'!$I$29,0,10*ROW('Water Data'!I190)))</f>
        <v/>
      </c>
      <c r="CK196" s="270" t="str">
        <f ca="true">+IF(OFFSET('Sanitation Data'!$D$28,0,10*ROW('Sanitation Data'!D190))="","",OFFSET('Sanitation Data'!$D$28,0,10*ROW('Sanitation Data'!D190)))</f>
        <v/>
      </c>
      <c r="CL196" s="270" t="str">
        <f ca="true">+IF(OFFSET('Sanitation Data'!$D$29,0,10*ROW('Sanitation Data'!D190))="","",OFFSET('Sanitation Data'!$D$29,0,10*ROW('Sanitation Data'!D190)))</f>
        <v/>
      </c>
      <c r="CM196" s="270" t="str">
        <f ca="true">+IF(OFFSET('Sanitation Data'!$D$30,0,10*ROW('Sanitation Data'!D190))="","",OFFSET('Sanitation Data'!$D$30,0,10*ROW('Sanitation Data'!D190)))</f>
        <v/>
      </c>
      <c r="CN196" s="270" t="str">
        <f ca="true">+IF(OFFSET('Sanitation Data'!$D$31,0,10*ROW('Sanitation Data'!D190))="","",OFFSET('Sanitation Data'!$D$31,0,10*ROW('Sanitation Data'!D190)))</f>
        <v/>
      </c>
      <c r="CO196" s="270" t="str">
        <f ca="true">+IF(OFFSET('Sanitation Data'!$D$32,0,10*ROW('Sanitation Data'!D190))="","",OFFSET('Sanitation Data'!$D$32,0,10*ROW('Sanitation Data'!D190)))</f>
        <v/>
      </c>
      <c r="CP196" s="270" t="str">
        <f ca="true">+IF(OFFSET('Sanitation Data'!$E$28,0,10*ROW('Sanitation Data'!E190))="","",OFFSET('Sanitation Data'!$E$28,0,10*ROW('Sanitation Data'!E190)))</f>
        <v/>
      </c>
      <c r="CQ196" s="270" t="str">
        <f ca="true">+IF(OFFSET('Sanitation Data'!$E$29,0,10*ROW('Sanitation Data'!E190))="","",OFFSET('Sanitation Data'!$E$29,0,10*ROW('Sanitation Data'!E190)))</f>
        <v/>
      </c>
      <c r="CR196" s="270" t="str">
        <f ca="true">+IF(OFFSET('Sanitation Data'!$E$30,0,10*ROW('Sanitation Data'!E190))="","",OFFSET('Sanitation Data'!$E$30,0,10*ROW('Sanitation Data'!E190)))</f>
        <v/>
      </c>
      <c r="CS196" s="270" t="str">
        <f ca="true">+IF(OFFSET('Sanitation Data'!$E$31,0,10*ROW('Sanitation Data'!E190))="","",OFFSET('Sanitation Data'!$E$31,0,10*ROW('Sanitation Data'!E190)))</f>
        <v/>
      </c>
      <c r="CT196" s="270" t="str">
        <f ca="true">+IF(OFFSET('Sanitation Data'!$E$32,0,10*ROW('Sanitation Data'!E190))="","",OFFSET('Sanitation Data'!$E$32,0,10*ROW('Sanitation Data'!E190)))</f>
        <v/>
      </c>
      <c r="CU196" s="270" t="str">
        <f ca="true">+IF(OFFSET('Sanitation Data'!$F$28,0,10*ROW('Sanitation Data'!F190))="","",OFFSET('Sanitation Data'!$F$28,0,10*ROW('Sanitation Data'!F190)))</f>
        <v/>
      </c>
      <c r="CV196" s="270" t="str">
        <f ca="true">+IF(OFFSET('Sanitation Data'!$F$29,0,10*ROW('Sanitation Data'!F190))="","",OFFSET('Sanitation Data'!$F$29,0,10*ROW('Sanitation Data'!F190)))</f>
        <v/>
      </c>
      <c r="CW196" s="270" t="str">
        <f ca="true">+IF(OFFSET('Sanitation Data'!$F$30,0,10*ROW('Sanitation Data'!F190))="","",OFFSET('Sanitation Data'!$F$30,0,10*ROW('Sanitation Data'!F190)))</f>
        <v/>
      </c>
      <c r="CX196" s="270" t="str">
        <f ca="true">+IF(OFFSET('Sanitation Data'!$F$31,0,10*ROW('Sanitation Data'!F190))="","",OFFSET('Sanitation Data'!$F$31,0,10*ROW('Sanitation Data'!F190)))</f>
        <v/>
      </c>
      <c r="CY196" s="270" t="str">
        <f ca="true">+IF(OFFSET('Sanitation Data'!$F$32,0,10*ROW('Sanitation Data'!F190))="","",OFFSET('Sanitation Data'!$F$32,0,10*ROW('Sanitation Data'!F190)))</f>
        <v/>
      </c>
      <c r="CZ196" s="270" t="str">
        <f ca="true">+IF(OFFSET('Sanitation Data'!$G$28,0,10*ROW('Sanitation Data'!G190))="","",OFFSET('Sanitation Data'!$G$28,0,10*ROW('Sanitation Data'!G190)))</f>
        <v/>
      </c>
      <c r="DA196" s="270" t="str">
        <f ca="true">+IF(OFFSET('Sanitation Data'!$G$29,0,10*ROW('Sanitation Data'!G190))="","",OFFSET('Sanitation Data'!$G$29,0,10*ROW('Sanitation Data'!G190)))</f>
        <v/>
      </c>
      <c r="DB196" s="270" t="str">
        <f ca="true">+IF(OFFSET('Sanitation Data'!$G$30,0,10*ROW('Sanitation Data'!G190))="","",OFFSET('Sanitation Data'!$G$30,0,10*ROW('Sanitation Data'!G190)))</f>
        <v/>
      </c>
      <c r="DC196" s="270" t="str">
        <f ca="true">+IF(OFFSET('Sanitation Data'!$G$31,0,10*ROW('Sanitation Data'!G190))="","",OFFSET('Sanitation Data'!$G$31,0,10*ROW('Sanitation Data'!G190)))</f>
        <v/>
      </c>
      <c r="DD196" s="270" t="str">
        <f ca="true">+IF(OFFSET('Sanitation Data'!$G$32,0,10*ROW('Sanitation Data'!G190))="","",OFFSET('Sanitation Data'!$G$32,0,10*ROW('Sanitation Data'!G190)))</f>
        <v/>
      </c>
      <c r="DE196" s="270" t="str">
        <f ca="true">+IF(OFFSET('Sanitation Data'!$H$28,0,10*ROW('Sanitation Data'!H190))="","",OFFSET('Sanitation Data'!$H$28,0,10*ROW('Sanitation Data'!H190)))</f>
        <v/>
      </c>
      <c r="DF196" s="270" t="str">
        <f ca="true">+IF(OFFSET('Sanitation Data'!$H$29,0,10*ROW('Sanitation Data'!H190))="","",OFFSET('Sanitation Data'!$H$29,0,10*ROW('Sanitation Data'!H190)))</f>
        <v/>
      </c>
      <c r="DG196" s="270" t="str">
        <f ca="true">+IF(OFFSET('Sanitation Data'!$H$30,0,10*ROW('Sanitation Data'!H190))="","",OFFSET('Sanitation Data'!$H$30,0,10*ROW('Sanitation Data'!H190)))</f>
        <v/>
      </c>
      <c r="DH196" s="270" t="str">
        <f ca="true">+IF(OFFSET('Sanitation Data'!$H$31,0,10*ROW('Sanitation Data'!H190))="","",OFFSET('Sanitation Data'!$H$31,0,10*ROW('Sanitation Data'!H190)))</f>
        <v/>
      </c>
      <c r="DI196" s="270" t="str">
        <f ca="true">+IF(OFFSET('Sanitation Data'!$H$32,0,10*ROW('Sanitation Data'!H190))="","",OFFSET('Sanitation Data'!$H$32,0,10*ROW('Sanitation Data'!H190)))</f>
        <v/>
      </c>
      <c r="DJ196" s="270" t="str">
        <f ca="true">+IF(OFFSET('Sanitation Data'!$I$28,0,10*ROW('Sanitation Data'!I190))="","",OFFSET('Sanitation Data'!$I$28,0,10*ROW('Sanitation Data'!I190)))</f>
        <v/>
      </c>
      <c r="DK196" s="270" t="str">
        <f ca="true">+IF(OFFSET('Sanitation Data'!$I$29,0,10*ROW('Sanitation Data'!I190))="","",OFFSET('Sanitation Data'!$I$29,0,10*ROW('Sanitation Data'!I190)))</f>
        <v/>
      </c>
      <c r="DL196" s="270" t="str">
        <f ca="true">+IF(OFFSET('Sanitation Data'!$I$30,0,10*ROW('Sanitation Data'!I190))="","",OFFSET('Sanitation Data'!$I$30,0,10*ROW('Sanitation Data'!I190)))</f>
        <v/>
      </c>
      <c r="DM196" s="270" t="str">
        <f ca="true">+IF(OFFSET('Sanitation Data'!$I$31,0,10*ROW('Sanitation Data'!I190))="","",OFFSET('Sanitation Data'!$I$31,0,10*ROW('Sanitation Data'!I190)))</f>
        <v/>
      </c>
      <c r="DN196" s="270" t="str">
        <f ca="true">+IF(OFFSET('Sanitation Data'!$I$32,0,10*ROW('Sanitation Data'!I190))="","",OFFSET('Sanitation Data'!$I$32,0,10*ROW('Sanitation Data'!I190)))</f>
        <v/>
      </c>
      <c r="DO196" s="270" t="str">
        <f ca="true">+IF(OFFSET('Hygiene Data'!$D$11,0,10*ROW('Hygiene Data'!D190))="","",OFFSET('Hygiene Data'!$D$11,0,10*ROW('Hygiene Data'!D190)))</f>
        <v/>
      </c>
      <c r="DP196" s="270" t="str">
        <f ca="true">+IF(OFFSET('Hygiene Data'!$D$12,0,10*ROW('Hygiene Data'!D190))="","",OFFSET('Hygiene Data'!$D$12,0,10*ROW('Hygiene Data'!D190)))</f>
        <v/>
      </c>
      <c r="DQ196" s="270" t="str">
        <f ca="true">+IF(OFFSET('Hygiene Data'!$D$13,0,10*ROW('Hygiene Data'!D190))="","",OFFSET('Hygiene Data'!$D$13,0,10*ROW('Hygiene Data'!D190)))</f>
        <v/>
      </c>
      <c r="DR196" s="270" t="str">
        <f ca="true">+IF(OFFSET('Hygiene Data'!$E$11,0,10*ROW('Hygiene Data'!E190))="","",OFFSET('Hygiene Data'!$E$11,0,10*ROW('Hygiene Data'!E190)))</f>
        <v/>
      </c>
      <c r="DS196" s="270" t="str">
        <f ca="true">+IF(OFFSET('Hygiene Data'!$E$12,0,10*ROW('Hygiene Data'!E190))="","",OFFSET('Hygiene Data'!$E$12,0,10*ROW('Hygiene Data'!E190)))</f>
        <v/>
      </c>
      <c r="DT196" s="270" t="str">
        <f ca="true">+IF(OFFSET('Hygiene Data'!$E$13,0,10*ROW('Hygiene Data'!E190))="","",OFFSET('Hygiene Data'!$E$13,0,10*ROW('Hygiene Data'!E190)))</f>
        <v/>
      </c>
      <c r="DU196" s="270" t="str">
        <f ca="true">+IF(OFFSET('Hygiene Data'!$F$11,0,10*ROW('Hygiene Data'!F190))="","",OFFSET('Hygiene Data'!$F$11,0,10*ROW('Hygiene Data'!F190)))</f>
        <v/>
      </c>
      <c r="DV196" s="270" t="str">
        <f ca="true">+IF(OFFSET('Hygiene Data'!$F$12,0,10*ROW('Hygiene Data'!F190))="","",OFFSET('Hygiene Data'!$F$12,0,10*ROW('Hygiene Data'!F190)))</f>
        <v/>
      </c>
      <c r="DW196" s="270" t="str">
        <f ca="true">+IF(OFFSET('Hygiene Data'!$F$13,0,10*ROW('Hygiene Data'!F190))="","",OFFSET('Hygiene Data'!$F$13,0,10*ROW('Hygiene Data'!F190)))</f>
        <v/>
      </c>
      <c r="DX196" s="270" t="str">
        <f ca="true">+IF(OFFSET('Hygiene Data'!$G$11,0,10*ROW('Hygiene Data'!G190))="","",OFFSET('Hygiene Data'!$G$11,0,10*ROW('Hygiene Data'!G190)))</f>
        <v/>
      </c>
      <c r="DY196" s="270" t="str">
        <f ca="true">+IF(OFFSET('Hygiene Data'!$G$12,0,10*ROW('Hygiene Data'!G190))="","",OFFSET('Hygiene Data'!$G$12,0,10*ROW('Hygiene Data'!G190)))</f>
        <v/>
      </c>
      <c r="DZ196" s="270" t="str">
        <f ca="true">+IF(OFFSET('Hygiene Data'!$G$13,0,10*ROW('Hygiene Data'!G190))="","",OFFSET('Hygiene Data'!$G$13,0,10*ROW('Hygiene Data'!G190)))</f>
        <v/>
      </c>
      <c r="EA196" s="270" t="str">
        <f ca="true">+IF(OFFSET('Hygiene Data'!$H$11,0,10*ROW('Hygiene Data'!H190))="","",OFFSET('Hygiene Data'!$H$11,0,10*ROW('Hygiene Data'!H190)))</f>
        <v/>
      </c>
      <c r="EB196" s="270" t="str">
        <f ca="true">+IF(OFFSET('Hygiene Data'!$H$12,0,10*ROW('Hygiene Data'!H190))="","",OFFSET('Hygiene Data'!$H$12,0,10*ROW('Hygiene Data'!H190)))</f>
        <v/>
      </c>
      <c r="EC196" s="270" t="str">
        <f ca="true">+IF(OFFSET('Hygiene Data'!$H$13,0,10*ROW('Hygiene Data'!H190))="","",OFFSET('Hygiene Data'!$H$13,0,10*ROW('Hygiene Data'!H190)))</f>
        <v/>
      </c>
      <c r="ED196" s="270" t="str">
        <f ca="true">+IF(OFFSET('Hygiene Data'!$I$11,0,10*ROW('Hygiene Data'!I190))="","",OFFSET('Hygiene Data'!$I$11,0,10*ROW('Hygiene Data'!I190)))</f>
        <v/>
      </c>
      <c r="EE196" s="270" t="str">
        <f ca="true">+IF(OFFSET('Hygiene Data'!$I$12,0,10*ROW('Hygiene Data'!I190))="","",OFFSET('Hygiene Data'!$I$12,0,10*ROW('Hygiene Data'!I190)))</f>
        <v/>
      </c>
      <c r="EF196" s="270"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6"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0"/>
      <c r="BS197" s="270" t="str">
        <f ca="true">+IF(OFFSET('Water Data'!$D$27,0,10*ROW('Water Data'!D191))="","",OFFSET('Water Data'!$D$27,0,10*ROW('Water Data'!D191)))</f>
        <v/>
      </c>
      <c r="BT197" s="270" t="str">
        <f ca="true">+IF(OFFSET('Water Data'!$D$28,0,10*ROW('Water Data'!D191))="","",OFFSET('Water Data'!$D$28,0,10*ROW('Water Data'!D191)))</f>
        <v/>
      </c>
      <c r="BU197" s="270" t="str">
        <f ca="true">+IF(OFFSET('Water Data'!$D$29,0,10*ROW('Water Data'!D191))="","",OFFSET('Water Data'!$D$29,0,10*ROW('Water Data'!D191)))</f>
        <v/>
      </c>
      <c r="BV197" s="270" t="str">
        <f ca="true">+IF(OFFSET('Water Data'!$E$27,0,10*ROW('Water Data'!E191))="","",OFFSET('Water Data'!$E$27,0,10*ROW('Water Data'!E191)))</f>
        <v/>
      </c>
      <c r="BW197" s="270" t="str">
        <f ca="true">+IF(OFFSET('Water Data'!$E$28,0,10*ROW('Water Data'!E191))="","",OFFSET('Water Data'!$E$28,0,10*ROW('Water Data'!E191)))</f>
        <v/>
      </c>
      <c r="BX197" s="270" t="str">
        <f ca="true">+IF(OFFSET('Water Data'!$E$29,0,10*ROW('Water Data'!E191))="","",OFFSET('Water Data'!$E$29,0,10*ROW('Water Data'!E191)))</f>
        <v/>
      </c>
      <c r="BY197" s="270" t="str">
        <f ca="true">+IF(OFFSET('Water Data'!$F$27,0,10*ROW('Water Data'!F191))="","",OFFSET('Water Data'!$F$27,0,10*ROW('Water Data'!F191)))</f>
        <v/>
      </c>
      <c r="BZ197" s="270" t="str">
        <f ca="true">+IF(OFFSET('Water Data'!$F$28,0,10*ROW('Water Data'!F191))="","",OFFSET('Water Data'!$F$28,0,10*ROW('Water Data'!F191)))</f>
        <v/>
      </c>
      <c r="CA197" s="270" t="str">
        <f ca="true">+IF(OFFSET('Water Data'!$F$29,0,10*ROW('Water Data'!F191))="","",OFFSET('Water Data'!$F$29,0,10*ROW('Water Data'!F191)))</f>
        <v/>
      </c>
      <c r="CB197" s="270" t="str">
        <f ca="true">+IF(OFFSET('Water Data'!$G$27,0,10*ROW('Water Data'!G191))="","",OFFSET('Water Data'!$G$27,0,10*ROW('Water Data'!G191)))</f>
        <v/>
      </c>
      <c r="CC197" s="270" t="str">
        <f ca="true">+IF(OFFSET('Water Data'!$G$28,0,10*ROW('Water Data'!G191))="","",OFFSET('Water Data'!$G$28,0,10*ROW('Water Data'!G191)))</f>
        <v/>
      </c>
      <c r="CD197" s="270" t="str">
        <f ca="true">+IF(OFFSET('Water Data'!$G$29,0,10*ROW('Water Data'!G191))="","",OFFSET('Water Data'!$G$29,0,10*ROW('Water Data'!G191)))</f>
        <v/>
      </c>
      <c r="CE197" s="270" t="str">
        <f ca="true">+IF(OFFSET('Water Data'!$H$27,0,10*ROW('Water Data'!H191))="","",OFFSET('Water Data'!$H$27,0,10*ROW('Water Data'!H191)))</f>
        <v/>
      </c>
      <c r="CF197" s="270" t="str">
        <f ca="true">+IF(OFFSET('Water Data'!$H$28,0,10*ROW('Water Data'!H191))="","",OFFSET('Water Data'!$H$28,0,10*ROW('Water Data'!H191)))</f>
        <v/>
      </c>
      <c r="CG197" s="270" t="str">
        <f ca="true">+IF(OFFSET('Water Data'!$H$29,0,10*ROW('Water Data'!H191))="","",OFFSET('Water Data'!$H$29,0,10*ROW('Water Data'!H191)))</f>
        <v/>
      </c>
      <c r="CH197" s="270" t="str">
        <f ca="true">+IF(OFFSET('Water Data'!$I$27,0,10*ROW('Water Data'!I191))="","",OFFSET('Water Data'!$I$27,0,10*ROW('Water Data'!I191)))</f>
        <v/>
      </c>
      <c r="CI197" s="270" t="str">
        <f ca="true">+IF(OFFSET('Water Data'!$I$28,0,10*ROW('Water Data'!I191))="","",OFFSET('Water Data'!$I$28,0,10*ROW('Water Data'!I191)))</f>
        <v/>
      </c>
      <c r="CJ197" s="270" t="str">
        <f ca="true">+IF(OFFSET('Water Data'!$I$29,0,10*ROW('Water Data'!I191))="","",OFFSET('Water Data'!$I$29,0,10*ROW('Water Data'!I191)))</f>
        <v/>
      </c>
      <c r="CK197" s="270" t="str">
        <f ca="true">+IF(OFFSET('Sanitation Data'!$D$28,0,10*ROW('Sanitation Data'!D191))="","",OFFSET('Sanitation Data'!$D$28,0,10*ROW('Sanitation Data'!D191)))</f>
        <v/>
      </c>
      <c r="CL197" s="270" t="str">
        <f ca="true">+IF(OFFSET('Sanitation Data'!$D$29,0,10*ROW('Sanitation Data'!D191))="","",OFFSET('Sanitation Data'!$D$29,0,10*ROW('Sanitation Data'!D191)))</f>
        <v/>
      </c>
      <c r="CM197" s="270" t="str">
        <f ca="true">+IF(OFFSET('Sanitation Data'!$D$30,0,10*ROW('Sanitation Data'!D191))="","",OFFSET('Sanitation Data'!$D$30,0,10*ROW('Sanitation Data'!D191)))</f>
        <v/>
      </c>
      <c r="CN197" s="270" t="str">
        <f ca="true">+IF(OFFSET('Sanitation Data'!$D$31,0,10*ROW('Sanitation Data'!D191))="","",OFFSET('Sanitation Data'!$D$31,0,10*ROW('Sanitation Data'!D191)))</f>
        <v/>
      </c>
      <c r="CO197" s="270" t="str">
        <f ca="true">+IF(OFFSET('Sanitation Data'!$D$32,0,10*ROW('Sanitation Data'!D191))="","",OFFSET('Sanitation Data'!$D$32,0,10*ROW('Sanitation Data'!D191)))</f>
        <v/>
      </c>
      <c r="CP197" s="270" t="str">
        <f ca="true">+IF(OFFSET('Sanitation Data'!$E$28,0,10*ROW('Sanitation Data'!E191))="","",OFFSET('Sanitation Data'!$E$28,0,10*ROW('Sanitation Data'!E191)))</f>
        <v/>
      </c>
      <c r="CQ197" s="270" t="str">
        <f ca="true">+IF(OFFSET('Sanitation Data'!$E$29,0,10*ROW('Sanitation Data'!E191))="","",OFFSET('Sanitation Data'!$E$29,0,10*ROW('Sanitation Data'!E191)))</f>
        <v/>
      </c>
      <c r="CR197" s="270" t="str">
        <f ca="true">+IF(OFFSET('Sanitation Data'!$E$30,0,10*ROW('Sanitation Data'!E191))="","",OFFSET('Sanitation Data'!$E$30,0,10*ROW('Sanitation Data'!E191)))</f>
        <v/>
      </c>
      <c r="CS197" s="270" t="str">
        <f ca="true">+IF(OFFSET('Sanitation Data'!$E$31,0,10*ROW('Sanitation Data'!E191))="","",OFFSET('Sanitation Data'!$E$31,0,10*ROW('Sanitation Data'!E191)))</f>
        <v/>
      </c>
      <c r="CT197" s="270" t="str">
        <f ca="true">+IF(OFFSET('Sanitation Data'!$E$32,0,10*ROW('Sanitation Data'!E191))="","",OFFSET('Sanitation Data'!$E$32,0,10*ROW('Sanitation Data'!E191)))</f>
        <v/>
      </c>
      <c r="CU197" s="270" t="str">
        <f ca="true">+IF(OFFSET('Sanitation Data'!$F$28,0,10*ROW('Sanitation Data'!F191))="","",OFFSET('Sanitation Data'!$F$28,0,10*ROW('Sanitation Data'!F191)))</f>
        <v/>
      </c>
      <c r="CV197" s="270" t="str">
        <f ca="true">+IF(OFFSET('Sanitation Data'!$F$29,0,10*ROW('Sanitation Data'!F191))="","",OFFSET('Sanitation Data'!$F$29,0,10*ROW('Sanitation Data'!F191)))</f>
        <v/>
      </c>
      <c r="CW197" s="270" t="str">
        <f ca="true">+IF(OFFSET('Sanitation Data'!$F$30,0,10*ROW('Sanitation Data'!F191))="","",OFFSET('Sanitation Data'!$F$30,0,10*ROW('Sanitation Data'!F191)))</f>
        <v/>
      </c>
      <c r="CX197" s="270" t="str">
        <f ca="true">+IF(OFFSET('Sanitation Data'!$F$31,0,10*ROW('Sanitation Data'!F191))="","",OFFSET('Sanitation Data'!$F$31,0,10*ROW('Sanitation Data'!F191)))</f>
        <v/>
      </c>
      <c r="CY197" s="270" t="str">
        <f ca="true">+IF(OFFSET('Sanitation Data'!$F$32,0,10*ROW('Sanitation Data'!F191))="","",OFFSET('Sanitation Data'!$F$32,0,10*ROW('Sanitation Data'!F191)))</f>
        <v/>
      </c>
      <c r="CZ197" s="270" t="str">
        <f ca="true">+IF(OFFSET('Sanitation Data'!$G$28,0,10*ROW('Sanitation Data'!G191))="","",OFFSET('Sanitation Data'!$G$28,0,10*ROW('Sanitation Data'!G191)))</f>
        <v/>
      </c>
      <c r="DA197" s="270" t="str">
        <f ca="true">+IF(OFFSET('Sanitation Data'!$G$29,0,10*ROW('Sanitation Data'!G191))="","",OFFSET('Sanitation Data'!$G$29,0,10*ROW('Sanitation Data'!G191)))</f>
        <v/>
      </c>
      <c r="DB197" s="270" t="str">
        <f ca="true">+IF(OFFSET('Sanitation Data'!$G$30,0,10*ROW('Sanitation Data'!G191))="","",OFFSET('Sanitation Data'!$G$30,0,10*ROW('Sanitation Data'!G191)))</f>
        <v/>
      </c>
      <c r="DC197" s="270" t="str">
        <f ca="true">+IF(OFFSET('Sanitation Data'!$G$31,0,10*ROW('Sanitation Data'!G191))="","",OFFSET('Sanitation Data'!$G$31,0,10*ROW('Sanitation Data'!G191)))</f>
        <v/>
      </c>
      <c r="DD197" s="270" t="str">
        <f ca="true">+IF(OFFSET('Sanitation Data'!$G$32,0,10*ROW('Sanitation Data'!G191))="","",OFFSET('Sanitation Data'!$G$32,0,10*ROW('Sanitation Data'!G191)))</f>
        <v/>
      </c>
      <c r="DE197" s="270" t="str">
        <f ca="true">+IF(OFFSET('Sanitation Data'!$H$28,0,10*ROW('Sanitation Data'!H191))="","",OFFSET('Sanitation Data'!$H$28,0,10*ROW('Sanitation Data'!H191)))</f>
        <v/>
      </c>
      <c r="DF197" s="270" t="str">
        <f ca="true">+IF(OFFSET('Sanitation Data'!$H$29,0,10*ROW('Sanitation Data'!H191))="","",OFFSET('Sanitation Data'!$H$29,0,10*ROW('Sanitation Data'!H191)))</f>
        <v/>
      </c>
      <c r="DG197" s="270" t="str">
        <f ca="true">+IF(OFFSET('Sanitation Data'!$H$30,0,10*ROW('Sanitation Data'!H191))="","",OFFSET('Sanitation Data'!$H$30,0,10*ROW('Sanitation Data'!H191)))</f>
        <v/>
      </c>
      <c r="DH197" s="270" t="str">
        <f ca="true">+IF(OFFSET('Sanitation Data'!$H$31,0,10*ROW('Sanitation Data'!H191))="","",OFFSET('Sanitation Data'!$H$31,0,10*ROW('Sanitation Data'!H191)))</f>
        <v/>
      </c>
      <c r="DI197" s="270" t="str">
        <f ca="true">+IF(OFFSET('Sanitation Data'!$H$32,0,10*ROW('Sanitation Data'!H191))="","",OFFSET('Sanitation Data'!$H$32,0,10*ROW('Sanitation Data'!H191)))</f>
        <v/>
      </c>
      <c r="DJ197" s="270" t="str">
        <f ca="true">+IF(OFFSET('Sanitation Data'!$I$28,0,10*ROW('Sanitation Data'!I191))="","",OFFSET('Sanitation Data'!$I$28,0,10*ROW('Sanitation Data'!I191)))</f>
        <v/>
      </c>
      <c r="DK197" s="270" t="str">
        <f ca="true">+IF(OFFSET('Sanitation Data'!$I$29,0,10*ROW('Sanitation Data'!I191))="","",OFFSET('Sanitation Data'!$I$29,0,10*ROW('Sanitation Data'!I191)))</f>
        <v/>
      </c>
      <c r="DL197" s="270" t="str">
        <f ca="true">+IF(OFFSET('Sanitation Data'!$I$30,0,10*ROW('Sanitation Data'!I191))="","",OFFSET('Sanitation Data'!$I$30,0,10*ROW('Sanitation Data'!I191)))</f>
        <v/>
      </c>
      <c r="DM197" s="270" t="str">
        <f ca="true">+IF(OFFSET('Sanitation Data'!$I$31,0,10*ROW('Sanitation Data'!I191))="","",OFFSET('Sanitation Data'!$I$31,0,10*ROW('Sanitation Data'!I191)))</f>
        <v/>
      </c>
      <c r="DN197" s="270" t="str">
        <f ca="true">+IF(OFFSET('Sanitation Data'!$I$32,0,10*ROW('Sanitation Data'!I191))="","",OFFSET('Sanitation Data'!$I$32,0,10*ROW('Sanitation Data'!I191)))</f>
        <v/>
      </c>
      <c r="DO197" s="270" t="str">
        <f ca="true">+IF(OFFSET('Hygiene Data'!$D$11,0,10*ROW('Hygiene Data'!D191))="","",OFFSET('Hygiene Data'!$D$11,0,10*ROW('Hygiene Data'!D191)))</f>
        <v/>
      </c>
      <c r="DP197" s="270" t="str">
        <f ca="true">+IF(OFFSET('Hygiene Data'!$D$12,0,10*ROW('Hygiene Data'!D191))="","",OFFSET('Hygiene Data'!$D$12,0,10*ROW('Hygiene Data'!D191)))</f>
        <v/>
      </c>
      <c r="DQ197" s="270" t="str">
        <f ca="true">+IF(OFFSET('Hygiene Data'!$D$13,0,10*ROW('Hygiene Data'!D191))="","",OFFSET('Hygiene Data'!$D$13,0,10*ROW('Hygiene Data'!D191)))</f>
        <v/>
      </c>
      <c r="DR197" s="270" t="str">
        <f ca="true">+IF(OFFSET('Hygiene Data'!$E$11,0,10*ROW('Hygiene Data'!E191))="","",OFFSET('Hygiene Data'!$E$11,0,10*ROW('Hygiene Data'!E191)))</f>
        <v/>
      </c>
      <c r="DS197" s="270" t="str">
        <f ca="true">+IF(OFFSET('Hygiene Data'!$E$12,0,10*ROW('Hygiene Data'!E191))="","",OFFSET('Hygiene Data'!$E$12,0,10*ROW('Hygiene Data'!E191)))</f>
        <v/>
      </c>
      <c r="DT197" s="270" t="str">
        <f ca="true">+IF(OFFSET('Hygiene Data'!$E$13,0,10*ROW('Hygiene Data'!E191))="","",OFFSET('Hygiene Data'!$E$13,0,10*ROW('Hygiene Data'!E191)))</f>
        <v/>
      </c>
      <c r="DU197" s="270" t="str">
        <f ca="true">+IF(OFFSET('Hygiene Data'!$F$11,0,10*ROW('Hygiene Data'!F191))="","",OFFSET('Hygiene Data'!$F$11,0,10*ROW('Hygiene Data'!F191)))</f>
        <v/>
      </c>
      <c r="DV197" s="270" t="str">
        <f ca="true">+IF(OFFSET('Hygiene Data'!$F$12,0,10*ROW('Hygiene Data'!F191))="","",OFFSET('Hygiene Data'!$F$12,0,10*ROW('Hygiene Data'!F191)))</f>
        <v/>
      </c>
      <c r="DW197" s="270" t="str">
        <f ca="true">+IF(OFFSET('Hygiene Data'!$F$13,0,10*ROW('Hygiene Data'!F191))="","",OFFSET('Hygiene Data'!$F$13,0,10*ROW('Hygiene Data'!F191)))</f>
        <v/>
      </c>
      <c r="DX197" s="270" t="str">
        <f ca="true">+IF(OFFSET('Hygiene Data'!$G$11,0,10*ROW('Hygiene Data'!G191))="","",OFFSET('Hygiene Data'!$G$11,0,10*ROW('Hygiene Data'!G191)))</f>
        <v/>
      </c>
      <c r="DY197" s="270" t="str">
        <f ca="true">+IF(OFFSET('Hygiene Data'!$G$12,0,10*ROW('Hygiene Data'!G191))="","",OFFSET('Hygiene Data'!$G$12,0,10*ROW('Hygiene Data'!G191)))</f>
        <v/>
      </c>
      <c r="DZ197" s="270" t="str">
        <f ca="true">+IF(OFFSET('Hygiene Data'!$G$13,0,10*ROW('Hygiene Data'!G191))="","",OFFSET('Hygiene Data'!$G$13,0,10*ROW('Hygiene Data'!G191)))</f>
        <v/>
      </c>
      <c r="EA197" s="270" t="str">
        <f ca="true">+IF(OFFSET('Hygiene Data'!$H$11,0,10*ROW('Hygiene Data'!H191))="","",OFFSET('Hygiene Data'!$H$11,0,10*ROW('Hygiene Data'!H191)))</f>
        <v/>
      </c>
      <c r="EB197" s="270" t="str">
        <f ca="true">+IF(OFFSET('Hygiene Data'!$H$12,0,10*ROW('Hygiene Data'!H191))="","",OFFSET('Hygiene Data'!$H$12,0,10*ROW('Hygiene Data'!H191)))</f>
        <v/>
      </c>
      <c r="EC197" s="270" t="str">
        <f ca="true">+IF(OFFSET('Hygiene Data'!$H$13,0,10*ROW('Hygiene Data'!H191))="","",OFFSET('Hygiene Data'!$H$13,0,10*ROW('Hygiene Data'!H191)))</f>
        <v/>
      </c>
      <c r="ED197" s="270" t="str">
        <f ca="true">+IF(OFFSET('Hygiene Data'!$I$11,0,10*ROW('Hygiene Data'!I191))="","",OFFSET('Hygiene Data'!$I$11,0,10*ROW('Hygiene Data'!I191)))</f>
        <v/>
      </c>
      <c r="EE197" s="270" t="str">
        <f ca="true">+IF(OFFSET('Hygiene Data'!$I$12,0,10*ROW('Hygiene Data'!I191))="","",OFFSET('Hygiene Data'!$I$12,0,10*ROW('Hygiene Data'!I191)))</f>
        <v/>
      </c>
      <c r="EF197" s="270"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6"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0"/>
      <c r="BS198" s="270" t="str">
        <f ca="true">+IF(OFFSET('Water Data'!$D$27,0,10*ROW('Water Data'!D192))="","",OFFSET('Water Data'!$D$27,0,10*ROW('Water Data'!D192)))</f>
        <v/>
      </c>
      <c r="BT198" s="270" t="str">
        <f ca="true">+IF(OFFSET('Water Data'!$D$28,0,10*ROW('Water Data'!D192))="","",OFFSET('Water Data'!$D$28,0,10*ROW('Water Data'!D192)))</f>
        <v/>
      </c>
      <c r="BU198" s="270" t="str">
        <f ca="true">+IF(OFFSET('Water Data'!$D$29,0,10*ROW('Water Data'!D192))="","",OFFSET('Water Data'!$D$29,0,10*ROW('Water Data'!D192)))</f>
        <v/>
      </c>
      <c r="BV198" s="270" t="str">
        <f ca="true">+IF(OFFSET('Water Data'!$E$27,0,10*ROW('Water Data'!E192))="","",OFFSET('Water Data'!$E$27,0,10*ROW('Water Data'!E192)))</f>
        <v/>
      </c>
      <c r="BW198" s="270" t="str">
        <f ca="true">+IF(OFFSET('Water Data'!$E$28,0,10*ROW('Water Data'!E192))="","",OFFSET('Water Data'!$E$28,0,10*ROW('Water Data'!E192)))</f>
        <v/>
      </c>
      <c r="BX198" s="270" t="str">
        <f ca="true">+IF(OFFSET('Water Data'!$E$29,0,10*ROW('Water Data'!E192))="","",OFFSET('Water Data'!$E$29,0,10*ROW('Water Data'!E192)))</f>
        <v/>
      </c>
      <c r="BY198" s="270" t="str">
        <f ca="true">+IF(OFFSET('Water Data'!$F$27,0,10*ROW('Water Data'!F192))="","",OFFSET('Water Data'!$F$27,0,10*ROW('Water Data'!F192)))</f>
        <v/>
      </c>
      <c r="BZ198" s="270" t="str">
        <f ca="true">+IF(OFFSET('Water Data'!$F$28,0,10*ROW('Water Data'!F192))="","",OFFSET('Water Data'!$F$28,0,10*ROW('Water Data'!F192)))</f>
        <v/>
      </c>
      <c r="CA198" s="270" t="str">
        <f ca="true">+IF(OFFSET('Water Data'!$F$29,0,10*ROW('Water Data'!F192))="","",OFFSET('Water Data'!$F$29,0,10*ROW('Water Data'!F192)))</f>
        <v/>
      </c>
      <c r="CB198" s="270" t="str">
        <f ca="true">+IF(OFFSET('Water Data'!$G$27,0,10*ROW('Water Data'!G192))="","",OFFSET('Water Data'!$G$27,0,10*ROW('Water Data'!G192)))</f>
        <v/>
      </c>
      <c r="CC198" s="270" t="str">
        <f ca="true">+IF(OFFSET('Water Data'!$G$28,0,10*ROW('Water Data'!G192))="","",OFFSET('Water Data'!$G$28,0,10*ROW('Water Data'!G192)))</f>
        <v/>
      </c>
      <c r="CD198" s="270" t="str">
        <f ca="true">+IF(OFFSET('Water Data'!$G$29,0,10*ROW('Water Data'!G192))="","",OFFSET('Water Data'!$G$29,0,10*ROW('Water Data'!G192)))</f>
        <v/>
      </c>
      <c r="CE198" s="270" t="str">
        <f ca="true">+IF(OFFSET('Water Data'!$H$27,0,10*ROW('Water Data'!H192))="","",OFFSET('Water Data'!$H$27,0,10*ROW('Water Data'!H192)))</f>
        <v/>
      </c>
      <c r="CF198" s="270" t="str">
        <f ca="true">+IF(OFFSET('Water Data'!$H$28,0,10*ROW('Water Data'!H192))="","",OFFSET('Water Data'!$H$28,0,10*ROW('Water Data'!H192)))</f>
        <v/>
      </c>
      <c r="CG198" s="270" t="str">
        <f ca="true">+IF(OFFSET('Water Data'!$H$29,0,10*ROW('Water Data'!H192))="","",OFFSET('Water Data'!$H$29,0,10*ROW('Water Data'!H192)))</f>
        <v/>
      </c>
      <c r="CH198" s="270" t="str">
        <f ca="true">+IF(OFFSET('Water Data'!$I$27,0,10*ROW('Water Data'!I192))="","",OFFSET('Water Data'!$I$27,0,10*ROW('Water Data'!I192)))</f>
        <v/>
      </c>
      <c r="CI198" s="270" t="str">
        <f ca="true">+IF(OFFSET('Water Data'!$I$28,0,10*ROW('Water Data'!I192))="","",OFFSET('Water Data'!$I$28,0,10*ROW('Water Data'!I192)))</f>
        <v/>
      </c>
      <c r="CJ198" s="270" t="str">
        <f ca="true">+IF(OFFSET('Water Data'!$I$29,0,10*ROW('Water Data'!I192))="","",OFFSET('Water Data'!$I$29,0,10*ROW('Water Data'!I192)))</f>
        <v/>
      </c>
      <c r="CK198" s="270" t="str">
        <f ca="true">+IF(OFFSET('Sanitation Data'!$D$28,0,10*ROW('Sanitation Data'!D192))="","",OFFSET('Sanitation Data'!$D$28,0,10*ROW('Sanitation Data'!D192)))</f>
        <v/>
      </c>
      <c r="CL198" s="270" t="str">
        <f ca="true">+IF(OFFSET('Sanitation Data'!$D$29,0,10*ROW('Sanitation Data'!D192))="","",OFFSET('Sanitation Data'!$D$29,0,10*ROW('Sanitation Data'!D192)))</f>
        <v/>
      </c>
      <c r="CM198" s="270" t="str">
        <f ca="true">+IF(OFFSET('Sanitation Data'!$D$30,0,10*ROW('Sanitation Data'!D192))="","",OFFSET('Sanitation Data'!$D$30,0,10*ROW('Sanitation Data'!D192)))</f>
        <v/>
      </c>
      <c r="CN198" s="270" t="str">
        <f ca="true">+IF(OFFSET('Sanitation Data'!$D$31,0,10*ROW('Sanitation Data'!D192))="","",OFFSET('Sanitation Data'!$D$31,0,10*ROW('Sanitation Data'!D192)))</f>
        <v/>
      </c>
      <c r="CO198" s="270" t="str">
        <f ca="true">+IF(OFFSET('Sanitation Data'!$D$32,0,10*ROW('Sanitation Data'!D192))="","",OFFSET('Sanitation Data'!$D$32,0,10*ROW('Sanitation Data'!D192)))</f>
        <v/>
      </c>
      <c r="CP198" s="270" t="str">
        <f ca="true">+IF(OFFSET('Sanitation Data'!$E$28,0,10*ROW('Sanitation Data'!E192))="","",OFFSET('Sanitation Data'!$E$28,0,10*ROW('Sanitation Data'!E192)))</f>
        <v/>
      </c>
      <c r="CQ198" s="270" t="str">
        <f ca="true">+IF(OFFSET('Sanitation Data'!$E$29,0,10*ROW('Sanitation Data'!E192))="","",OFFSET('Sanitation Data'!$E$29,0,10*ROW('Sanitation Data'!E192)))</f>
        <v/>
      </c>
      <c r="CR198" s="270" t="str">
        <f ca="true">+IF(OFFSET('Sanitation Data'!$E$30,0,10*ROW('Sanitation Data'!E192))="","",OFFSET('Sanitation Data'!$E$30,0,10*ROW('Sanitation Data'!E192)))</f>
        <v/>
      </c>
      <c r="CS198" s="270" t="str">
        <f ca="true">+IF(OFFSET('Sanitation Data'!$E$31,0,10*ROW('Sanitation Data'!E192))="","",OFFSET('Sanitation Data'!$E$31,0,10*ROW('Sanitation Data'!E192)))</f>
        <v/>
      </c>
      <c r="CT198" s="270" t="str">
        <f ca="true">+IF(OFFSET('Sanitation Data'!$E$32,0,10*ROW('Sanitation Data'!E192))="","",OFFSET('Sanitation Data'!$E$32,0,10*ROW('Sanitation Data'!E192)))</f>
        <v/>
      </c>
      <c r="CU198" s="270" t="str">
        <f ca="true">+IF(OFFSET('Sanitation Data'!$F$28,0,10*ROW('Sanitation Data'!F192))="","",OFFSET('Sanitation Data'!$F$28,0,10*ROW('Sanitation Data'!F192)))</f>
        <v/>
      </c>
      <c r="CV198" s="270" t="str">
        <f ca="true">+IF(OFFSET('Sanitation Data'!$F$29,0,10*ROW('Sanitation Data'!F192))="","",OFFSET('Sanitation Data'!$F$29,0,10*ROW('Sanitation Data'!F192)))</f>
        <v/>
      </c>
      <c r="CW198" s="270" t="str">
        <f ca="true">+IF(OFFSET('Sanitation Data'!$F$30,0,10*ROW('Sanitation Data'!F192))="","",OFFSET('Sanitation Data'!$F$30,0,10*ROW('Sanitation Data'!F192)))</f>
        <v/>
      </c>
      <c r="CX198" s="270" t="str">
        <f ca="true">+IF(OFFSET('Sanitation Data'!$F$31,0,10*ROW('Sanitation Data'!F192))="","",OFFSET('Sanitation Data'!$F$31,0,10*ROW('Sanitation Data'!F192)))</f>
        <v/>
      </c>
      <c r="CY198" s="270" t="str">
        <f ca="true">+IF(OFFSET('Sanitation Data'!$F$32,0,10*ROW('Sanitation Data'!F192))="","",OFFSET('Sanitation Data'!$F$32,0,10*ROW('Sanitation Data'!F192)))</f>
        <v/>
      </c>
      <c r="CZ198" s="270" t="str">
        <f ca="true">+IF(OFFSET('Sanitation Data'!$G$28,0,10*ROW('Sanitation Data'!G192))="","",OFFSET('Sanitation Data'!$G$28,0,10*ROW('Sanitation Data'!G192)))</f>
        <v/>
      </c>
      <c r="DA198" s="270" t="str">
        <f ca="true">+IF(OFFSET('Sanitation Data'!$G$29,0,10*ROW('Sanitation Data'!G192))="","",OFFSET('Sanitation Data'!$G$29,0,10*ROW('Sanitation Data'!G192)))</f>
        <v/>
      </c>
      <c r="DB198" s="270" t="str">
        <f ca="true">+IF(OFFSET('Sanitation Data'!$G$30,0,10*ROW('Sanitation Data'!G192))="","",OFFSET('Sanitation Data'!$G$30,0,10*ROW('Sanitation Data'!G192)))</f>
        <v/>
      </c>
      <c r="DC198" s="270" t="str">
        <f ca="true">+IF(OFFSET('Sanitation Data'!$G$31,0,10*ROW('Sanitation Data'!G192))="","",OFFSET('Sanitation Data'!$G$31,0,10*ROW('Sanitation Data'!G192)))</f>
        <v/>
      </c>
      <c r="DD198" s="270" t="str">
        <f ca="true">+IF(OFFSET('Sanitation Data'!$G$32,0,10*ROW('Sanitation Data'!G192))="","",OFFSET('Sanitation Data'!$G$32,0,10*ROW('Sanitation Data'!G192)))</f>
        <v/>
      </c>
      <c r="DE198" s="270" t="str">
        <f ca="true">+IF(OFFSET('Sanitation Data'!$H$28,0,10*ROW('Sanitation Data'!H192))="","",OFFSET('Sanitation Data'!$H$28,0,10*ROW('Sanitation Data'!H192)))</f>
        <v/>
      </c>
      <c r="DF198" s="270" t="str">
        <f ca="true">+IF(OFFSET('Sanitation Data'!$H$29,0,10*ROW('Sanitation Data'!H192))="","",OFFSET('Sanitation Data'!$H$29,0,10*ROW('Sanitation Data'!H192)))</f>
        <v/>
      </c>
      <c r="DG198" s="270" t="str">
        <f ca="true">+IF(OFFSET('Sanitation Data'!$H$30,0,10*ROW('Sanitation Data'!H192))="","",OFFSET('Sanitation Data'!$H$30,0,10*ROW('Sanitation Data'!H192)))</f>
        <v/>
      </c>
      <c r="DH198" s="270" t="str">
        <f ca="true">+IF(OFFSET('Sanitation Data'!$H$31,0,10*ROW('Sanitation Data'!H192))="","",OFFSET('Sanitation Data'!$H$31,0,10*ROW('Sanitation Data'!H192)))</f>
        <v/>
      </c>
      <c r="DI198" s="270" t="str">
        <f ca="true">+IF(OFFSET('Sanitation Data'!$H$32,0,10*ROW('Sanitation Data'!H192))="","",OFFSET('Sanitation Data'!$H$32,0,10*ROW('Sanitation Data'!H192)))</f>
        <v/>
      </c>
      <c r="DJ198" s="270" t="str">
        <f ca="true">+IF(OFFSET('Sanitation Data'!$I$28,0,10*ROW('Sanitation Data'!I192))="","",OFFSET('Sanitation Data'!$I$28,0,10*ROW('Sanitation Data'!I192)))</f>
        <v/>
      </c>
      <c r="DK198" s="270" t="str">
        <f ca="true">+IF(OFFSET('Sanitation Data'!$I$29,0,10*ROW('Sanitation Data'!I192))="","",OFFSET('Sanitation Data'!$I$29,0,10*ROW('Sanitation Data'!I192)))</f>
        <v/>
      </c>
      <c r="DL198" s="270" t="str">
        <f ca="true">+IF(OFFSET('Sanitation Data'!$I$30,0,10*ROW('Sanitation Data'!I192))="","",OFFSET('Sanitation Data'!$I$30,0,10*ROW('Sanitation Data'!I192)))</f>
        <v/>
      </c>
      <c r="DM198" s="270" t="str">
        <f ca="true">+IF(OFFSET('Sanitation Data'!$I$31,0,10*ROW('Sanitation Data'!I192))="","",OFFSET('Sanitation Data'!$I$31,0,10*ROW('Sanitation Data'!I192)))</f>
        <v/>
      </c>
      <c r="DN198" s="270" t="str">
        <f ca="true">+IF(OFFSET('Sanitation Data'!$I$32,0,10*ROW('Sanitation Data'!I192))="","",OFFSET('Sanitation Data'!$I$32,0,10*ROW('Sanitation Data'!I192)))</f>
        <v/>
      </c>
      <c r="DO198" s="270" t="str">
        <f ca="true">+IF(OFFSET('Hygiene Data'!$D$11,0,10*ROW('Hygiene Data'!D192))="","",OFFSET('Hygiene Data'!$D$11,0,10*ROW('Hygiene Data'!D192)))</f>
        <v/>
      </c>
      <c r="DP198" s="270" t="str">
        <f ca="true">+IF(OFFSET('Hygiene Data'!$D$12,0,10*ROW('Hygiene Data'!D192))="","",OFFSET('Hygiene Data'!$D$12,0,10*ROW('Hygiene Data'!D192)))</f>
        <v/>
      </c>
      <c r="DQ198" s="270" t="str">
        <f ca="true">+IF(OFFSET('Hygiene Data'!$D$13,0,10*ROW('Hygiene Data'!D192))="","",OFFSET('Hygiene Data'!$D$13,0,10*ROW('Hygiene Data'!D192)))</f>
        <v/>
      </c>
      <c r="DR198" s="270" t="str">
        <f ca="true">+IF(OFFSET('Hygiene Data'!$E$11,0,10*ROW('Hygiene Data'!E192))="","",OFFSET('Hygiene Data'!$E$11,0,10*ROW('Hygiene Data'!E192)))</f>
        <v/>
      </c>
      <c r="DS198" s="270" t="str">
        <f ca="true">+IF(OFFSET('Hygiene Data'!$E$12,0,10*ROW('Hygiene Data'!E192))="","",OFFSET('Hygiene Data'!$E$12,0,10*ROW('Hygiene Data'!E192)))</f>
        <v/>
      </c>
      <c r="DT198" s="270" t="str">
        <f ca="true">+IF(OFFSET('Hygiene Data'!$E$13,0,10*ROW('Hygiene Data'!E192))="","",OFFSET('Hygiene Data'!$E$13,0,10*ROW('Hygiene Data'!E192)))</f>
        <v/>
      </c>
      <c r="DU198" s="270" t="str">
        <f ca="true">+IF(OFFSET('Hygiene Data'!$F$11,0,10*ROW('Hygiene Data'!F192))="","",OFFSET('Hygiene Data'!$F$11,0,10*ROW('Hygiene Data'!F192)))</f>
        <v/>
      </c>
      <c r="DV198" s="270" t="str">
        <f ca="true">+IF(OFFSET('Hygiene Data'!$F$12,0,10*ROW('Hygiene Data'!F192))="","",OFFSET('Hygiene Data'!$F$12,0,10*ROW('Hygiene Data'!F192)))</f>
        <v/>
      </c>
      <c r="DW198" s="270" t="str">
        <f ca="true">+IF(OFFSET('Hygiene Data'!$F$13,0,10*ROW('Hygiene Data'!F192))="","",OFFSET('Hygiene Data'!$F$13,0,10*ROW('Hygiene Data'!F192)))</f>
        <v/>
      </c>
      <c r="DX198" s="270" t="str">
        <f ca="true">+IF(OFFSET('Hygiene Data'!$G$11,0,10*ROW('Hygiene Data'!G192))="","",OFFSET('Hygiene Data'!$G$11,0,10*ROW('Hygiene Data'!G192)))</f>
        <v/>
      </c>
      <c r="DY198" s="270" t="str">
        <f ca="true">+IF(OFFSET('Hygiene Data'!$G$12,0,10*ROW('Hygiene Data'!G192))="","",OFFSET('Hygiene Data'!$G$12,0,10*ROW('Hygiene Data'!G192)))</f>
        <v/>
      </c>
      <c r="DZ198" s="270" t="str">
        <f ca="true">+IF(OFFSET('Hygiene Data'!$G$13,0,10*ROW('Hygiene Data'!G192))="","",OFFSET('Hygiene Data'!$G$13,0,10*ROW('Hygiene Data'!G192)))</f>
        <v/>
      </c>
      <c r="EA198" s="270" t="str">
        <f ca="true">+IF(OFFSET('Hygiene Data'!$H$11,0,10*ROW('Hygiene Data'!H192))="","",OFFSET('Hygiene Data'!$H$11,0,10*ROW('Hygiene Data'!H192)))</f>
        <v/>
      </c>
      <c r="EB198" s="270" t="str">
        <f ca="true">+IF(OFFSET('Hygiene Data'!$H$12,0,10*ROW('Hygiene Data'!H192))="","",OFFSET('Hygiene Data'!$H$12,0,10*ROW('Hygiene Data'!H192)))</f>
        <v/>
      </c>
      <c r="EC198" s="270" t="str">
        <f ca="true">+IF(OFFSET('Hygiene Data'!$H$13,0,10*ROW('Hygiene Data'!H192))="","",OFFSET('Hygiene Data'!$H$13,0,10*ROW('Hygiene Data'!H192)))</f>
        <v/>
      </c>
      <c r="ED198" s="270" t="str">
        <f ca="true">+IF(OFFSET('Hygiene Data'!$I$11,0,10*ROW('Hygiene Data'!I192))="","",OFFSET('Hygiene Data'!$I$11,0,10*ROW('Hygiene Data'!I192)))</f>
        <v/>
      </c>
      <c r="EE198" s="270" t="str">
        <f ca="true">+IF(OFFSET('Hygiene Data'!$I$12,0,10*ROW('Hygiene Data'!I192))="","",OFFSET('Hygiene Data'!$I$12,0,10*ROW('Hygiene Data'!I192)))</f>
        <v/>
      </c>
      <c r="EF198" s="270"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6"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0"/>
      <c r="BS199" s="270" t="str">
        <f ca="true">+IF(OFFSET('Water Data'!$D$27,0,10*ROW('Water Data'!D193))="","",OFFSET('Water Data'!$D$27,0,10*ROW('Water Data'!D193)))</f>
        <v/>
      </c>
      <c r="BT199" s="270" t="str">
        <f ca="true">+IF(OFFSET('Water Data'!$D$28,0,10*ROW('Water Data'!D193))="","",OFFSET('Water Data'!$D$28,0,10*ROW('Water Data'!D193)))</f>
        <v/>
      </c>
      <c r="BU199" s="270" t="str">
        <f ca="true">+IF(OFFSET('Water Data'!$D$29,0,10*ROW('Water Data'!D193))="","",OFFSET('Water Data'!$D$29,0,10*ROW('Water Data'!D193)))</f>
        <v/>
      </c>
      <c r="BV199" s="270" t="str">
        <f ca="true">+IF(OFFSET('Water Data'!$E$27,0,10*ROW('Water Data'!E193))="","",OFFSET('Water Data'!$E$27,0,10*ROW('Water Data'!E193)))</f>
        <v/>
      </c>
      <c r="BW199" s="270" t="str">
        <f ca="true">+IF(OFFSET('Water Data'!$E$28,0,10*ROW('Water Data'!E193))="","",OFFSET('Water Data'!$E$28,0,10*ROW('Water Data'!E193)))</f>
        <v/>
      </c>
      <c r="BX199" s="270" t="str">
        <f ca="true">+IF(OFFSET('Water Data'!$E$29,0,10*ROW('Water Data'!E193))="","",OFFSET('Water Data'!$E$29,0,10*ROW('Water Data'!E193)))</f>
        <v/>
      </c>
      <c r="BY199" s="270" t="str">
        <f ca="true">+IF(OFFSET('Water Data'!$F$27,0,10*ROW('Water Data'!F193))="","",OFFSET('Water Data'!$F$27,0,10*ROW('Water Data'!F193)))</f>
        <v/>
      </c>
      <c r="BZ199" s="270" t="str">
        <f ca="true">+IF(OFFSET('Water Data'!$F$28,0,10*ROW('Water Data'!F193))="","",OFFSET('Water Data'!$F$28,0,10*ROW('Water Data'!F193)))</f>
        <v/>
      </c>
      <c r="CA199" s="270" t="str">
        <f ca="true">+IF(OFFSET('Water Data'!$F$29,0,10*ROW('Water Data'!F193))="","",OFFSET('Water Data'!$F$29,0,10*ROW('Water Data'!F193)))</f>
        <v/>
      </c>
      <c r="CB199" s="270" t="str">
        <f ca="true">+IF(OFFSET('Water Data'!$G$27,0,10*ROW('Water Data'!G193))="","",OFFSET('Water Data'!$G$27,0,10*ROW('Water Data'!G193)))</f>
        <v/>
      </c>
      <c r="CC199" s="270" t="str">
        <f ca="true">+IF(OFFSET('Water Data'!$G$28,0,10*ROW('Water Data'!G193))="","",OFFSET('Water Data'!$G$28,0,10*ROW('Water Data'!G193)))</f>
        <v/>
      </c>
      <c r="CD199" s="270" t="str">
        <f ca="true">+IF(OFFSET('Water Data'!$G$29,0,10*ROW('Water Data'!G193))="","",OFFSET('Water Data'!$G$29,0,10*ROW('Water Data'!G193)))</f>
        <v/>
      </c>
      <c r="CE199" s="270" t="str">
        <f ca="true">+IF(OFFSET('Water Data'!$H$27,0,10*ROW('Water Data'!H193))="","",OFFSET('Water Data'!$H$27,0,10*ROW('Water Data'!H193)))</f>
        <v/>
      </c>
      <c r="CF199" s="270" t="str">
        <f ca="true">+IF(OFFSET('Water Data'!$H$28,0,10*ROW('Water Data'!H193))="","",OFFSET('Water Data'!$H$28,0,10*ROW('Water Data'!H193)))</f>
        <v/>
      </c>
      <c r="CG199" s="270" t="str">
        <f ca="true">+IF(OFFSET('Water Data'!$H$29,0,10*ROW('Water Data'!H193))="","",OFFSET('Water Data'!$H$29,0,10*ROW('Water Data'!H193)))</f>
        <v/>
      </c>
      <c r="CH199" s="270" t="str">
        <f ca="true">+IF(OFFSET('Water Data'!$I$27,0,10*ROW('Water Data'!I193))="","",OFFSET('Water Data'!$I$27,0,10*ROW('Water Data'!I193)))</f>
        <v/>
      </c>
      <c r="CI199" s="270" t="str">
        <f ca="true">+IF(OFFSET('Water Data'!$I$28,0,10*ROW('Water Data'!I193))="","",OFFSET('Water Data'!$I$28,0,10*ROW('Water Data'!I193)))</f>
        <v/>
      </c>
      <c r="CJ199" s="270" t="str">
        <f ca="true">+IF(OFFSET('Water Data'!$I$29,0,10*ROW('Water Data'!I193))="","",OFFSET('Water Data'!$I$29,0,10*ROW('Water Data'!I193)))</f>
        <v/>
      </c>
      <c r="CK199" s="270" t="str">
        <f ca="true">+IF(OFFSET('Sanitation Data'!$D$28,0,10*ROW('Sanitation Data'!D193))="","",OFFSET('Sanitation Data'!$D$28,0,10*ROW('Sanitation Data'!D193)))</f>
        <v/>
      </c>
      <c r="CL199" s="270" t="str">
        <f ca="true">+IF(OFFSET('Sanitation Data'!$D$29,0,10*ROW('Sanitation Data'!D193))="","",OFFSET('Sanitation Data'!$D$29,0,10*ROW('Sanitation Data'!D193)))</f>
        <v/>
      </c>
      <c r="CM199" s="270" t="str">
        <f ca="true">+IF(OFFSET('Sanitation Data'!$D$30,0,10*ROW('Sanitation Data'!D193))="","",OFFSET('Sanitation Data'!$D$30,0,10*ROW('Sanitation Data'!D193)))</f>
        <v/>
      </c>
      <c r="CN199" s="270" t="str">
        <f ca="true">+IF(OFFSET('Sanitation Data'!$D$31,0,10*ROW('Sanitation Data'!D193))="","",OFFSET('Sanitation Data'!$D$31,0,10*ROW('Sanitation Data'!D193)))</f>
        <v/>
      </c>
      <c r="CO199" s="270" t="str">
        <f ca="true">+IF(OFFSET('Sanitation Data'!$D$32,0,10*ROW('Sanitation Data'!D193))="","",OFFSET('Sanitation Data'!$D$32,0,10*ROW('Sanitation Data'!D193)))</f>
        <v/>
      </c>
      <c r="CP199" s="270" t="str">
        <f ca="true">+IF(OFFSET('Sanitation Data'!$E$28,0,10*ROW('Sanitation Data'!E193))="","",OFFSET('Sanitation Data'!$E$28,0,10*ROW('Sanitation Data'!E193)))</f>
        <v/>
      </c>
      <c r="CQ199" s="270" t="str">
        <f ca="true">+IF(OFFSET('Sanitation Data'!$E$29,0,10*ROW('Sanitation Data'!E193))="","",OFFSET('Sanitation Data'!$E$29,0,10*ROW('Sanitation Data'!E193)))</f>
        <v/>
      </c>
      <c r="CR199" s="270" t="str">
        <f ca="true">+IF(OFFSET('Sanitation Data'!$E$30,0,10*ROW('Sanitation Data'!E193))="","",OFFSET('Sanitation Data'!$E$30,0,10*ROW('Sanitation Data'!E193)))</f>
        <v/>
      </c>
      <c r="CS199" s="270" t="str">
        <f ca="true">+IF(OFFSET('Sanitation Data'!$E$31,0,10*ROW('Sanitation Data'!E193))="","",OFFSET('Sanitation Data'!$E$31,0,10*ROW('Sanitation Data'!E193)))</f>
        <v/>
      </c>
      <c r="CT199" s="270" t="str">
        <f ca="true">+IF(OFFSET('Sanitation Data'!$E$32,0,10*ROW('Sanitation Data'!E193))="","",OFFSET('Sanitation Data'!$E$32,0,10*ROW('Sanitation Data'!E193)))</f>
        <v/>
      </c>
      <c r="CU199" s="270" t="str">
        <f ca="true">+IF(OFFSET('Sanitation Data'!$F$28,0,10*ROW('Sanitation Data'!F193))="","",OFFSET('Sanitation Data'!$F$28,0,10*ROW('Sanitation Data'!F193)))</f>
        <v/>
      </c>
      <c r="CV199" s="270" t="str">
        <f ca="true">+IF(OFFSET('Sanitation Data'!$F$29,0,10*ROW('Sanitation Data'!F193))="","",OFFSET('Sanitation Data'!$F$29,0,10*ROW('Sanitation Data'!F193)))</f>
        <v/>
      </c>
      <c r="CW199" s="270" t="str">
        <f ca="true">+IF(OFFSET('Sanitation Data'!$F$30,0,10*ROW('Sanitation Data'!F193))="","",OFFSET('Sanitation Data'!$F$30,0,10*ROW('Sanitation Data'!F193)))</f>
        <v/>
      </c>
      <c r="CX199" s="270" t="str">
        <f ca="true">+IF(OFFSET('Sanitation Data'!$F$31,0,10*ROW('Sanitation Data'!F193))="","",OFFSET('Sanitation Data'!$F$31,0,10*ROW('Sanitation Data'!F193)))</f>
        <v/>
      </c>
      <c r="CY199" s="270" t="str">
        <f ca="true">+IF(OFFSET('Sanitation Data'!$F$32,0,10*ROW('Sanitation Data'!F193))="","",OFFSET('Sanitation Data'!$F$32,0,10*ROW('Sanitation Data'!F193)))</f>
        <v/>
      </c>
      <c r="CZ199" s="270" t="str">
        <f ca="true">+IF(OFFSET('Sanitation Data'!$G$28,0,10*ROW('Sanitation Data'!G193))="","",OFFSET('Sanitation Data'!$G$28,0,10*ROW('Sanitation Data'!G193)))</f>
        <v/>
      </c>
      <c r="DA199" s="270" t="str">
        <f ca="true">+IF(OFFSET('Sanitation Data'!$G$29,0,10*ROW('Sanitation Data'!G193))="","",OFFSET('Sanitation Data'!$G$29,0,10*ROW('Sanitation Data'!G193)))</f>
        <v/>
      </c>
      <c r="DB199" s="270" t="str">
        <f ca="true">+IF(OFFSET('Sanitation Data'!$G$30,0,10*ROW('Sanitation Data'!G193))="","",OFFSET('Sanitation Data'!$G$30,0,10*ROW('Sanitation Data'!G193)))</f>
        <v/>
      </c>
      <c r="DC199" s="270" t="str">
        <f ca="true">+IF(OFFSET('Sanitation Data'!$G$31,0,10*ROW('Sanitation Data'!G193))="","",OFFSET('Sanitation Data'!$G$31,0,10*ROW('Sanitation Data'!G193)))</f>
        <v/>
      </c>
      <c r="DD199" s="270" t="str">
        <f ca="true">+IF(OFFSET('Sanitation Data'!$G$32,0,10*ROW('Sanitation Data'!G193))="","",OFFSET('Sanitation Data'!$G$32,0,10*ROW('Sanitation Data'!G193)))</f>
        <v/>
      </c>
      <c r="DE199" s="270" t="str">
        <f ca="true">+IF(OFFSET('Sanitation Data'!$H$28,0,10*ROW('Sanitation Data'!H193))="","",OFFSET('Sanitation Data'!$H$28,0,10*ROW('Sanitation Data'!H193)))</f>
        <v/>
      </c>
      <c r="DF199" s="270" t="str">
        <f ca="true">+IF(OFFSET('Sanitation Data'!$H$29,0,10*ROW('Sanitation Data'!H193))="","",OFFSET('Sanitation Data'!$H$29,0,10*ROW('Sanitation Data'!H193)))</f>
        <v/>
      </c>
      <c r="DG199" s="270" t="str">
        <f ca="true">+IF(OFFSET('Sanitation Data'!$H$30,0,10*ROW('Sanitation Data'!H193))="","",OFFSET('Sanitation Data'!$H$30,0,10*ROW('Sanitation Data'!H193)))</f>
        <v/>
      </c>
      <c r="DH199" s="270" t="str">
        <f ca="true">+IF(OFFSET('Sanitation Data'!$H$31,0,10*ROW('Sanitation Data'!H193))="","",OFFSET('Sanitation Data'!$H$31,0,10*ROW('Sanitation Data'!H193)))</f>
        <v/>
      </c>
      <c r="DI199" s="270" t="str">
        <f ca="true">+IF(OFFSET('Sanitation Data'!$H$32,0,10*ROW('Sanitation Data'!H193))="","",OFFSET('Sanitation Data'!$H$32,0,10*ROW('Sanitation Data'!H193)))</f>
        <v/>
      </c>
      <c r="DJ199" s="270" t="str">
        <f ca="true">+IF(OFFSET('Sanitation Data'!$I$28,0,10*ROW('Sanitation Data'!I193))="","",OFFSET('Sanitation Data'!$I$28,0,10*ROW('Sanitation Data'!I193)))</f>
        <v/>
      </c>
      <c r="DK199" s="270" t="str">
        <f ca="true">+IF(OFFSET('Sanitation Data'!$I$29,0,10*ROW('Sanitation Data'!I193))="","",OFFSET('Sanitation Data'!$I$29,0,10*ROW('Sanitation Data'!I193)))</f>
        <v/>
      </c>
      <c r="DL199" s="270" t="str">
        <f ca="true">+IF(OFFSET('Sanitation Data'!$I$30,0,10*ROW('Sanitation Data'!I193))="","",OFFSET('Sanitation Data'!$I$30,0,10*ROW('Sanitation Data'!I193)))</f>
        <v/>
      </c>
      <c r="DM199" s="270" t="str">
        <f ca="true">+IF(OFFSET('Sanitation Data'!$I$31,0,10*ROW('Sanitation Data'!I193))="","",OFFSET('Sanitation Data'!$I$31,0,10*ROW('Sanitation Data'!I193)))</f>
        <v/>
      </c>
      <c r="DN199" s="270" t="str">
        <f ca="true">+IF(OFFSET('Sanitation Data'!$I$32,0,10*ROW('Sanitation Data'!I193))="","",OFFSET('Sanitation Data'!$I$32,0,10*ROW('Sanitation Data'!I193)))</f>
        <v/>
      </c>
      <c r="DO199" s="270" t="str">
        <f ca="true">+IF(OFFSET('Hygiene Data'!$D$11,0,10*ROW('Hygiene Data'!D193))="","",OFFSET('Hygiene Data'!$D$11,0,10*ROW('Hygiene Data'!D193)))</f>
        <v/>
      </c>
      <c r="DP199" s="270" t="str">
        <f ca="true">+IF(OFFSET('Hygiene Data'!$D$12,0,10*ROW('Hygiene Data'!D193))="","",OFFSET('Hygiene Data'!$D$12,0,10*ROW('Hygiene Data'!D193)))</f>
        <v/>
      </c>
      <c r="DQ199" s="270" t="str">
        <f ca="true">+IF(OFFSET('Hygiene Data'!$D$13,0,10*ROW('Hygiene Data'!D193))="","",OFFSET('Hygiene Data'!$D$13,0,10*ROW('Hygiene Data'!D193)))</f>
        <v/>
      </c>
      <c r="DR199" s="270" t="str">
        <f ca="true">+IF(OFFSET('Hygiene Data'!$E$11,0,10*ROW('Hygiene Data'!E193))="","",OFFSET('Hygiene Data'!$E$11,0,10*ROW('Hygiene Data'!E193)))</f>
        <v/>
      </c>
      <c r="DS199" s="270" t="str">
        <f ca="true">+IF(OFFSET('Hygiene Data'!$E$12,0,10*ROW('Hygiene Data'!E193))="","",OFFSET('Hygiene Data'!$E$12,0,10*ROW('Hygiene Data'!E193)))</f>
        <v/>
      </c>
      <c r="DT199" s="270" t="str">
        <f ca="true">+IF(OFFSET('Hygiene Data'!$E$13,0,10*ROW('Hygiene Data'!E193))="","",OFFSET('Hygiene Data'!$E$13,0,10*ROW('Hygiene Data'!E193)))</f>
        <v/>
      </c>
      <c r="DU199" s="270" t="str">
        <f ca="true">+IF(OFFSET('Hygiene Data'!$F$11,0,10*ROW('Hygiene Data'!F193))="","",OFFSET('Hygiene Data'!$F$11,0,10*ROW('Hygiene Data'!F193)))</f>
        <v/>
      </c>
      <c r="DV199" s="270" t="str">
        <f ca="true">+IF(OFFSET('Hygiene Data'!$F$12,0,10*ROW('Hygiene Data'!F193))="","",OFFSET('Hygiene Data'!$F$12,0,10*ROW('Hygiene Data'!F193)))</f>
        <v/>
      </c>
      <c r="DW199" s="270" t="str">
        <f ca="true">+IF(OFFSET('Hygiene Data'!$F$13,0,10*ROW('Hygiene Data'!F193))="","",OFFSET('Hygiene Data'!$F$13,0,10*ROW('Hygiene Data'!F193)))</f>
        <v/>
      </c>
      <c r="DX199" s="270" t="str">
        <f ca="true">+IF(OFFSET('Hygiene Data'!$G$11,0,10*ROW('Hygiene Data'!G193))="","",OFFSET('Hygiene Data'!$G$11,0,10*ROW('Hygiene Data'!G193)))</f>
        <v/>
      </c>
      <c r="DY199" s="270" t="str">
        <f ca="true">+IF(OFFSET('Hygiene Data'!$G$12,0,10*ROW('Hygiene Data'!G193))="","",OFFSET('Hygiene Data'!$G$12,0,10*ROW('Hygiene Data'!G193)))</f>
        <v/>
      </c>
      <c r="DZ199" s="270" t="str">
        <f ca="true">+IF(OFFSET('Hygiene Data'!$G$13,0,10*ROW('Hygiene Data'!G193))="","",OFFSET('Hygiene Data'!$G$13,0,10*ROW('Hygiene Data'!G193)))</f>
        <v/>
      </c>
      <c r="EA199" s="270" t="str">
        <f ca="true">+IF(OFFSET('Hygiene Data'!$H$11,0,10*ROW('Hygiene Data'!H193))="","",OFFSET('Hygiene Data'!$H$11,0,10*ROW('Hygiene Data'!H193)))</f>
        <v/>
      </c>
      <c r="EB199" s="270" t="str">
        <f ca="true">+IF(OFFSET('Hygiene Data'!$H$12,0,10*ROW('Hygiene Data'!H193))="","",OFFSET('Hygiene Data'!$H$12,0,10*ROW('Hygiene Data'!H193)))</f>
        <v/>
      </c>
      <c r="EC199" s="270" t="str">
        <f ca="true">+IF(OFFSET('Hygiene Data'!$H$13,0,10*ROW('Hygiene Data'!H193))="","",OFFSET('Hygiene Data'!$H$13,0,10*ROW('Hygiene Data'!H193)))</f>
        <v/>
      </c>
      <c r="ED199" s="270" t="str">
        <f ca="true">+IF(OFFSET('Hygiene Data'!$I$11,0,10*ROW('Hygiene Data'!I193))="","",OFFSET('Hygiene Data'!$I$11,0,10*ROW('Hygiene Data'!I193)))</f>
        <v/>
      </c>
      <c r="EE199" s="270" t="str">
        <f ca="true">+IF(OFFSET('Hygiene Data'!$I$12,0,10*ROW('Hygiene Data'!I193))="","",OFFSET('Hygiene Data'!$I$12,0,10*ROW('Hygiene Data'!I193)))</f>
        <v/>
      </c>
      <c r="EF199" s="270"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6"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0"/>
      <c r="BS200" s="270" t="str">
        <f ca="true">+IF(OFFSET('Water Data'!$D$27,0,10*ROW('Water Data'!D194))="","",OFFSET('Water Data'!$D$27,0,10*ROW('Water Data'!D194)))</f>
        <v/>
      </c>
      <c r="BT200" s="270" t="str">
        <f ca="true">+IF(OFFSET('Water Data'!$D$28,0,10*ROW('Water Data'!D194))="","",OFFSET('Water Data'!$D$28,0,10*ROW('Water Data'!D194)))</f>
        <v/>
      </c>
      <c r="BU200" s="270" t="str">
        <f ca="true">+IF(OFFSET('Water Data'!$D$29,0,10*ROW('Water Data'!D194))="","",OFFSET('Water Data'!$D$29,0,10*ROW('Water Data'!D194)))</f>
        <v/>
      </c>
      <c r="BV200" s="270" t="str">
        <f ca="true">+IF(OFFSET('Water Data'!$E$27,0,10*ROW('Water Data'!E194))="","",OFFSET('Water Data'!$E$27,0,10*ROW('Water Data'!E194)))</f>
        <v/>
      </c>
      <c r="BW200" s="270" t="str">
        <f ca="true">+IF(OFFSET('Water Data'!$E$28,0,10*ROW('Water Data'!E194))="","",OFFSET('Water Data'!$E$28,0,10*ROW('Water Data'!E194)))</f>
        <v/>
      </c>
      <c r="BX200" s="270" t="str">
        <f ca="true">+IF(OFFSET('Water Data'!$E$29,0,10*ROW('Water Data'!E194))="","",OFFSET('Water Data'!$E$29,0,10*ROW('Water Data'!E194)))</f>
        <v/>
      </c>
      <c r="BY200" s="270" t="str">
        <f ca="true">+IF(OFFSET('Water Data'!$F$27,0,10*ROW('Water Data'!F194))="","",OFFSET('Water Data'!$F$27,0,10*ROW('Water Data'!F194)))</f>
        <v/>
      </c>
      <c r="BZ200" s="270" t="str">
        <f ca="true">+IF(OFFSET('Water Data'!$F$28,0,10*ROW('Water Data'!F194))="","",OFFSET('Water Data'!$F$28,0,10*ROW('Water Data'!F194)))</f>
        <v/>
      </c>
      <c r="CA200" s="270" t="str">
        <f ca="true">+IF(OFFSET('Water Data'!$F$29,0,10*ROW('Water Data'!F194))="","",OFFSET('Water Data'!$F$29,0,10*ROW('Water Data'!F194)))</f>
        <v/>
      </c>
      <c r="CB200" s="270" t="str">
        <f ca="true">+IF(OFFSET('Water Data'!$G$27,0,10*ROW('Water Data'!G194))="","",OFFSET('Water Data'!$G$27,0,10*ROW('Water Data'!G194)))</f>
        <v/>
      </c>
      <c r="CC200" s="270" t="str">
        <f ca="true">+IF(OFFSET('Water Data'!$G$28,0,10*ROW('Water Data'!G194))="","",OFFSET('Water Data'!$G$28,0,10*ROW('Water Data'!G194)))</f>
        <v/>
      </c>
      <c r="CD200" s="270" t="str">
        <f ca="true">+IF(OFFSET('Water Data'!$G$29,0,10*ROW('Water Data'!G194))="","",OFFSET('Water Data'!$G$29,0,10*ROW('Water Data'!G194)))</f>
        <v/>
      </c>
      <c r="CE200" s="270" t="str">
        <f ca="true">+IF(OFFSET('Water Data'!$H$27,0,10*ROW('Water Data'!H194))="","",OFFSET('Water Data'!$H$27,0,10*ROW('Water Data'!H194)))</f>
        <v/>
      </c>
      <c r="CF200" s="270" t="str">
        <f ca="true">+IF(OFFSET('Water Data'!$H$28,0,10*ROW('Water Data'!H194))="","",OFFSET('Water Data'!$H$28,0,10*ROW('Water Data'!H194)))</f>
        <v/>
      </c>
      <c r="CG200" s="270" t="str">
        <f ca="true">+IF(OFFSET('Water Data'!$H$29,0,10*ROW('Water Data'!H194))="","",OFFSET('Water Data'!$H$29,0,10*ROW('Water Data'!H194)))</f>
        <v/>
      </c>
      <c r="CH200" s="270" t="str">
        <f ca="true">+IF(OFFSET('Water Data'!$I$27,0,10*ROW('Water Data'!I194))="","",OFFSET('Water Data'!$I$27,0,10*ROW('Water Data'!I194)))</f>
        <v/>
      </c>
      <c r="CI200" s="270" t="str">
        <f ca="true">+IF(OFFSET('Water Data'!$I$28,0,10*ROW('Water Data'!I194))="","",OFFSET('Water Data'!$I$28,0,10*ROW('Water Data'!I194)))</f>
        <v/>
      </c>
      <c r="CJ200" s="270" t="str">
        <f ca="true">+IF(OFFSET('Water Data'!$I$29,0,10*ROW('Water Data'!I194))="","",OFFSET('Water Data'!$I$29,0,10*ROW('Water Data'!I194)))</f>
        <v/>
      </c>
      <c r="CK200" s="270" t="str">
        <f ca="true">+IF(OFFSET('Sanitation Data'!$D$28,0,10*ROW('Sanitation Data'!D194))="","",OFFSET('Sanitation Data'!$D$28,0,10*ROW('Sanitation Data'!D194)))</f>
        <v/>
      </c>
      <c r="CL200" s="270" t="str">
        <f ca="true">+IF(OFFSET('Sanitation Data'!$D$29,0,10*ROW('Sanitation Data'!D194))="","",OFFSET('Sanitation Data'!$D$29,0,10*ROW('Sanitation Data'!D194)))</f>
        <v/>
      </c>
      <c r="CM200" s="270" t="str">
        <f ca="true">+IF(OFFSET('Sanitation Data'!$D$30,0,10*ROW('Sanitation Data'!D194))="","",OFFSET('Sanitation Data'!$D$30,0,10*ROW('Sanitation Data'!D194)))</f>
        <v/>
      </c>
      <c r="CN200" s="270" t="str">
        <f ca="true">+IF(OFFSET('Sanitation Data'!$D$31,0,10*ROW('Sanitation Data'!D194))="","",OFFSET('Sanitation Data'!$D$31,0,10*ROW('Sanitation Data'!D194)))</f>
        <v/>
      </c>
      <c r="CO200" s="270" t="str">
        <f ca="true">+IF(OFFSET('Sanitation Data'!$D$32,0,10*ROW('Sanitation Data'!D194))="","",OFFSET('Sanitation Data'!$D$32,0,10*ROW('Sanitation Data'!D194)))</f>
        <v/>
      </c>
      <c r="CP200" s="270" t="str">
        <f ca="true">+IF(OFFSET('Sanitation Data'!$E$28,0,10*ROW('Sanitation Data'!E194))="","",OFFSET('Sanitation Data'!$E$28,0,10*ROW('Sanitation Data'!E194)))</f>
        <v/>
      </c>
      <c r="CQ200" s="270" t="str">
        <f ca="true">+IF(OFFSET('Sanitation Data'!$E$29,0,10*ROW('Sanitation Data'!E194))="","",OFFSET('Sanitation Data'!$E$29,0,10*ROW('Sanitation Data'!E194)))</f>
        <v/>
      </c>
      <c r="CR200" s="270" t="str">
        <f ca="true">+IF(OFFSET('Sanitation Data'!$E$30,0,10*ROW('Sanitation Data'!E194))="","",OFFSET('Sanitation Data'!$E$30,0,10*ROW('Sanitation Data'!E194)))</f>
        <v/>
      </c>
      <c r="CS200" s="270" t="str">
        <f ca="true">+IF(OFFSET('Sanitation Data'!$E$31,0,10*ROW('Sanitation Data'!E194))="","",OFFSET('Sanitation Data'!$E$31,0,10*ROW('Sanitation Data'!E194)))</f>
        <v/>
      </c>
      <c r="CT200" s="270" t="str">
        <f ca="true">+IF(OFFSET('Sanitation Data'!$E$32,0,10*ROW('Sanitation Data'!E194))="","",OFFSET('Sanitation Data'!$E$32,0,10*ROW('Sanitation Data'!E194)))</f>
        <v/>
      </c>
      <c r="CU200" s="270" t="str">
        <f ca="true">+IF(OFFSET('Sanitation Data'!$F$28,0,10*ROW('Sanitation Data'!F194))="","",OFFSET('Sanitation Data'!$F$28,0,10*ROW('Sanitation Data'!F194)))</f>
        <v/>
      </c>
      <c r="CV200" s="270" t="str">
        <f ca="true">+IF(OFFSET('Sanitation Data'!$F$29,0,10*ROW('Sanitation Data'!F194))="","",OFFSET('Sanitation Data'!$F$29,0,10*ROW('Sanitation Data'!F194)))</f>
        <v/>
      </c>
      <c r="CW200" s="270" t="str">
        <f ca="true">+IF(OFFSET('Sanitation Data'!$F$30,0,10*ROW('Sanitation Data'!F194))="","",OFFSET('Sanitation Data'!$F$30,0,10*ROW('Sanitation Data'!F194)))</f>
        <v/>
      </c>
      <c r="CX200" s="270" t="str">
        <f ca="true">+IF(OFFSET('Sanitation Data'!$F$31,0,10*ROW('Sanitation Data'!F194))="","",OFFSET('Sanitation Data'!$F$31,0,10*ROW('Sanitation Data'!F194)))</f>
        <v/>
      </c>
      <c r="CY200" s="270" t="str">
        <f ca="true">+IF(OFFSET('Sanitation Data'!$F$32,0,10*ROW('Sanitation Data'!F194))="","",OFFSET('Sanitation Data'!$F$32,0,10*ROW('Sanitation Data'!F194)))</f>
        <v/>
      </c>
      <c r="CZ200" s="270" t="str">
        <f ca="true">+IF(OFFSET('Sanitation Data'!$G$28,0,10*ROW('Sanitation Data'!G194))="","",OFFSET('Sanitation Data'!$G$28,0,10*ROW('Sanitation Data'!G194)))</f>
        <v/>
      </c>
      <c r="DA200" s="270" t="str">
        <f ca="true">+IF(OFFSET('Sanitation Data'!$G$29,0,10*ROW('Sanitation Data'!G194))="","",OFFSET('Sanitation Data'!$G$29,0,10*ROW('Sanitation Data'!G194)))</f>
        <v/>
      </c>
      <c r="DB200" s="270" t="str">
        <f ca="true">+IF(OFFSET('Sanitation Data'!$G$30,0,10*ROW('Sanitation Data'!G194))="","",OFFSET('Sanitation Data'!$G$30,0,10*ROW('Sanitation Data'!G194)))</f>
        <v/>
      </c>
      <c r="DC200" s="270" t="str">
        <f ca="true">+IF(OFFSET('Sanitation Data'!$G$31,0,10*ROW('Sanitation Data'!G194))="","",OFFSET('Sanitation Data'!$G$31,0,10*ROW('Sanitation Data'!G194)))</f>
        <v/>
      </c>
      <c r="DD200" s="270" t="str">
        <f ca="true">+IF(OFFSET('Sanitation Data'!$G$32,0,10*ROW('Sanitation Data'!G194))="","",OFFSET('Sanitation Data'!$G$32,0,10*ROW('Sanitation Data'!G194)))</f>
        <v/>
      </c>
      <c r="DE200" s="270" t="str">
        <f ca="true">+IF(OFFSET('Sanitation Data'!$H$28,0,10*ROW('Sanitation Data'!H194))="","",OFFSET('Sanitation Data'!$H$28,0,10*ROW('Sanitation Data'!H194)))</f>
        <v/>
      </c>
      <c r="DF200" s="270" t="str">
        <f ca="true">+IF(OFFSET('Sanitation Data'!$H$29,0,10*ROW('Sanitation Data'!H194))="","",OFFSET('Sanitation Data'!$H$29,0,10*ROW('Sanitation Data'!H194)))</f>
        <v/>
      </c>
      <c r="DG200" s="270" t="str">
        <f ca="true">+IF(OFFSET('Sanitation Data'!$H$30,0,10*ROW('Sanitation Data'!H194))="","",OFFSET('Sanitation Data'!$H$30,0,10*ROW('Sanitation Data'!H194)))</f>
        <v/>
      </c>
      <c r="DH200" s="270" t="str">
        <f ca="true">+IF(OFFSET('Sanitation Data'!$H$31,0,10*ROW('Sanitation Data'!H194))="","",OFFSET('Sanitation Data'!$H$31,0,10*ROW('Sanitation Data'!H194)))</f>
        <v/>
      </c>
      <c r="DI200" s="270" t="str">
        <f ca="true">+IF(OFFSET('Sanitation Data'!$H$32,0,10*ROW('Sanitation Data'!H194))="","",OFFSET('Sanitation Data'!$H$32,0,10*ROW('Sanitation Data'!H194)))</f>
        <v/>
      </c>
      <c r="DJ200" s="270" t="str">
        <f ca="true">+IF(OFFSET('Sanitation Data'!$I$28,0,10*ROW('Sanitation Data'!I194))="","",OFFSET('Sanitation Data'!$I$28,0,10*ROW('Sanitation Data'!I194)))</f>
        <v/>
      </c>
      <c r="DK200" s="270" t="str">
        <f ca="true">+IF(OFFSET('Sanitation Data'!$I$29,0,10*ROW('Sanitation Data'!I194))="","",OFFSET('Sanitation Data'!$I$29,0,10*ROW('Sanitation Data'!I194)))</f>
        <v/>
      </c>
      <c r="DL200" s="270" t="str">
        <f ca="true">+IF(OFFSET('Sanitation Data'!$I$30,0,10*ROW('Sanitation Data'!I194))="","",OFFSET('Sanitation Data'!$I$30,0,10*ROW('Sanitation Data'!I194)))</f>
        <v/>
      </c>
      <c r="DM200" s="270" t="str">
        <f ca="true">+IF(OFFSET('Sanitation Data'!$I$31,0,10*ROW('Sanitation Data'!I194))="","",OFFSET('Sanitation Data'!$I$31,0,10*ROW('Sanitation Data'!I194)))</f>
        <v/>
      </c>
      <c r="DN200" s="270" t="str">
        <f ca="true">+IF(OFFSET('Sanitation Data'!$I$32,0,10*ROW('Sanitation Data'!I194))="","",OFFSET('Sanitation Data'!$I$32,0,10*ROW('Sanitation Data'!I194)))</f>
        <v/>
      </c>
      <c r="DO200" s="270" t="str">
        <f ca="true">+IF(OFFSET('Hygiene Data'!$D$11,0,10*ROW('Hygiene Data'!D194))="","",OFFSET('Hygiene Data'!$D$11,0,10*ROW('Hygiene Data'!D194)))</f>
        <v/>
      </c>
      <c r="DP200" s="270" t="str">
        <f ca="true">+IF(OFFSET('Hygiene Data'!$D$12,0,10*ROW('Hygiene Data'!D194))="","",OFFSET('Hygiene Data'!$D$12,0,10*ROW('Hygiene Data'!D194)))</f>
        <v/>
      </c>
      <c r="DQ200" s="270" t="str">
        <f ca="true">+IF(OFFSET('Hygiene Data'!$D$13,0,10*ROW('Hygiene Data'!D194))="","",OFFSET('Hygiene Data'!$D$13,0,10*ROW('Hygiene Data'!D194)))</f>
        <v/>
      </c>
      <c r="DR200" s="270" t="str">
        <f ca="true">+IF(OFFSET('Hygiene Data'!$E$11,0,10*ROW('Hygiene Data'!E194))="","",OFFSET('Hygiene Data'!$E$11,0,10*ROW('Hygiene Data'!E194)))</f>
        <v/>
      </c>
      <c r="DS200" s="270" t="str">
        <f ca="true">+IF(OFFSET('Hygiene Data'!$E$12,0,10*ROW('Hygiene Data'!E194))="","",OFFSET('Hygiene Data'!$E$12,0,10*ROW('Hygiene Data'!E194)))</f>
        <v/>
      </c>
      <c r="DT200" s="270" t="str">
        <f ca="true">+IF(OFFSET('Hygiene Data'!$E$13,0,10*ROW('Hygiene Data'!E194))="","",OFFSET('Hygiene Data'!$E$13,0,10*ROW('Hygiene Data'!E194)))</f>
        <v/>
      </c>
      <c r="DU200" s="270" t="str">
        <f ca="true">+IF(OFFSET('Hygiene Data'!$F$11,0,10*ROW('Hygiene Data'!F194))="","",OFFSET('Hygiene Data'!$F$11,0,10*ROW('Hygiene Data'!F194)))</f>
        <v/>
      </c>
      <c r="DV200" s="270" t="str">
        <f ca="true">+IF(OFFSET('Hygiene Data'!$F$12,0,10*ROW('Hygiene Data'!F194))="","",OFFSET('Hygiene Data'!$F$12,0,10*ROW('Hygiene Data'!F194)))</f>
        <v/>
      </c>
      <c r="DW200" s="270" t="str">
        <f ca="true">+IF(OFFSET('Hygiene Data'!$F$13,0,10*ROW('Hygiene Data'!F194))="","",OFFSET('Hygiene Data'!$F$13,0,10*ROW('Hygiene Data'!F194)))</f>
        <v/>
      </c>
      <c r="DX200" s="270" t="str">
        <f ca="true">+IF(OFFSET('Hygiene Data'!$G$11,0,10*ROW('Hygiene Data'!G194))="","",OFFSET('Hygiene Data'!$G$11,0,10*ROW('Hygiene Data'!G194)))</f>
        <v/>
      </c>
      <c r="DY200" s="270" t="str">
        <f ca="true">+IF(OFFSET('Hygiene Data'!$G$12,0,10*ROW('Hygiene Data'!G194))="","",OFFSET('Hygiene Data'!$G$12,0,10*ROW('Hygiene Data'!G194)))</f>
        <v/>
      </c>
      <c r="DZ200" s="270" t="str">
        <f ca="true">+IF(OFFSET('Hygiene Data'!$G$13,0,10*ROW('Hygiene Data'!G194))="","",OFFSET('Hygiene Data'!$G$13,0,10*ROW('Hygiene Data'!G194)))</f>
        <v/>
      </c>
      <c r="EA200" s="270" t="str">
        <f ca="true">+IF(OFFSET('Hygiene Data'!$H$11,0,10*ROW('Hygiene Data'!H194))="","",OFFSET('Hygiene Data'!$H$11,0,10*ROW('Hygiene Data'!H194)))</f>
        <v/>
      </c>
      <c r="EB200" s="270" t="str">
        <f ca="true">+IF(OFFSET('Hygiene Data'!$H$12,0,10*ROW('Hygiene Data'!H194))="","",OFFSET('Hygiene Data'!$H$12,0,10*ROW('Hygiene Data'!H194)))</f>
        <v/>
      </c>
      <c r="EC200" s="270" t="str">
        <f ca="true">+IF(OFFSET('Hygiene Data'!$H$13,0,10*ROW('Hygiene Data'!H194))="","",OFFSET('Hygiene Data'!$H$13,0,10*ROW('Hygiene Data'!H194)))</f>
        <v/>
      </c>
      <c r="ED200" s="270" t="str">
        <f ca="true">+IF(OFFSET('Hygiene Data'!$I$11,0,10*ROW('Hygiene Data'!I194))="","",OFFSET('Hygiene Data'!$I$11,0,10*ROW('Hygiene Data'!I194)))</f>
        <v/>
      </c>
      <c r="EE200" s="270" t="str">
        <f ca="true">+IF(OFFSET('Hygiene Data'!$I$12,0,10*ROW('Hygiene Data'!I194))="","",OFFSET('Hygiene Data'!$I$12,0,10*ROW('Hygiene Data'!I194)))</f>
        <v/>
      </c>
      <c r="EF200" s="270"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6"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0"/>
      <c r="BS201" s="270" t="str">
        <f ca="true">+IF(OFFSET('Water Data'!$D$27,0,10*ROW('Water Data'!D195))="","",OFFSET('Water Data'!$D$27,0,10*ROW('Water Data'!D195)))</f>
        <v/>
      </c>
      <c r="BT201" s="270" t="str">
        <f ca="true">+IF(OFFSET('Water Data'!$D$28,0,10*ROW('Water Data'!D195))="","",OFFSET('Water Data'!$D$28,0,10*ROW('Water Data'!D195)))</f>
        <v/>
      </c>
      <c r="BU201" s="270" t="str">
        <f ca="true">+IF(OFFSET('Water Data'!$D$29,0,10*ROW('Water Data'!D195))="","",OFFSET('Water Data'!$D$29,0,10*ROW('Water Data'!D195)))</f>
        <v/>
      </c>
      <c r="BV201" s="270" t="str">
        <f ca="true">+IF(OFFSET('Water Data'!$E$27,0,10*ROW('Water Data'!E195))="","",OFFSET('Water Data'!$E$27,0,10*ROW('Water Data'!E195)))</f>
        <v/>
      </c>
      <c r="BW201" s="270" t="str">
        <f ca="true">+IF(OFFSET('Water Data'!$E$28,0,10*ROW('Water Data'!E195))="","",OFFSET('Water Data'!$E$28,0,10*ROW('Water Data'!E195)))</f>
        <v/>
      </c>
      <c r="BX201" s="270" t="str">
        <f ca="true">+IF(OFFSET('Water Data'!$E$29,0,10*ROW('Water Data'!E195))="","",OFFSET('Water Data'!$E$29,0,10*ROW('Water Data'!E195)))</f>
        <v/>
      </c>
      <c r="BY201" s="270" t="str">
        <f ca="true">+IF(OFFSET('Water Data'!$F$27,0,10*ROW('Water Data'!F195))="","",OFFSET('Water Data'!$F$27,0,10*ROW('Water Data'!F195)))</f>
        <v/>
      </c>
      <c r="BZ201" s="270" t="str">
        <f ca="true">+IF(OFFSET('Water Data'!$F$28,0,10*ROW('Water Data'!F195))="","",OFFSET('Water Data'!$F$28,0,10*ROW('Water Data'!F195)))</f>
        <v/>
      </c>
      <c r="CA201" s="270" t="str">
        <f ca="true">+IF(OFFSET('Water Data'!$F$29,0,10*ROW('Water Data'!F195))="","",OFFSET('Water Data'!$F$29,0,10*ROW('Water Data'!F195)))</f>
        <v/>
      </c>
      <c r="CB201" s="270" t="str">
        <f ca="true">+IF(OFFSET('Water Data'!$G$27,0,10*ROW('Water Data'!G195))="","",OFFSET('Water Data'!$G$27,0,10*ROW('Water Data'!G195)))</f>
        <v/>
      </c>
      <c r="CC201" s="270" t="str">
        <f ca="true">+IF(OFFSET('Water Data'!$G$28,0,10*ROW('Water Data'!G195))="","",OFFSET('Water Data'!$G$28,0,10*ROW('Water Data'!G195)))</f>
        <v/>
      </c>
      <c r="CD201" s="270" t="str">
        <f ca="true">+IF(OFFSET('Water Data'!$G$29,0,10*ROW('Water Data'!G195))="","",OFFSET('Water Data'!$G$29,0,10*ROW('Water Data'!G195)))</f>
        <v/>
      </c>
      <c r="CE201" s="270" t="str">
        <f ca="true">+IF(OFFSET('Water Data'!$H$27,0,10*ROW('Water Data'!H195))="","",OFFSET('Water Data'!$H$27,0,10*ROW('Water Data'!H195)))</f>
        <v/>
      </c>
      <c r="CF201" s="270" t="str">
        <f ca="true">+IF(OFFSET('Water Data'!$H$28,0,10*ROW('Water Data'!H195))="","",OFFSET('Water Data'!$H$28,0,10*ROW('Water Data'!H195)))</f>
        <v/>
      </c>
      <c r="CG201" s="270" t="str">
        <f ca="true">+IF(OFFSET('Water Data'!$H$29,0,10*ROW('Water Data'!H195))="","",OFFSET('Water Data'!$H$29,0,10*ROW('Water Data'!H195)))</f>
        <v/>
      </c>
      <c r="CH201" s="270" t="str">
        <f ca="true">+IF(OFFSET('Water Data'!$I$27,0,10*ROW('Water Data'!I195))="","",OFFSET('Water Data'!$I$27,0,10*ROW('Water Data'!I195)))</f>
        <v/>
      </c>
      <c r="CI201" s="270" t="str">
        <f ca="true">+IF(OFFSET('Water Data'!$I$28,0,10*ROW('Water Data'!I195))="","",OFFSET('Water Data'!$I$28,0,10*ROW('Water Data'!I195)))</f>
        <v/>
      </c>
      <c r="CJ201" s="270" t="str">
        <f ca="true">+IF(OFFSET('Water Data'!$I$29,0,10*ROW('Water Data'!I195))="","",OFFSET('Water Data'!$I$29,0,10*ROW('Water Data'!I195)))</f>
        <v/>
      </c>
      <c r="CK201" s="270" t="str">
        <f ca="true">+IF(OFFSET('Sanitation Data'!$D$28,0,10*ROW('Sanitation Data'!D195))="","",OFFSET('Sanitation Data'!$D$28,0,10*ROW('Sanitation Data'!D195)))</f>
        <v/>
      </c>
      <c r="CL201" s="270" t="str">
        <f ca="true">+IF(OFFSET('Sanitation Data'!$D$29,0,10*ROW('Sanitation Data'!D195))="","",OFFSET('Sanitation Data'!$D$29,0,10*ROW('Sanitation Data'!D195)))</f>
        <v/>
      </c>
      <c r="CM201" s="270" t="str">
        <f ca="true">+IF(OFFSET('Sanitation Data'!$D$30,0,10*ROW('Sanitation Data'!D195))="","",OFFSET('Sanitation Data'!$D$30,0,10*ROW('Sanitation Data'!D195)))</f>
        <v/>
      </c>
      <c r="CN201" s="270" t="str">
        <f ca="true">+IF(OFFSET('Sanitation Data'!$D$31,0,10*ROW('Sanitation Data'!D195))="","",OFFSET('Sanitation Data'!$D$31,0,10*ROW('Sanitation Data'!D195)))</f>
        <v/>
      </c>
      <c r="CO201" s="270" t="str">
        <f ca="true">+IF(OFFSET('Sanitation Data'!$D$32,0,10*ROW('Sanitation Data'!D195))="","",OFFSET('Sanitation Data'!$D$32,0,10*ROW('Sanitation Data'!D195)))</f>
        <v/>
      </c>
      <c r="CP201" s="270" t="str">
        <f ca="true">+IF(OFFSET('Sanitation Data'!$E$28,0,10*ROW('Sanitation Data'!E195))="","",OFFSET('Sanitation Data'!$E$28,0,10*ROW('Sanitation Data'!E195)))</f>
        <v/>
      </c>
      <c r="CQ201" s="270" t="str">
        <f ca="true">+IF(OFFSET('Sanitation Data'!$E$29,0,10*ROW('Sanitation Data'!E195))="","",OFFSET('Sanitation Data'!$E$29,0,10*ROW('Sanitation Data'!E195)))</f>
        <v/>
      </c>
      <c r="CR201" s="270" t="str">
        <f ca="true">+IF(OFFSET('Sanitation Data'!$E$30,0,10*ROW('Sanitation Data'!E195))="","",OFFSET('Sanitation Data'!$E$30,0,10*ROW('Sanitation Data'!E195)))</f>
        <v/>
      </c>
      <c r="CS201" s="270" t="str">
        <f ca="true">+IF(OFFSET('Sanitation Data'!$E$31,0,10*ROW('Sanitation Data'!E195))="","",OFFSET('Sanitation Data'!$E$31,0,10*ROW('Sanitation Data'!E195)))</f>
        <v/>
      </c>
      <c r="CT201" s="270" t="str">
        <f ca="true">+IF(OFFSET('Sanitation Data'!$E$32,0,10*ROW('Sanitation Data'!E195))="","",OFFSET('Sanitation Data'!$E$32,0,10*ROW('Sanitation Data'!E195)))</f>
        <v/>
      </c>
      <c r="CU201" s="270" t="str">
        <f ca="true">+IF(OFFSET('Sanitation Data'!$F$28,0,10*ROW('Sanitation Data'!F195))="","",OFFSET('Sanitation Data'!$F$28,0,10*ROW('Sanitation Data'!F195)))</f>
        <v/>
      </c>
      <c r="CV201" s="270" t="str">
        <f ca="true">+IF(OFFSET('Sanitation Data'!$F$29,0,10*ROW('Sanitation Data'!F195))="","",OFFSET('Sanitation Data'!$F$29,0,10*ROW('Sanitation Data'!F195)))</f>
        <v/>
      </c>
      <c r="CW201" s="270" t="str">
        <f ca="true">+IF(OFFSET('Sanitation Data'!$F$30,0,10*ROW('Sanitation Data'!F195))="","",OFFSET('Sanitation Data'!$F$30,0,10*ROW('Sanitation Data'!F195)))</f>
        <v/>
      </c>
      <c r="CX201" s="270" t="str">
        <f ca="true">+IF(OFFSET('Sanitation Data'!$F$31,0,10*ROW('Sanitation Data'!F195))="","",OFFSET('Sanitation Data'!$F$31,0,10*ROW('Sanitation Data'!F195)))</f>
        <v/>
      </c>
      <c r="CY201" s="270" t="str">
        <f ca="true">+IF(OFFSET('Sanitation Data'!$F$32,0,10*ROW('Sanitation Data'!F195))="","",OFFSET('Sanitation Data'!$F$32,0,10*ROW('Sanitation Data'!F195)))</f>
        <v/>
      </c>
      <c r="CZ201" s="270" t="str">
        <f ca="true">+IF(OFFSET('Sanitation Data'!$G$28,0,10*ROW('Sanitation Data'!G195))="","",OFFSET('Sanitation Data'!$G$28,0,10*ROW('Sanitation Data'!G195)))</f>
        <v/>
      </c>
      <c r="DA201" s="270" t="str">
        <f ca="true">+IF(OFFSET('Sanitation Data'!$G$29,0,10*ROW('Sanitation Data'!G195))="","",OFFSET('Sanitation Data'!$G$29,0,10*ROW('Sanitation Data'!G195)))</f>
        <v/>
      </c>
      <c r="DB201" s="270" t="str">
        <f ca="true">+IF(OFFSET('Sanitation Data'!$G$30,0,10*ROW('Sanitation Data'!G195))="","",OFFSET('Sanitation Data'!$G$30,0,10*ROW('Sanitation Data'!G195)))</f>
        <v/>
      </c>
      <c r="DC201" s="270" t="str">
        <f ca="true">+IF(OFFSET('Sanitation Data'!$G$31,0,10*ROW('Sanitation Data'!G195))="","",OFFSET('Sanitation Data'!$G$31,0,10*ROW('Sanitation Data'!G195)))</f>
        <v/>
      </c>
      <c r="DD201" s="270" t="str">
        <f ca="true">+IF(OFFSET('Sanitation Data'!$G$32,0,10*ROW('Sanitation Data'!G195))="","",OFFSET('Sanitation Data'!$G$32,0,10*ROW('Sanitation Data'!G195)))</f>
        <v/>
      </c>
      <c r="DE201" s="270" t="str">
        <f ca="true">+IF(OFFSET('Sanitation Data'!$H$28,0,10*ROW('Sanitation Data'!H195))="","",OFFSET('Sanitation Data'!$H$28,0,10*ROW('Sanitation Data'!H195)))</f>
        <v/>
      </c>
      <c r="DF201" s="270" t="str">
        <f ca="true">+IF(OFFSET('Sanitation Data'!$H$29,0,10*ROW('Sanitation Data'!H195))="","",OFFSET('Sanitation Data'!$H$29,0,10*ROW('Sanitation Data'!H195)))</f>
        <v/>
      </c>
      <c r="DG201" s="270" t="str">
        <f ca="true">+IF(OFFSET('Sanitation Data'!$H$30,0,10*ROW('Sanitation Data'!H195))="","",OFFSET('Sanitation Data'!$H$30,0,10*ROW('Sanitation Data'!H195)))</f>
        <v/>
      </c>
      <c r="DH201" s="270" t="str">
        <f ca="true">+IF(OFFSET('Sanitation Data'!$H$31,0,10*ROW('Sanitation Data'!H195))="","",OFFSET('Sanitation Data'!$H$31,0,10*ROW('Sanitation Data'!H195)))</f>
        <v/>
      </c>
      <c r="DI201" s="270" t="str">
        <f ca="true">+IF(OFFSET('Sanitation Data'!$H$32,0,10*ROW('Sanitation Data'!H195))="","",OFFSET('Sanitation Data'!$H$32,0,10*ROW('Sanitation Data'!H195)))</f>
        <v/>
      </c>
      <c r="DJ201" s="270" t="str">
        <f ca="true">+IF(OFFSET('Sanitation Data'!$I$28,0,10*ROW('Sanitation Data'!I195))="","",OFFSET('Sanitation Data'!$I$28,0,10*ROW('Sanitation Data'!I195)))</f>
        <v/>
      </c>
      <c r="DK201" s="270" t="str">
        <f ca="true">+IF(OFFSET('Sanitation Data'!$I$29,0,10*ROW('Sanitation Data'!I195))="","",OFFSET('Sanitation Data'!$I$29,0,10*ROW('Sanitation Data'!I195)))</f>
        <v/>
      </c>
      <c r="DL201" s="270" t="str">
        <f ca="true">+IF(OFFSET('Sanitation Data'!$I$30,0,10*ROW('Sanitation Data'!I195))="","",OFFSET('Sanitation Data'!$I$30,0,10*ROW('Sanitation Data'!I195)))</f>
        <v/>
      </c>
      <c r="DM201" s="270" t="str">
        <f ca="true">+IF(OFFSET('Sanitation Data'!$I$31,0,10*ROW('Sanitation Data'!I195))="","",OFFSET('Sanitation Data'!$I$31,0,10*ROW('Sanitation Data'!I195)))</f>
        <v/>
      </c>
      <c r="DN201" s="270" t="str">
        <f ca="true">+IF(OFFSET('Sanitation Data'!$I$32,0,10*ROW('Sanitation Data'!I195))="","",OFFSET('Sanitation Data'!$I$32,0,10*ROW('Sanitation Data'!I195)))</f>
        <v/>
      </c>
      <c r="DO201" s="270" t="str">
        <f ca="true">+IF(OFFSET('Hygiene Data'!$D$11,0,10*ROW('Hygiene Data'!D195))="","",OFFSET('Hygiene Data'!$D$11,0,10*ROW('Hygiene Data'!D195)))</f>
        <v/>
      </c>
      <c r="DP201" s="270" t="str">
        <f ca="true">+IF(OFFSET('Hygiene Data'!$D$12,0,10*ROW('Hygiene Data'!D195))="","",OFFSET('Hygiene Data'!$D$12,0,10*ROW('Hygiene Data'!D195)))</f>
        <v/>
      </c>
      <c r="DQ201" s="270" t="str">
        <f ca="true">+IF(OFFSET('Hygiene Data'!$D$13,0,10*ROW('Hygiene Data'!D195))="","",OFFSET('Hygiene Data'!$D$13,0,10*ROW('Hygiene Data'!D195)))</f>
        <v/>
      </c>
      <c r="DR201" s="270" t="str">
        <f ca="true">+IF(OFFSET('Hygiene Data'!$E$11,0,10*ROW('Hygiene Data'!E195))="","",OFFSET('Hygiene Data'!$E$11,0,10*ROW('Hygiene Data'!E195)))</f>
        <v/>
      </c>
      <c r="DS201" s="270" t="str">
        <f ca="true">+IF(OFFSET('Hygiene Data'!$E$12,0,10*ROW('Hygiene Data'!E195))="","",OFFSET('Hygiene Data'!$E$12,0,10*ROW('Hygiene Data'!E195)))</f>
        <v/>
      </c>
      <c r="DT201" s="270" t="str">
        <f ca="true">+IF(OFFSET('Hygiene Data'!$E$13,0,10*ROW('Hygiene Data'!E195))="","",OFFSET('Hygiene Data'!$E$13,0,10*ROW('Hygiene Data'!E195)))</f>
        <v/>
      </c>
      <c r="DU201" s="270" t="str">
        <f ca="true">+IF(OFFSET('Hygiene Data'!$F$11,0,10*ROW('Hygiene Data'!F195))="","",OFFSET('Hygiene Data'!$F$11,0,10*ROW('Hygiene Data'!F195)))</f>
        <v/>
      </c>
      <c r="DV201" s="270" t="str">
        <f ca="true">+IF(OFFSET('Hygiene Data'!$F$12,0,10*ROW('Hygiene Data'!F195))="","",OFFSET('Hygiene Data'!$F$12,0,10*ROW('Hygiene Data'!F195)))</f>
        <v/>
      </c>
      <c r="DW201" s="270" t="str">
        <f ca="true">+IF(OFFSET('Hygiene Data'!$F$13,0,10*ROW('Hygiene Data'!F195))="","",OFFSET('Hygiene Data'!$F$13,0,10*ROW('Hygiene Data'!F195)))</f>
        <v/>
      </c>
      <c r="DX201" s="270" t="str">
        <f ca="true">+IF(OFFSET('Hygiene Data'!$G$11,0,10*ROW('Hygiene Data'!G195))="","",OFFSET('Hygiene Data'!$G$11,0,10*ROW('Hygiene Data'!G195)))</f>
        <v/>
      </c>
      <c r="DY201" s="270" t="str">
        <f ca="true">+IF(OFFSET('Hygiene Data'!$G$12,0,10*ROW('Hygiene Data'!G195))="","",OFFSET('Hygiene Data'!$G$12,0,10*ROW('Hygiene Data'!G195)))</f>
        <v/>
      </c>
      <c r="DZ201" s="270" t="str">
        <f ca="true">+IF(OFFSET('Hygiene Data'!$G$13,0,10*ROW('Hygiene Data'!G195))="","",OFFSET('Hygiene Data'!$G$13,0,10*ROW('Hygiene Data'!G195)))</f>
        <v/>
      </c>
      <c r="EA201" s="270" t="str">
        <f ca="true">+IF(OFFSET('Hygiene Data'!$H$11,0,10*ROW('Hygiene Data'!H195))="","",OFFSET('Hygiene Data'!$H$11,0,10*ROW('Hygiene Data'!H195)))</f>
        <v/>
      </c>
      <c r="EB201" s="270" t="str">
        <f ca="true">+IF(OFFSET('Hygiene Data'!$H$12,0,10*ROW('Hygiene Data'!H195))="","",OFFSET('Hygiene Data'!$H$12,0,10*ROW('Hygiene Data'!H195)))</f>
        <v/>
      </c>
      <c r="EC201" s="270" t="str">
        <f ca="true">+IF(OFFSET('Hygiene Data'!$H$13,0,10*ROW('Hygiene Data'!H195))="","",OFFSET('Hygiene Data'!$H$13,0,10*ROW('Hygiene Data'!H195)))</f>
        <v/>
      </c>
      <c r="ED201" s="270" t="str">
        <f ca="true">+IF(OFFSET('Hygiene Data'!$I$11,0,10*ROW('Hygiene Data'!I195))="","",OFFSET('Hygiene Data'!$I$11,0,10*ROW('Hygiene Data'!I195)))</f>
        <v/>
      </c>
      <c r="EE201" s="270" t="str">
        <f ca="true">+IF(OFFSET('Hygiene Data'!$I$12,0,10*ROW('Hygiene Data'!I195))="","",OFFSET('Hygiene Data'!$I$12,0,10*ROW('Hygiene Data'!I195)))</f>
        <v/>
      </c>
      <c r="EF201" s="270"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6"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0"/>
      <c r="BS202" s="270" t="str">
        <f ca="true">+IF(OFFSET('Water Data'!$D$27,0,10*ROW('Water Data'!D196))="","",OFFSET('Water Data'!$D$27,0,10*ROW('Water Data'!D196)))</f>
        <v/>
      </c>
      <c r="BT202" s="270" t="str">
        <f ca="true">+IF(OFFSET('Water Data'!$D$28,0,10*ROW('Water Data'!D196))="","",OFFSET('Water Data'!$D$28,0,10*ROW('Water Data'!D196)))</f>
        <v/>
      </c>
      <c r="BU202" s="270" t="str">
        <f ca="true">+IF(OFFSET('Water Data'!$D$29,0,10*ROW('Water Data'!D196))="","",OFFSET('Water Data'!$D$29,0,10*ROW('Water Data'!D196)))</f>
        <v/>
      </c>
      <c r="BV202" s="270" t="str">
        <f ca="true">+IF(OFFSET('Water Data'!$E$27,0,10*ROW('Water Data'!E196))="","",OFFSET('Water Data'!$E$27,0,10*ROW('Water Data'!E196)))</f>
        <v/>
      </c>
      <c r="BW202" s="270" t="str">
        <f ca="true">+IF(OFFSET('Water Data'!$E$28,0,10*ROW('Water Data'!E196))="","",OFFSET('Water Data'!$E$28,0,10*ROW('Water Data'!E196)))</f>
        <v/>
      </c>
      <c r="BX202" s="270" t="str">
        <f ca="true">+IF(OFFSET('Water Data'!$E$29,0,10*ROW('Water Data'!E196))="","",OFFSET('Water Data'!$E$29,0,10*ROW('Water Data'!E196)))</f>
        <v/>
      </c>
      <c r="BY202" s="270" t="str">
        <f ca="true">+IF(OFFSET('Water Data'!$F$27,0,10*ROW('Water Data'!F196))="","",OFFSET('Water Data'!$F$27,0,10*ROW('Water Data'!F196)))</f>
        <v/>
      </c>
      <c r="BZ202" s="270" t="str">
        <f ca="true">+IF(OFFSET('Water Data'!$F$28,0,10*ROW('Water Data'!F196))="","",OFFSET('Water Data'!$F$28,0,10*ROW('Water Data'!F196)))</f>
        <v/>
      </c>
      <c r="CA202" s="270" t="str">
        <f ca="true">+IF(OFFSET('Water Data'!$F$29,0,10*ROW('Water Data'!F196))="","",OFFSET('Water Data'!$F$29,0,10*ROW('Water Data'!F196)))</f>
        <v/>
      </c>
      <c r="CB202" s="270" t="str">
        <f ca="true">+IF(OFFSET('Water Data'!$G$27,0,10*ROW('Water Data'!G196))="","",OFFSET('Water Data'!$G$27,0,10*ROW('Water Data'!G196)))</f>
        <v/>
      </c>
      <c r="CC202" s="270" t="str">
        <f ca="true">+IF(OFFSET('Water Data'!$G$28,0,10*ROW('Water Data'!G196))="","",OFFSET('Water Data'!$G$28,0,10*ROW('Water Data'!G196)))</f>
        <v/>
      </c>
      <c r="CD202" s="270" t="str">
        <f ca="true">+IF(OFFSET('Water Data'!$G$29,0,10*ROW('Water Data'!G196))="","",OFFSET('Water Data'!$G$29,0,10*ROW('Water Data'!G196)))</f>
        <v/>
      </c>
      <c r="CE202" s="270" t="str">
        <f ca="true">+IF(OFFSET('Water Data'!$H$27,0,10*ROW('Water Data'!H196))="","",OFFSET('Water Data'!$H$27,0,10*ROW('Water Data'!H196)))</f>
        <v/>
      </c>
      <c r="CF202" s="270" t="str">
        <f ca="true">+IF(OFFSET('Water Data'!$H$28,0,10*ROW('Water Data'!H196))="","",OFFSET('Water Data'!$H$28,0,10*ROW('Water Data'!H196)))</f>
        <v/>
      </c>
      <c r="CG202" s="270" t="str">
        <f ca="true">+IF(OFFSET('Water Data'!$H$29,0,10*ROW('Water Data'!H196))="","",OFFSET('Water Data'!$H$29,0,10*ROW('Water Data'!H196)))</f>
        <v/>
      </c>
      <c r="CH202" s="270" t="str">
        <f ca="true">+IF(OFFSET('Water Data'!$I$27,0,10*ROW('Water Data'!I196))="","",OFFSET('Water Data'!$I$27,0,10*ROW('Water Data'!I196)))</f>
        <v/>
      </c>
      <c r="CI202" s="270" t="str">
        <f ca="true">+IF(OFFSET('Water Data'!$I$28,0,10*ROW('Water Data'!I196))="","",OFFSET('Water Data'!$I$28,0,10*ROW('Water Data'!I196)))</f>
        <v/>
      </c>
      <c r="CJ202" s="270" t="str">
        <f ca="true">+IF(OFFSET('Water Data'!$I$29,0,10*ROW('Water Data'!I196))="","",OFFSET('Water Data'!$I$29,0,10*ROW('Water Data'!I196)))</f>
        <v/>
      </c>
      <c r="CK202" s="270" t="str">
        <f ca="true">+IF(OFFSET('Sanitation Data'!$D$28,0,10*ROW('Sanitation Data'!D196))="","",OFFSET('Sanitation Data'!$D$28,0,10*ROW('Sanitation Data'!D196)))</f>
        <v/>
      </c>
      <c r="CL202" s="270" t="str">
        <f ca="true">+IF(OFFSET('Sanitation Data'!$D$29,0,10*ROW('Sanitation Data'!D196))="","",OFFSET('Sanitation Data'!$D$29,0,10*ROW('Sanitation Data'!D196)))</f>
        <v/>
      </c>
      <c r="CM202" s="270" t="str">
        <f ca="true">+IF(OFFSET('Sanitation Data'!$D$30,0,10*ROW('Sanitation Data'!D196))="","",OFFSET('Sanitation Data'!$D$30,0,10*ROW('Sanitation Data'!D196)))</f>
        <v/>
      </c>
      <c r="CN202" s="270" t="str">
        <f ca="true">+IF(OFFSET('Sanitation Data'!$D$31,0,10*ROW('Sanitation Data'!D196))="","",OFFSET('Sanitation Data'!$D$31,0,10*ROW('Sanitation Data'!D196)))</f>
        <v/>
      </c>
      <c r="CO202" s="270" t="str">
        <f ca="true">+IF(OFFSET('Sanitation Data'!$D$32,0,10*ROW('Sanitation Data'!D196))="","",OFFSET('Sanitation Data'!$D$32,0,10*ROW('Sanitation Data'!D196)))</f>
        <v/>
      </c>
      <c r="CP202" s="270" t="str">
        <f ca="true">+IF(OFFSET('Sanitation Data'!$E$28,0,10*ROW('Sanitation Data'!E196))="","",OFFSET('Sanitation Data'!$E$28,0,10*ROW('Sanitation Data'!E196)))</f>
        <v/>
      </c>
      <c r="CQ202" s="270" t="str">
        <f ca="true">+IF(OFFSET('Sanitation Data'!$E$29,0,10*ROW('Sanitation Data'!E196))="","",OFFSET('Sanitation Data'!$E$29,0,10*ROW('Sanitation Data'!E196)))</f>
        <v/>
      </c>
      <c r="CR202" s="270" t="str">
        <f ca="true">+IF(OFFSET('Sanitation Data'!$E$30,0,10*ROW('Sanitation Data'!E196))="","",OFFSET('Sanitation Data'!$E$30,0,10*ROW('Sanitation Data'!E196)))</f>
        <v/>
      </c>
      <c r="CS202" s="270" t="str">
        <f ca="true">+IF(OFFSET('Sanitation Data'!$E$31,0,10*ROW('Sanitation Data'!E196))="","",OFFSET('Sanitation Data'!$E$31,0,10*ROW('Sanitation Data'!E196)))</f>
        <v/>
      </c>
      <c r="CT202" s="270" t="str">
        <f ca="true">+IF(OFFSET('Sanitation Data'!$E$32,0,10*ROW('Sanitation Data'!E196))="","",OFFSET('Sanitation Data'!$E$32,0,10*ROW('Sanitation Data'!E196)))</f>
        <v/>
      </c>
      <c r="CU202" s="270" t="str">
        <f ca="true">+IF(OFFSET('Sanitation Data'!$F$28,0,10*ROW('Sanitation Data'!F196))="","",OFFSET('Sanitation Data'!$F$28,0,10*ROW('Sanitation Data'!F196)))</f>
        <v/>
      </c>
      <c r="CV202" s="270" t="str">
        <f ca="true">+IF(OFFSET('Sanitation Data'!$F$29,0,10*ROW('Sanitation Data'!F196))="","",OFFSET('Sanitation Data'!$F$29,0,10*ROW('Sanitation Data'!F196)))</f>
        <v/>
      </c>
      <c r="CW202" s="270" t="str">
        <f ca="true">+IF(OFFSET('Sanitation Data'!$F$30,0,10*ROW('Sanitation Data'!F196))="","",OFFSET('Sanitation Data'!$F$30,0,10*ROW('Sanitation Data'!F196)))</f>
        <v/>
      </c>
      <c r="CX202" s="270" t="str">
        <f ca="true">+IF(OFFSET('Sanitation Data'!$F$31,0,10*ROW('Sanitation Data'!F196))="","",OFFSET('Sanitation Data'!$F$31,0,10*ROW('Sanitation Data'!F196)))</f>
        <v/>
      </c>
      <c r="CY202" s="270" t="str">
        <f ca="true">+IF(OFFSET('Sanitation Data'!$F$32,0,10*ROW('Sanitation Data'!F196))="","",OFFSET('Sanitation Data'!$F$32,0,10*ROW('Sanitation Data'!F196)))</f>
        <v/>
      </c>
      <c r="CZ202" s="270" t="str">
        <f ca="true">+IF(OFFSET('Sanitation Data'!$G$28,0,10*ROW('Sanitation Data'!G196))="","",OFFSET('Sanitation Data'!$G$28,0,10*ROW('Sanitation Data'!G196)))</f>
        <v/>
      </c>
      <c r="DA202" s="270" t="str">
        <f ca="true">+IF(OFFSET('Sanitation Data'!$G$29,0,10*ROW('Sanitation Data'!G196))="","",OFFSET('Sanitation Data'!$G$29,0,10*ROW('Sanitation Data'!G196)))</f>
        <v/>
      </c>
      <c r="DB202" s="270" t="str">
        <f ca="true">+IF(OFFSET('Sanitation Data'!$G$30,0,10*ROW('Sanitation Data'!G196))="","",OFFSET('Sanitation Data'!$G$30,0,10*ROW('Sanitation Data'!G196)))</f>
        <v/>
      </c>
      <c r="DC202" s="270" t="str">
        <f ca="true">+IF(OFFSET('Sanitation Data'!$G$31,0,10*ROW('Sanitation Data'!G196))="","",OFFSET('Sanitation Data'!$G$31,0,10*ROW('Sanitation Data'!G196)))</f>
        <v/>
      </c>
      <c r="DD202" s="270" t="str">
        <f ca="true">+IF(OFFSET('Sanitation Data'!$G$32,0,10*ROW('Sanitation Data'!G196))="","",OFFSET('Sanitation Data'!$G$32,0,10*ROW('Sanitation Data'!G196)))</f>
        <v/>
      </c>
      <c r="DE202" s="270" t="str">
        <f ca="true">+IF(OFFSET('Sanitation Data'!$H$28,0,10*ROW('Sanitation Data'!H196))="","",OFFSET('Sanitation Data'!$H$28,0,10*ROW('Sanitation Data'!H196)))</f>
        <v/>
      </c>
      <c r="DF202" s="270" t="str">
        <f ca="true">+IF(OFFSET('Sanitation Data'!$H$29,0,10*ROW('Sanitation Data'!H196))="","",OFFSET('Sanitation Data'!$H$29,0,10*ROW('Sanitation Data'!H196)))</f>
        <v/>
      </c>
      <c r="DG202" s="270" t="str">
        <f ca="true">+IF(OFFSET('Sanitation Data'!$H$30,0,10*ROW('Sanitation Data'!H196))="","",OFFSET('Sanitation Data'!$H$30,0,10*ROW('Sanitation Data'!H196)))</f>
        <v/>
      </c>
      <c r="DH202" s="270" t="str">
        <f ca="true">+IF(OFFSET('Sanitation Data'!$H$31,0,10*ROW('Sanitation Data'!H196))="","",OFFSET('Sanitation Data'!$H$31,0,10*ROW('Sanitation Data'!H196)))</f>
        <v/>
      </c>
      <c r="DI202" s="270" t="str">
        <f ca="true">+IF(OFFSET('Sanitation Data'!$H$32,0,10*ROW('Sanitation Data'!H196))="","",OFFSET('Sanitation Data'!$H$32,0,10*ROW('Sanitation Data'!H196)))</f>
        <v/>
      </c>
      <c r="DJ202" s="270" t="str">
        <f ca="true">+IF(OFFSET('Sanitation Data'!$I$28,0,10*ROW('Sanitation Data'!I196))="","",OFFSET('Sanitation Data'!$I$28,0,10*ROW('Sanitation Data'!I196)))</f>
        <v/>
      </c>
      <c r="DK202" s="270" t="str">
        <f ca="true">+IF(OFFSET('Sanitation Data'!$I$29,0,10*ROW('Sanitation Data'!I196))="","",OFFSET('Sanitation Data'!$I$29,0,10*ROW('Sanitation Data'!I196)))</f>
        <v/>
      </c>
      <c r="DL202" s="270" t="str">
        <f ca="true">+IF(OFFSET('Sanitation Data'!$I$30,0,10*ROW('Sanitation Data'!I196))="","",OFFSET('Sanitation Data'!$I$30,0,10*ROW('Sanitation Data'!I196)))</f>
        <v/>
      </c>
      <c r="DM202" s="270" t="str">
        <f ca="true">+IF(OFFSET('Sanitation Data'!$I$31,0,10*ROW('Sanitation Data'!I196))="","",OFFSET('Sanitation Data'!$I$31,0,10*ROW('Sanitation Data'!I196)))</f>
        <v/>
      </c>
      <c r="DN202" s="270" t="str">
        <f ca="true">+IF(OFFSET('Sanitation Data'!$I$32,0,10*ROW('Sanitation Data'!I196))="","",OFFSET('Sanitation Data'!$I$32,0,10*ROW('Sanitation Data'!I196)))</f>
        <v/>
      </c>
      <c r="DO202" s="270" t="str">
        <f ca="true">+IF(OFFSET('Hygiene Data'!$D$11,0,10*ROW('Hygiene Data'!D196))="","",OFFSET('Hygiene Data'!$D$11,0,10*ROW('Hygiene Data'!D196)))</f>
        <v/>
      </c>
      <c r="DP202" s="270" t="str">
        <f ca="true">+IF(OFFSET('Hygiene Data'!$D$12,0,10*ROW('Hygiene Data'!D196))="","",OFFSET('Hygiene Data'!$D$12,0,10*ROW('Hygiene Data'!D196)))</f>
        <v/>
      </c>
      <c r="DQ202" s="270" t="str">
        <f ca="true">+IF(OFFSET('Hygiene Data'!$D$13,0,10*ROW('Hygiene Data'!D196))="","",OFFSET('Hygiene Data'!$D$13,0,10*ROW('Hygiene Data'!D196)))</f>
        <v/>
      </c>
      <c r="DR202" s="270" t="str">
        <f ca="true">+IF(OFFSET('Hygiene Data'!$E$11,0,10*ROW('Hygiene Data'!E196))="","",OFFSET('Hygiene Data'!$E$11,0,10*ROW('Hygiene Data'!E196)))</f>
        <v/>
      </c>
      <c r="DS202" s="270" t="str">
        <f ca="true">+IF(OFFSET('Hygiene Data'!$E$12,0,10*ROW('Hygiene Data'!E196))="","",OFFSET('Hygiene Data'!$E$12,0,10*ROW('Hygiene Data'!E196)))</f>
        <v/>
      </c>
      <c r="DT202" s="270" t="str">
        <f ca="true">+IF(OFFSET('Hygiene Data'!$E$13,0,10*ROW('Hygiene Data'!E196))="","",OFFSET('Hygiene Data'!$E$13,0,10*ROW('Hygiene Data'!E196)))</f>
        <v/>
      </c>
      <c r="DU202" s="270" t="str">
        <f ca="true">+IF(OFFSET('Hygiene Data'!$F$11,0,10*ROW('Hygiene Data'!F196))="","",OFFSET('Hygiene Data'!$F$11,0,10*ROW('Hygiene Data'!F196)))</f>
        <v/>
      </c>
      <c r="DV202" s="270" t="str">
        <f ca="true">+IF(OFFSET('Hygiene Data'!$F$12,0,10*ROW('Hygiene Data'!F196))="","",OFFSET('Hygiene Data'!$F$12,0,10*ROW('Hygiene Data'!F196)))</f>
        <v/>
      </c>
      <c r="DW202" s="270" t="str">
        <f ca="true">+IF(OFFSET('Hygiene Data'!$F$13,0,10*ROW('Hygiene Data'!F196))="","",OFFSET('Hygiene Data'!$F$13,0,10*ROW('Hygiene Data'!F196)))</f>
        <v/>
      </c>
      <c r="DX202" s="270" t="str">
        <f ca="true">+IF(OFFSET('Hygiene Data'!$G$11,0,10*ROW('Hygiene Data'!G196))="","",OFFSET('Hygiene Data'!$G$11,0,10*ROW('Hygiene Data'!G196)))</f>
        <v/>
      </c>
      <c r="DY202" s="270" t="str">
        <f ca="true">+IF(OFFSET('Hygiene Data'!$G$12,0,10*ROW('Hygiene Data'!G196))="","",OFFSET('Hygiene Data'!$G$12,0,10*ROW('Hygiene Data'!G196)))</f>
        <v/>
      </c>
      <c r="DZ202" s="270" t="str">
        <f ca="true">+IF(OFFSET('Hygiene Data'!$G$13,0,10*ROW('Hygiene Data'!G196))="","",OFFSET('Hygiene Data'!$G$13,0,10*ROW('Hygiene Data'!G196)))</f>
        <v/>
      </c>
      <c r="EA202" s="270" t="str">
        <f ca="true">+IF(OFFSET('Hygiene Data'!$H$11,0,10*ROW('Hygiene Data'!H196))="","",OFFSET('Hygiene Data'!$H$11,0,10*ROW('Hygiene Data'!H196)))</f>
        <v/>
      </c>
      <c r="EB202" s="270" t="str">
        <f ca="true">+IF(OFFSET('Hygiene Data'!$H$12,0,10*ROW('Hygiene Data'!H196))="","",OFFSET('Hygiene Data'!$H$12,0,10*ROW('Hygiene Data'!H196)))</f>
        <v/>
      </c>
      <c r="EC202" s="270" t="str">
        <f ca="true">+IF(OFFSET('Hygiene Data'!$H$13,0,10*ROW('Hygiene Data'!H196))="","",OFFSET('Hygiene Data'!$H$13,0,10*ROW('Hygiene Data'!H196)))</f>
        <v/>
      </c>
      <c r="ED202" s="270" t="str">
        <f ca="true">+IF(OFFSET('Hygiene Data'!$I$11,0,10*ROW('Hygiene Data'!I196))="","",OFFSET('Hygiene Data'!$I$11,0,10*ROW('Hygiene Data'!I196)))</f>
        <v/>
      </c>
      <c r="EE202" s="270" t="str">
        <f ca="true">+IF(OFFSET('Hygiene Data'!$I$12,0,10*ROW('Hygiene Data'!I196))="","",OFFSET('Hygiene Data'!$I$12,0,10*ROW('Hygiene Data'!I196)))</f>
        <v/>
      </c>
      <c r="EF202" s="270"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6"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0"/>
      <c r="BS203" s="270" t="str">
        <f ca="true">+IF(OFFSET('Water Data'!$D$27,0,10*ROW('Water Data'!D197))="","",OFFSET('Water Data'!$D$27,0,10*ROW('Water Data'!D197)))</f>
        <v/>
      </c>
      <c r="BT203" s="270" t="str">
        <f ca="true">+IF(OFFSET('Water Data'!$D$28,0,10*ROW('Water Data'!D197))="","",OFFSET('Water Data'!$D$28,0,10*ROW('Water Data'!D197)))</f>
        <v/>
      </c>
      <c r="BU203" s="270" t="str">
        <f ca="true">+IF(OFFSET('Water Data'!$D$29,0,10*ROW('Water Data'!D197))="","",OFFSET('Water Data'!$D$29,0,10*ROW('Water Data'!D197)))</f>
        <v/>
      </c>
      <c r="BV203" s="270" t="str">
        <f ca="true">+IF(OFFSET('Water Data'!$E$27,0,10*ROW('Water Data'!E197))="","",OFFSET('Water Data'!$E$27,0,10*ROW('Water Data'!E197)))</f>
        <v/>
      </c>
      <c r="BW203" s="270" t="str">
        <f ca="true">+IF(OFFSET('Water Data'!$E$28,0,10*ROW('Water Data'!E197))="","",OFFSET('Water Data'!$E$28,0,10*ROW('Water Data'!E197)))</f>
        <v/>
      </c>
      <c r="BX203" s="270" t="str">
        <f ca="true">+IF(OFFSET('Water Data'!$E$29,0,10*ROW('Water Data'!E197))="","",OFFSET('Water Data'!$E$29,0,10*ROW('Water Data'!E197)))</f>
        <v/>
      </c>
      <c r="BY203" s="270" t="str">
        <f ca="true">+IF(OFFSET('Water Data'!$F$27,0,10*ROW('Water Data'!F197))="","",OFFSET('Water Data'!$F$27,0,10*ROW('Water Data'!F197)))</f>
        <v/>
      </c>
      <c r="BZ203" s="270" t="str">
        <f ca="true">+IF(OFFSET('Water Data'!$F$28,0,10*ROW('Water Data'!F197))="","",OFFSET('Water Data'!$F$28,0,10*ROW('Water Data'!F197)))</f>
        <v/>
      </c>
      <c r="CA203" s="270" t="str">
        <f ca="true">+IF(OFFSET('Water Data'!$F$29,0,10*ROW('Water Data'!F197))="","",OFFSET('Water Data'!$F$29,0,10*ROW('Water Data'!F197)))</f>
        <v/>
      </c>
      <c r="CB203" s="270" t="str">
        <f ca="true">+IF(OFFSET('Water Data'!$G$27,0,10*ROW('Water Data'!G197))="","",OFFSET('Water Data'!$G$27,0,10*ROW('Water Data'!G197)))</f>
        <v/>
      </c>
      <c r="CC203" s="270" t="str">
        <f ca="true">+IF(OFFSET('Water Data'!$G$28,0,10*ROW('Water Data'!G197))="","",OFFSET('Water Data'!$G$28,0,10*ROW('Water Data'!G197)))</f>
        <v/>
      </c>
      <c r="CD203" s="270" t="str">
        <f ca="true">+IF(OFFSET('Water Data'!$G$29,0,10*ROW('Water Data'!G197))="","",OFFSET('Water Data'!$G$29,0,10*ROW('Water Data'!G197)))</f>
        <v/>
      </c>
      <c r="CE203" s="270" t="str">
        <f ca="true">+IF(OFFSET('Water Data'!$H$27,0,10*ROW('Water Data'!H197))="","",OFFSET('Water Data'!$H$27,0,10*ROW('Water Data'!H197)))</f>
        <v/>
      </c>
      <c r="CF203" s="270" t="str">
        <f ca="true">+IF(OFFSET('Water Data'!$H$28,0,10*ROW('Water Data'!H197))="","",OFFSET('Water Data'!$H$28,0,10*ROW('Water Data'!H197)))</f>
        <v/>
      </c>
      <c r="CG203" s="270" t="str">
        <f ca="true">+IF(OFFSET('Water Data'!$H$29,0,10*ROW('Water Data'!H197))="","",OFFSET('Water Data'!$H$29,0,10*ROW('Water Data'!H197)))</f>
        <v/>
      </c>
      <c r="CH203" s="270" t="str">
        <f ca="true">+IF(OFFSET('Water Data'!$I$27,0,10*ROW('Water Data'!I197))="","",OFFSET('Water Data'!$I$27,0,10*ROW('Water Data'!I197)))</f>
        <v/>
      </c>
      <c r="CI203" s="270" t="str">
        <f ca="true">+IF(OFFSET('Water Data'!$I$28,0,10*ROW('Water Data'!I197))="","",OFFSET('Water Data'!$I$28,0,10*ROW('Water Data'!I197)))</f>
        <v/>
      </c>
      <c r="CJ203" s="270" t="str">
        <f ca="true">+IF(OFFSET('Water Data'!$I$29,0,10*ROW('Water Data'!I197))="","",OFFSET('Water Data'!$I$29,0,10*ROW('Water Data'!I197)))</f>
        <v/>
      </c>
      <c r="CK203" s="270" t="str">
        <f ca="true">+IF(OFFSET('Sanitation Data'!$D$28,0,10*ROW('Sanitation Data'!D197))="","",OFFSET('Sanitation Data'!$D$28,0,10*ROW('Sanitation Data'!D197)))</f>
        <v/>
      </c>
      <c r="CL203" s="270" t="str">
        <f ca="true">+IF(OFFSET('Sanitation Data'!$D$29,0,10*ROW('Sanitation Data'!D197))="","",OFFSET('Sanitation Data'!$D$29,0,10*ROW('Sanitation Data'!D197)))</f>
        <v/>
      </c>
      <c r="CM203" s="270" t="str">
        <f ca="true">+IF(OFFSET('Sanitation Data'!$D$30,0,10*ROW('Sanitation Data'!D197))="","",OFFSET('Sanitation Data'!$D$30,0,10*ROW('Sanitation Data'!D197)))</f>
        <v/>
      </c>
      <c r="CN203" s="270" t="str">
        <f ca="true">+IF(OFFSET('Sanitation Data'!$D$31,0,10*ROW('Sanitation Data'!D197))="","",OFFSET('Sanitation Data'!$D$31,0,10*ROW('Sanitation Data'!D197)))</f>
        <v/>
      </c>
      <c r="CO203" s="270" t="str">
        <f ca="true">+IF(OFFSET('Sanitation Data'!$D$32,0,10*ROW('Sanitation Data'!D197))="","",OFFSET('Sanitation Data'!$D$32,0,10*ROW('Sanitation Data'!D197)))</f>
        <v/>
      </c>
      <c r="CP203" s="270" t="str">
        <f ca="true">+IF(OFFSET('Sanitation Data'!$E$28,0,10*ROW('Sanitation Data'!E197))="","",OFFSET('Sanitation Data'!$E$28,0,10*ROW('Sanitation Data'!E197)))</f>
        <v/>
      </c>
      <c r="CQ203" s="270" t="str">
        <f ca="true">+IF(OFFSET('Sanitation Data'!$E$29,0,10*ROW('Sanitation Data'!E197))="","",OFFSET('Sanitation Data'!$E$29,0,10*ROW('Sanitation Data'!E197)))</f>
        <v/>
      </c>
      <c r="CR203" s="270" t="str">
        <f ca="true">+IF(OFFSET('Sanitation Data'!$E$30,0,10*ROW('Sanitation Data'!E197))="","",OFFSET('Sanitation Data'!$E$30,0,10*ROW('Sanitation Data'!E197)))</f>
        <v/>
      </c>
      <c r="CS203" s="270" t="str">
        <f ca="true">+IF(OFFSET('Sanitation Data'!$E$31,0,10*ROW('Sanitation Data'!E197))="","",OFFSET('Sanitation Data'!$E$31,0,10*ROW('Sanitation Data'!E197)))</f>
        <v/>
      </c>
      <c r="CT203" s="270" t="str">
        <f ca="true">+IF(OFFSET('Sanitation Data'!$E$32,0,10*ROW('Sanitation Data'!E197))="","",OFFSET('Sanitation Data'!$E$32,0,10*ROW('Sanitation Data'!E197)))</f>
        <v/>
      </c>
      <c r="CU203" s="270" t="str">
        <f ca="true">+IF(OFFSET('Sanitation Data'!$F$28,0,10*ROW('Sanitation Data'!F197))="","",OFFSET('Sanitation Data'!$F$28,0,10*ROW('Sanitation Data'!F197)))</f>
        <v/>
      </c>
      <c r="CV203" s="270" t="str">
        <f ca="true">+IF(OFFSET('Sanitation Data'!$F$29,0,10*ROW('Sanitation Data'!F197))="","",OFFSET('Sanitation Data'!$F$29,0,10*ROW('Sanitation Data'!F197)))</f>
        <v/>
      </c>
      <c r="CW203" s="270" t="str">
        <f ca="true">+IF(OFFSET('Sanitation Data'!$F$30,0,10*ROW('Sanitation Data'!F197))="","",OFFSET('Sanitation Data'!$F$30,0,10*ROW('Sanitation Data'!F197)))</f>
        <v/>
      </c>
      <c r="CX203" s="270" t="str">
        <f ca="true">+IF(OFFSET('Sanitation Data'!$F$31,0,10*ROW('Sanitation Data'!F197))="","",OFFSET('Sanitation Data'!$F$31,0,10*ROW('Sanitation Data'!F197)))</f>
        <v/>
      </c>
      <c r="CY203" s="270" t="str">
        <f ca="true">+IF(OFFSET('Sanitation Data'!$F$32,0,10*ROW('Sanitation Data'!F197))="","",OFFSET('Sanitation Data'!$F$32,0,10*ROW('Sanitation Data'!F197)))</f>
        <v/>
      </c>
      <c r="CZ203" s="270" t="str">
        <f ca="true">+IF(OFFSET('Sanitation Data'!$G$28,0,10*ROW('Sanitation Data'!G197))="","",OFFSET('Sanitation Data'!$G$28,0,10*ROW('Sanitation Data'!G197)))</f>
        <v/>
      </c>
      <c r="DA203" s="270" t="str">
        <f ca="true">+IF(OFFSET('Sanitation Data'!$G$29,0,10*ROW('Sanitation Data'!G197))="","",OFFSET('Sanitation Data'!$G$29,0,10*ROW('Sanitation Data'!G197)))</f>
        <v/>
      </c>
      <c r="DB203" s="270" t="str">
        <f ca="true">+IF(OFFSET('Sanitation Data'!$G$30,0,10*ROW('Sanitation Data'!G197))="","",OFFSET('Sanitation Data'!$G$30,0,10*ROW('Sanitation Data'!G197)))</f>
        <v/>
      </c>
      <c r="DC203" s="270" t="str">
        <f ca="true">+IF(OFFSET('Sanitation Data'!$G$31,0,10*ROW('Sanitation Data'!G197))="","",OFFSET('Sanitation Data'!$G$31,0,10*ROW('Sanitation Data'!G197)))</f>
        <v/>
      </c>
      <c r="DD203" s="270" t="str">
        <f ca="true">+IF(OFFSET('Sanitation Data'!$G$32,0,10*ROW('Sanitation Data'!G197))="","",OFFSET('Sanitation Data'!$G$32,0,10*ROW('Sanitation Data'!G197)))</f>
        <v/>
      </c>
      <c r="DE203" s="270" t="str">
        <f ca="true">+IF(OFFSET('Sanitation Data'!$H$28,0,10*ROW('Sanitation Data'!H197))="","",OFFSET('Sanitation Data'!$H$28,0,10*ROW('Sanitation Data'!H197)))</f>
        <v/>
      </c>
      <c r="DF203" s="270" t="str">
        <f ca="true">+IF(OFFSET('Sanitation Data'!$H$29,0,10*ROW('Sanitation Data'!H197))="","",OFFSET('Sanitation Data'!$H$29,0,10*ROW('Sanitation Data'!H197)))</f>
        <v/>
      </c>
      <c r="DG203" s="270" t="str">
        <f ca="true">+IF(OFFSET('Sanitation Data'!$H$30,0,10*ROW('Sanitation Data'!H197))="","",OFFSET('Sanitation Data'!$H$30,0,10*ROW('Sanitation Data'!H197)))</f>
        <v/>
      </c>
      <c r="DH203" s="270" t="str">
        <f ca="true">+IF(OFFSET('Sanitation Data'!$H$31,0,10*ROW('Sanitation Data'!H197))="","",OFFSET('Sanitation Data'!$H$31,0,10*ROW('Sanitation Data'!H197)))</f>
        <v/>
      </c>
      <c r="DI203" s="270" t="str">
        <f ca="true">+IF(OFFSET('Sanitation Data'!$H$32,0,10*ROW('Sanitation Data'!H197))="","",OFFSET('Sanitation Data'!$H$32,0,10*ROW('Sanitation Data'!H197)))</f>
        <v/>
      </c>
      <c r="DJ203" s="270" t="str">
        <f ca="true">+IF(OFFSET('Sanitation Data'!$I$28,0,10*ROW('Sanitation Data'!I197))="","",OFFSET('Sanitation Data'!$I$28,0,10*ROW('Sanitation Data'!I197)))</f>
        <v/>
      </c>
      <c r="DK203" s="270" t="str">
        <f ca="true">+IF(OFFSET('Sanitation Data'!$I$29,0,10*ROW('Sanitation Data'!I197))="","",OFFSET('Sanitation Data'!$I$29,0,10*ROW('Sanitation Data'!I197)))</f>
        <v/>
      </c>
      <c r="DL203" s="270" t="str">
        <f ca="true">+IF(OFFSET('Sanitation Data'!$I$30,0,10*ROW('Sanitation Data'!I197))="","",OFFSET('Sanitation Data'!$I$30,0,10*ROW('Sanitation Data'!I197)))</f>
        <v/>
      </c>
      <c r="DM203" s="270" t="str">
        <f ca="true">+IF(OFFSET('Sanitation Data'!$I$31,0,10*ROW('Sanitation Data'!I197))="","",OFFSET('Sanitation Data'!$I$31,0,10*ROW('Sanitation Data'!I197)))</f>
        <v/>
      </c>
      <c r="DN203" s="270" t="str">
        <f ca="true">+IF(OFFSET('Sanitation Data'!$I$32,0,10*ROW('Sanitation Data'!I197))="","",OFFSET('Sanitation Data'!$I$32,0,10*ROW('Sanitation Data'!I197)))</f>
        <v/>
      </c>
      <c r="DO203" s="270" t="str">
        <f ca="true">+IF(OFFSET('Hygiene Data'!$D$11,0,10*ROW('Hygiene Data'!D197))="","",OFFSET('Hygiene Data'!$D$11,0,10*ROW('Hygiene Data'!D197)))</f>
        <v/>
      </c>
      <c r="DP203" s="270" t="str">
        <f ca="true">+IF(OFFSET('Hygiene Data'!$D$12,0,10*ROW('Hygiene Data'!D197))="","",OFFSET('Hygiene Data'!$D$12,0,10*ROW('Hygiene Data'!D197)))</f>
        <v/>
      </c>
      <c r="DQ203" s="270" t="str">
        <f ca="true">+IF(OFFSET('Hygiene Data'!$D$13,0,10*ROW('Hygiene Data'!D197))="","",OFFSET('Hygiene Data'!$D$13,0,10*ROW('Hygiene Data'!D197)))</f>
        <v/>
      </c>
      <c r="DR203" s="270" t="str">
        <f ca="true">+IF(OFFSET('Hygiene Data'!$E$11,0,10*ROW('Hygiene Data'!E197))="","",OFFSET('Hygiene Data'!$E$11,0,10*ROW('Hygiene Data'!E197)))</f>
        <v/>
      </c>
      <c r="DS203" s="270" t="str">
        <f ca="true">+IF(OFFSET('Hygiene Data'!$E$12,0,10*ROW('Hygiene Data'!E197))="","",OFFSET('Hygiene Data'!$E$12,0,10*ROW('Hygiene Data'!E197)))</f>
        <v/>
      </c>
      <c r="DT203" s="270" t="str">
        <f ca="true">+IF(OFFSET('Hygiene Data'!$E$13,0,10*ROW('Hygiene Data'!E197))="","",OFFSET('Hygiene Data'!$E$13,0,10*ROW('Hygiene Data'!E197)))</f>
        <v/>
      </c>
      <c r="DU203" s="270" t="str">
        <f ca="true">+IF(OFFSET('Hygiene Data'!$F$11,0,10*ROW('Hygiene Data'!F197))="","",OFFSET('Hygiene Data'!$F$11,0,10*ROW('Hygiene Data'!F197)))</f>
        <v/>
      </c>
      <c r="DV203" s="270" t="str">
        <f ca="true">+IF(OFFSET('Hygiene Data'!$F$12,0,10*ROW('Hygiene Data'!F197))="","",OFFSET('Hygiene Data'!$F$12,0,10*ROW('Hygiene Data'!F197)))</f>
        <v/>
      </c>
      <c r="DW203" s="270" t="str">
        <f ca="true">+IF(OFFSET('Hygiene Data'!$F$13,0,10*ROW('Hygiene Data'!F197))="","",OFFSET('Hygiene Data'!$F$13,0,10*ROW('Hygiene Data'!F197)))</f>
        <v/>
      </c>
      <c r="DX203" s="270" t="str">
        <f ca="true">+IF(OFFSET('Hygiene Data'!$G$11,0,10*ROW('Hygiene Data'!G197))="","",OFFSET('Hygiene Data'!$G$11,0,10*ROW('Hygiene Data'!G197)))</f>
        <v/>
      </c>
      <c r="DY203" s="270" t="str">
        <f ca="true">+IF(OFFSET('Hygiene Data'!$G$12,0,10*ROW('Hygiene Data'!G197))="","",OFFSET('Hygiene Data'!$G$12,0,10*ROW('Hygiene Data'!G197)))</f>
        <v/>
      </c>
      <c r="DZ203" s="270" t="str">
        <f ca="true">+IF(OFFSET('Hygiene Data'!$G$13,0,10*ROW('Hygiene Data'!G197))="","",OFFSET('Hygiene Data'!$G$13,0,10*ROW('Hygiene Data'!G197)))</f>
        <v/>
      </c>
      <c r="EA203" s="270" t="str">
        <f ca="true">+IF(OFFSET('Hygiene Data'!$H$11,0,10*ROW('Hygiene Data'!H197))="","",OFFSET('Hygiene Data'!$H$11,0,10*ROW('Hygiene Data'!H197)))</f>
        <v/>
      </c>
      <c r="EB203" s="270" t="str">
        <f ca="true">+IF(OFFSET('Hygiene Data'!$H$12,0,10*ROW('Hygiene Data'!H197))="","",OFFSET('Hygiene Data'!$H$12,0,10*ROW('Hygiene Data'!H197)))</f>
        <v/>
      </c>
      <c r="EC203" s="270" t="str">
        <f ca="true">+IF(OFFSET('Hygiene Data'!$H$13,0,10*ROW('Hygiene Data'!H197))="","",OFFSET('Hygiene Data'!$H$13,0,10*ROW('Hygiene Data'!H197)))</f>
        <v/>
      </c>
      <c r="ED203" s="270" t="str">
        <f ca="true">+IF(OFFSET('Hygiene Data'!$I$11,0,10*ROW('Hygiene Data'!I197))="","",OFFSET('Hygiene Data'!$I$11,0,10*ROW('Hygiene Data'!I197)))</f>
        <v/>
      </c>
      <c r="EE203" s="270" t="str">
        <f ca="true">+IF(OFFSET('Hygiene Data'!$I$12,0,10*ROW('Hygiene Data'!I197))="","",OFFSET('Hygiene Data'!$I$12,0,10*ROW('Hygiene Data'!I197)))</f>
        <v/>
      </c>
      <c r="EF203" s="270"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6"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0"/>
      <c r="BS204" s="270" t="str">
        <f ca="true">+IF(OFFSET('Water Data'!$D$27,0,10*ROW('Water Data'!D198))="","",OFFSET('Water Data'!$D$27,0,10*ROW('Water Data'!D198)))</f>
        <v/>
      </c>
      <c r="BT204" s="270" t="str">
        <f ca="true">+IF(OFFSET('Water Data'!$D$28,0,10*ROW('Water Data'!D198))="","",OFFSET('Water Data'!$D$28,0,10*ROW('Water Data'!D198)))</f>
        <v/>
      </c>
      <c r="BU204" s="270" t="str">
        <f ca="true">+IF(OFFSET('Water Data'!$D$29,0,10*ROW('Water Data'!D198))="","",OFFSET('Water Data'!$D$29,0,10*ROW('Water Data'!D198)))</f>
        <v/>
      </c>
      <c r="BV204" s="270" t="str">
        <f ca="true">+IF(OFFSET('Water Data'!$E$27,0,10*ROW('Water Data'!E198))="","",OFFSET('Water Data'!$E$27,0,10*ROW('Water Data'!E198)))</f>
        <v/>
      </c>
      <c r="BW204" s="270" t="str">
        <f ca="true">+IF(OFFSET('Water Data'!$E$28,0,10*ROW('Water Data'!E198))="","",OFFSET('Water Data'!$E$28,0,10*ROW('Water Data'!E198)))</f>
        <v/>
      </c>
      <c r="BX204" s="270" t="str">
        <f ca="true">+IF(OFFSET('Water Data'!$E$29,0,10*ROW('Water Data'!E198))="","",OFFSET('Water Data'!$E$29,0,10*ROW('Water Data'!E198)))</f>
        <v/>
      </c>
      <c r="BY204" s="270" t="str">
        <f ca="true">+IF(OFFSET('Water Data'!$F$27,0,10*ROW('Water Data'!F198))="","",OFFSET('Water Data'!$F$27,0,10*ROW('Water Data'!F198)))</f>
        <v/>
      </c>
      <c r="BZ204" s="270" t="str">
        <f ca="true">+IF(OFFSET('Water Data'!$F$28,0,10*ROW('Water Data'!F198))="","",OFFSET('Water Data'!$F$28,0,10*ROW('Water Data'!F198)))</f>
        <v/>
      </c>
      <c r="CA204" s="270" t="str">
        <f ca="true">+IF(OFFSET('Water Data'!$F$29,0,10*ROW('Water Data'!F198))="","",OFFSET('Water Data'!$F$29,0,10*ROW('Water Data'!F198)))</f>
        <v/>
      </c>
      <c r="CB204" s="270" t="str">
        <f ca="true">+IF(OFFSET('Water Data'!$G$27,0,10*ROW('Water Data'!G198))="","",OFFSET('Water Data'!$G$27,0,10*ROW('Water Data'!G198)))</f>
        <v/>
      </c>
      <c r="CC204" s="270" t="str">
        <f ca="true">+IF(OFFSET('Water Data'!$G$28,0,10*ROW('Water Data'!G198))="","",OFFSET('Water Data'!$G$28,0,10*ROW('Water Data'!G198)))</f>
        <v/>
      </c>
      <c r="CD204" s="270" t="str">
        <f ca="true">+IF(OFFSET('Water Data'!$G$29,0,10*ROW('Water Data'!G198))="","",OFFSET('Water Data'!$G$29,0,10*ROW('Water Data'!G198)))</f>
        <v/>
      </c>
      <c r="CE204" s="270" t="str">
        <f ca="true">+IF(OFFSET('Water Data'!$H$27,0,10*ROW('Water Data'!H198))="","",OFFSET('Water Data'!$H$27,0,10*ROW('Water Data'!H198)))</f>
        <v/>
      </c>
      <c r="CF204" s="270" t="str">
        <f ca="true">+IF(OFFSET('Water Data'!$H$28,0,10*ROW('Water Data'!H198))="","",OFFSET('Water Data'!$H$28,0,10*ROW('Water Data'!H198)))</f>
        <v/>
      </c>
      <c r="CG204" s="270" t="str">
        <f ca="true">+IF(OFFSET('Water Data'!$H$29,0,10*ROW('Water Data'!H198))="","",OFFSET('Water Data'!$H$29,0,10*ROW('Water Data'!H198)))</f>
        <v/>
      </c>
      <c r="CH204" s="270" t="str">
        <f ca="true">+IF(OFFSET('Water Data'!$I$27,0,10*ROW('Water Data'!I198))="","",OFFSET('Water Data'!$I$27,0,10*ROW('Water Data'!I198)))</f>
        <v/>
      </c>
      <c r="CI204" s="270" t="str">
        <f ca="true">+IF(OFFSET('Water Data'!$I$28,0,10*ROW('Water Data'!I198))="","",OFFSET('Water Data'!$I$28,0,10*ROW('Water Data'!I198)))</f>
        <v/>
      </c>
      <c r="CJ204" s="270" t="str">
        <f ca="true">+IF(OFFSET('Water Data'!$I$29,0,10*ROW('Water Data'!I198))="","",OFFSET('Water Data'!$I$29,0,10*ROW('Water Data'!I198)))</f>
        <v/>
      </c>
      <c r="CK204" s="270" t="str">
        <f ca="true">+IF(OFFSET('Sanitation Data'!$D$28,0,10*ROW('Sanitation Data'!D198))="","",OFFSET('Sanitation Data'!$D$28,0,10*ROW('Sanitation Data'!D198)))</f>
        <v/>
      </c>
      <c r="CL204" s="270" t="str">
        <f ca="true">+IF(OFFSET('Sanitation Data'!$D$29,0,10*ROW('Sanitation Data'!D198))="","",OFFSET('Sanitation Data'!$D$29,0,10*ROW('Sanitation Data'!D198)))</f>
        <v/>
      </c>
      <c r="CM204" s="270" t="str">
        <f ca="true">+IF(OFFSET('Sanitation Data'!$D$30,0,10*ROW('Sanitation Data'!D198))="","",OFFSET('Sanitation Data'!$D$30,0,10*ROW('Sanitation Data'!D198)))</f>
        <v/>
      </c>
      <c r="CN204" s="270" t="str">
        <f ca="true">+IF(OFFSET('Sanitation Data'!$D$31,0,10*ROW('Sanitation Data'!D198))="","",OFFSET('Sanitation Data'!$D$31,0,10*ROW('Sanitation Data'!D198)))</f>
        <v/>
      </c>
      <c r="CO204" s="270" t="str">
        <f ca="true">+IF(OFFSET('Sanitation Data'!$D$32,0,10*ROW('Sanitation Data'!D198))="","",OFFSET('Sanitation Data'!$D$32,0,10*ROW('Sanitation Data'!D198)))</f>
        <v/>
      </c>
      <c r="CP204" s="270" t="str">
        <f ca="true">+IF(OFFSET('Sanitation Data'!$E$28,0,10*ROW('Sanitation Data'!E198))="","",OFFSET('Sanitation Data'!$E$28,0,10*ROW('Sanitation Data'!E198)))</f>
        <v/>
      </c>
      <c r="CQ204" s="270" t="str">
        <f ca="true">+IF(OFFSET('Sanitation Data'!$E$29,0,10*ROW('Sanitation Data'!E198))="","",OFFSET('Sanitation Data'!$E$29,0,10*ROW('Sanitation Data'!E198)))</f>
        <v/>
      </c>
      <c r="CR204" s="270" t="str">
        <f ca="true">+IF(OFFSET('Sanitation Data'!$E$30,0,10*ROW('Sanitation Data'!E198))="","",OFFSET('Sanitation Data'!$E$30,0,10*ROW('Sanitation Data'!E198)))</f>
        <v/>
      </c>
      <c r="CS204" s="270" t="str">
        <f ca="true">+IF(OFFSET('Sanitation Data'!$E$31,0,10*ROW('Sanitation Data'!E198))="","",OFFSET('Sanitation Data'!$E$31,0,10*ROW('Sanitation Data'!E198)))</f>
        <v/>
      </c>
      <c r="CT204" s="270" t="str">
        <f ca="true">+IF(OFFSET('Sanitation Data'!$E$32,0,10*ROW('Sanitation Data'!E198))="","",OFFSET('Sanitation Data'!$E$32,0,10*ROW('Sanitation Data'!E198)))</f>
        <v/>
      </c>
      <c r="CU204" s="270" t="str">
        <f ca="true">+IF(OFFSET('Sanitation Data'!$F$28,0,10*ROW('Sanitation Data'!F198))="","",OFFSET('Sanitation Data'!$F$28,0,10*ROW('Sanitation Data'!F198)))</f>
        <v/>
      </c>
      <c r="CV204" s="270" t="str">
        <f ca="true">+IF(OFFSET('Sanitation Data'!$F$29,0,10*ROW('Sanitation Data'!F198))="","",OFFSET('Sanitation Data'!$F$29,0,10*ROW('Sanitation Data'!F198)))</f>
        <v/>
      </c>
      <c r="CW204" s="270" t="str">
        <f ca="true">+IF(OFFSET('Sanitation Data'!$F$30,0,10*ROW('Sanitation Data'!F198))="","",OFFSET('Sanitation Data'!$F$30,0,10*ROW('Sanitation Data'!F198)))</f>
        <v/>
      </c>
      <c r="CX204" s="270" t="str">
        <f ca="true">+IF(OFFSET('Sanitation Data'!$F$31,0,10*ROW('Sanitation Data'!F198))="","",OFFSET('Sanitation Data'!$F$31,0,10*ROW('Sanitation Data'!F198)))</f>
        <v/>
      </c>
      <c r="CY204" s="270" t="str">
        <f ca="true">+IF(OFFSET('Sanitation Data'!$F$32,0,10*ROW('Sanitation Data'!F198))="","",OFFSET('Sanitation Data'!$F$32,0,10*ROW('Sanitation Data'!F198)))</f>
        <v/>
      </c>
      <c r="CZ204" s="270" t="str">
        <f ca="true">+IF(OFFSET('Sanitation Data'!$G$28,0,10*ROW('Sanitation Data'!G198))="","",OFFSET('Sanitation Data'!$G$28,0,10*ROW('Sanitation Data'!G198)))</f>
        <v/>
      </c>
      <c r="DA204" s="270" t="str">
        <f ca="true">+IF(OFFSET('Sanitation Data'!$G$29,0,10*ROW('Sanitation Data'!G198))="","",OFFSET('Sanitation Data'!$G$29,0,10*ROW('Sanitation Data'!G198)))</f>
        <v/>
      </c>
      <c r="DB204" s="270" t="str">
        <f ca="true">+IF(OFFSET('Sanitation Data'!$G$30,0,10*ROW('Sanitation Data'!G198))="","",OFFSET('Sanitation Data'!$G$30,0,10*ROW('Sanitation Data'!G198)))</f>
        <v/>
      </c>
      <c r="DC204" s="270" t="str">
        <f ca="true">+IF(OFFSET('Sanitation Data'!$G$31,0,10*ROW('Sanitation Data'!G198))="","",OFFSET('Sanitation Data'!$G$31,0,10*ROW('Sanitation Data'!G198)))</f>
        <v/>
      </c>
      <c r="DD204" s="270" t="str">
        <f ca="true">+IF(OFFSET('Sanitation Data'!$G$32,0,10*ROW('Sanitation Data'!G198))="","",OFFSET('Sanitation Data'!$G$32,0,10*ROW('Sanitation Data'!G198)))</f>
        <v/>
      </c>
      <c r="DE204" s="270" t="str">
        <f ca="true">+IF(OFFSET('Sanitation Data'!$H$28,0,10*ROW('Sanitation Data'!H198))="","",OFFSET('Sanitation Data'!$H$28,0,10*ROW('Sanitation Data'!H198)))</f>
        <v/>
      </c>
      <c r="DF204" s="270" t="str">
        <f ca="true">+IF(OFFSET('Sanitation Data'!$H$29,0,10*ROW('Sanitation Data'!H198))="","",OFFSET('Sanitation Data'!$H$29,0,10*ROW('Sanitation Data'!H198)))</f>
        <v/>
      </c>
      <c r="DG204" s="270" t="str">
        <f ca="true">+IF(OFFSET('Sanitation Data'!$H$30,0,10*ROW('Sanitation Data'!H198))="","",OFFSET('Sanitation Data'!$H$30,0,10*ROW('Sanitation Data'!H198)))</f>
        <v/>
      </c>
      <c r="DH204" s="270" t="str">
        <f ca="true">+IF(OFFSET('Sanitation Data'!$H$31,0,10*ROW('Sanitation Data'!H198))="","",OFFSET('Sanitation Data'!$H$31,0,10*ROW('Sanitation Data'!H198)))</f>
        <v/>
      </c>
      <c r="DI204" s="270" t="str">
        <f ca="true">+IF(OFFSET('Sanitation Data'!$H$32,0,10*ROW('Sanitation Data'!H198))="","",OFFSET('Sanitation Data'!$H$32,0,10*ROW('Sanitation Data'!H198)))</f>
        <v/>
      </c>
      <c r="DJ204" s="270" t="str">
        <f ca="true">+IF(OFFSET('Sanitation Data'!$I$28,0,10*ROW('Sanitation Data'!I198))="","",OFFSET('Sanitation Data'!$I$28,0,10*ROW('Sanitation Data'!I198)))</f>
        <v/>
      </c>
      <c r="DK204" s="270" t="str">
        <f ca="true">+IF(OFFSET('Sanitation Data'!$I$29,0,10*ROW('Sanitation Data'!I198))="","",OFFSET('Sanitation Data'!$I$29,0,10*ROW('Sanitation Data'!I198)))</f>
        <v/>
      </c>
      <c r="DL204" s="270" t="str">
        <f ca="true">+IF(OFFSET('Sanitation Data'!$I$30,0,10*ROW('Sanitation Data'!I198))="","",OFFSET('Sanitation Data'!$I$30,0,10*ROW('Sanitation Data'!I198)))</f>
        <v/>
      </c>
      <c r="DM204" s="270" t="str">
        <f ca="true">+IF(OFFSET('Sanitation Data'!$I$31,0,10*ROW('Sanitation Data'!I198))="","",OFFSET('Sanitation Data'!$I$31,0,10*ROW('Sanitation Data'!I198)))</f>
        <v/>
      </c>
      <c r="DN204" s="270" t="str">
        <f ca="true">+IF(OFFSET('Sanitation Data'!$I$32,0,10*ROW('Sanitation Data'!I198))="","",OFFSET('Sanitation Data'!$I$32,0,10*ROW('Sanitation Data'!I198)))</f>
        <v/>
      </c>
      <c r="DO204" s="270" t="str">
        <f ca="true">+IF(OFFSET('Hygiene Data'!$D$11,0,10*ROW('Hygiene Data'!D198))="","",OFFSET('Hygiene Data'!$D$11,0,10*ROW('Hygiene Data'!D198)))</f>
        <v/>
      </c>
      <c r="DP204" s="270" t="str">
        <f ca="true">+IF(OFFSET('Hygiene Data'!$D$12,0,10*ROW('Hygiene Data'!D198))="","",OFFSET('Hygiene Data'!$D$12,0,10*ROW('Hygiene Data'!D198)))</f>
        <v/>
      </c>
      <c r="DQ204" s="270" t="str">
        <f ca="true">+IF(OFFSET('Hygiene Data'!$D$13,0,10*ROW('Hygiene Data'!D198))="","",OFFSET('Hygiene Data'!$D$13,0,10*ROW('Hygiene Data'!D198)))</f>
        <v/>
      </c>
      <c r="DR204" s="270" t="str">
        <f ca="true">+IF(OFFSET('Hygiene Data'!$E$11,0,10*ROW('Hygiene Data'!E198))="","",OFFSET('Hygiene Data'!$E$11,0,10*ROW('Hygiene Data'!E198)))</f>
        <v/>
      </c>
      <c r="DS204" s="270" t="str">
        <f ca="true">+IF(OFFSET('Hygiene Data'!$E$12,0,10*ROW('Hygiene Data'!E198))="","",OFFSET('Hygiene Data'!$E$12,0,10*ROW('Hygiene Data'!E198)))</f>
        <v/>
      </c>
      <c r="DT204" s="270" t="str">
        <f ca="true">+IF(OFFSET('Hygiene Data'!$E$13,0,10*ROW('Hygiene Data'!E198))="","",OFFSET('Hygiene Data'!$E$13,0,10*ROW('Hygiene Data'!E198)))</f>
        <v/>
      </c>
      <c r="DU204" s="270" t="str">
        <f ca="true">+IF(OFFSET('Hygiene Data'!$F$11,0,10*ROW('Hygiene Data'!F198))="","",OFFSET('Hygiene Data'!$F$11,0,10*ROW('Hygiene Data'!F198)))</f>
        <v/>
      </c>
      <c r="DV204" s="270" t="str">
        <f ca="true">+IF(OFFSET('Hygiene Data'!$F$12,0,10*ROW('Hygiene Data'!F198))="","",OFFSET('Hygiene Data'!$F$12,0,10*ROW('Hygiene Data'!F198)))</f>
        <v/>
      </c>
      <c r="DW204" s="270" t="str">
        <f ca="true">+IF(OFFSET('Hygiene Data'!$F$13,0,10*ROW('Hygiene Data'!F198))="","",OFFSET('Hygiene Data'!$F$13,0,10*ROW('Hygiene Data'!F198)))</f>
        <v/>
      </c>
      <c r="DX204" s="270" t="str">
        <f ca="true">+IF(OFFSET('Hygiene Data'!$G$11,0,10*ROW('Hygiene Data'!G198))="","",OFFSET('Hygiene Data'!$G$11,0,10*ROW('Hygiene Data'!G198)))</f>
        <v/>
      </c>
      <c r="DY204" s="270" t="str">
        <f ca="true">+IF(OFFSET('Hygiene Data'!$G$12,0,10*ROW('Hygiene Data'!G198))="","",OFFSET('Hygiene Data'!$G$12,0,10*ROW('Hygiene Data'!G198)))</f>
        <v/>
      </c>
      <c r="DZ204" s="270" t="str">
        <f ca="true">+IF(OFFSET('Hygiene Data'!$G$13,0,10*ROW('Hygiene Data'!G198))="","",OFFSET('Hygiene Data'!$G$13,0,10*ROW('Hygiene Data'!G198)))</f>
        <v/>
      </c>
      <c r="EA204" s="270" t="str">
        <f ca="true">+IF(OFFSET('Hygiene Data'!$H$11,0,10*ROW('Hygiene Data'!H198))="","",OFFSET('Hygiene Data'!$H$11,0,10*ROW('Hygiene Data'!H198)))</f>
        <v/>
      </c>
      <c r="EB204" s="270" t="str">
        <f ca="true">+IF(OFFSET('Hygiene Data'!$H$12,0,10*ROW('Hygiene Data'!H198))="","",OFFSET('Hygiene Data'!$H$12,0,10*ROW('Hygiene Data'!H198)))</f>
        <v/>
      </c>
      <c r="EC204" s="270" t="str">
        <f ca="true">+IF(OFFSET('Hygiene Data'!$H$13,0,10*ROW('Hygiene Data'!H198))="","",OFFSET('Hygiene Data'!$H$13,0,10*ROW('Hygiene Data'!H198)))</f>
        <v/>
      </c>
      <c r="ED204" s="270" t="str">
        <f ca="true">+IF(OFFSET('Hygiene Data'!$I$11,0,10*ROW('Hygiene Data'!I198))="","",OFFSET('Hygiene Data'!$I$11,0,10*ROW('Hygiene Data'!I198)))</f>
        <v/>
      </c>
      <c r="EE204" s="270" t="str">
        <f ca="true">+IF(OFFSET('Hygiene Data'!$I$12,0,10*ROW('Hygiene Data'!I198))="","",OFFSET('Hygiene Data'!$I$12,0,10*ROW('Hygiene Data'!I198)))</f>
        <v/>
      </c>
      <c r="EF204" s="270"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6"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0"/>
      <c r="BS205" s="270" t="str">
        <f ca="true">+IF(OFFSET('Water Data'!$D$27,0,10*ROW('Water Data'!D199))="","",OFFSET('Water Data'!$D$27,0,10*ROW('Water Data'!D199)))</f>
        <v/>
      </c>
      <c r="BT205" s="270" t="str">
        <f ca="true">+IF(OFFSET('Water Data'!$D$28,0,10*ROW('Water Data'!D199))="","",OFFSET('Water Data'!$D$28,0,10*ROW('Water Data'!D199)))</f>
        <v/>
      </c>
      <c r="BU205" s="270" t="str">
        <f ca="true">+IF(OFFSET('Water Data'!$D$29,0,10*ROW('Water Data'!D199))="","",OFFSET('Water Data'!$D$29,0,10*ROW('Water Data'!D199)))</f>
        <v/>
      </c>
      <c r="BV205" s="270" t="str">
        <f ca="true">+IF(OFFSET('Water Data'!$E$27,0,10*ROW('Water Data'!E199))="","",OFFSET('Water Data'!$E$27,0,10*ROW('Water Data'!E199)))</f>
        <v/>
      </c>
      <c r="BW205" s="270" t="str">
        <f ca="true">+IF(OFFSET('Water Data'!$E$28,0,10*ROW('Water Data'!E199))="","",OFFSET('Water Data'!$E$28,0,10*ROW('Water Data'!E199)))</f>
        <v/>
      </c>
      <c r="BX205" s="270" t="str">
        <f ca="true">+IF(OFFSET('Water Data'!$E$29,0,10*ROW('Water Data'!E199))="","",OFFSET('Water Data'!$E$29,0,10*ROW('Water Data'!E199)))</f>
        <v/>
      </c>
      <c r="BY205" s="270" t="str">
        <f ca="true">+IF(OFFSET('Water Data'!$F$27,0,10*ROW('Water Data'!F199))="","",OFFSET('Water Data'!$F$27,0,10*ROW('Water Data'!F199)))</f>
        <v/>
      </c>
      <c r="BZ205" s="270" t="str">
        <f ca="true">+IF(OFFSET('Water Data'!$F$28,0,10*ROW('Water Data'!F199))="","",OFFSET('Water Data'!$F$28,0,10*ROW('Water Data'!F199)))</f>
        <v/>
      </c>
      <c r="CA205" s="270" t="str">
        <f ca="true">+IF(OFFSET('Water Data'!$F$29,0,10*ROW('Water Data'!F199))="","",OFFSET('Water Data'!$F$29,0,10*ROW('Water Data'!F199)))</f>
        <v/>
      </c>
      <c r="CB205" s="270" t="str">
        <f ca="true">+IF(OFFSET('Water Data'!$G$27,0,10*ROW('Water Data'!G199))="","",OFFSET('Water Data'!$G$27,0,10*ROW('Water Data'!G199)))</f>
        <v/>
      </c>
      <c r="CC205" s="270" t="str">
        <f ca="true">+IF(OFFSET('Water Data'!$G$28,0,10*ROW('Water Data'!G199))="","",OFFSET('Water Data'!$G$28,0,10*ROW('Water Data'!G199)))</f>
        <v/>
      </c>
      <c r="CD205" s="270" t="str">
        <f ca="true">+IF(OFFSET('Water Data'!$G$29,0,10*ROW('Water Data'!G199))="","",OFFSET('Water Data'!$G$29,0,10*ROW('Water Data'!G199)))</f>
        <v/>
      </c>
      <c r="CE205" s="270" t="str">
        <f ca="true">+IF(OFFSET('Water Data'!$H$27,0,10*ROW('Water Data'!H199))="","",OFFSET('Water Data'!$H$27,0,10*ROW('Water Data'!H199)))</f>
        <v/>
      </c>
      <c r="CF205" s="270" t="str">
        <f ca="true">+IF(OFFSET('Water Data'!$H$28,0,10*ROW('Water Data'!H199))="","",OFFSET('Water Data'!$H$28,0,10*ROW('Water Data'!H199)))</f>
        <v/>
      </c>
      <c r="CG205" s="270" t="str">
        <f ca="true">+IF(OFFSET('Water Data'!$H$29,0,10*ROW('Water Data'!H199))="","",OFFSET('Water Data'!$H$29,0,10*ROW('Water Data'!H199)))</f>
        <v/>
      </c>
      <c r="CH205" s="270" t="str">
        <f ca="true">+IF(OFFSET('Water Data'!$I$27,0,10*ROW('Water Data'!I199))="","",OFFSET('Water Data'!$I$27,0,10*ROW('Water Data'!I199)))</f>
        <v/>
      </c>
      <c r="CI205" s="270" t="str">
        <f ca="true">+IF(OFFSET('Water Data'!$I$28,0,10*ROW('Water Data'!I199))="","",OFFSET('Water Data'!$I$28,0,10*ROW('Water Data'!I199)))</f>
        <v/>
      </c>
      <c r="CJ205" s="270" t="str">
        <f ca="true">+IF(OFFSET('Water Data'!$I$29,0,10*ROW('Water Data'!I199))="","",OFFSET('Water Data'!$I$29,0,10*ROW('Water Data'!I199)))</f>
        <v/>
      </c>
      <c r="CK205" s="270" t="str">
        <f ca="true">+IF(OFFSET('Sanitation Data'!$D$28,0,10*ROW('Sanitation Data'!D199))="","",OFFSET('Sanitation Data'!$D$28,0,10*ROW('Sanitation Data'!D199)))</f>
        <v/>
      </c>
      <c r="CL205" s="270" t="str">
        <f ca="true">+IF(OFFSET('Sanitation Data'!$D$29,0,10*ROW('Sanitation Data'!D199))="","",OFFSET('Sanitation Data'!$D$29,0,10*ROW('Sanitation Data'!D199)))</f>
        <v/>
      </c>
      <c r="CM205" s="270" t="str">
        <f ca="true">+IF(OFFSET('Sanitation Data'!$D$30,0,10*ROW('Sanitation Data'!D199))="","",OFFSET('Sanitation Data'!$D$30,0,10*ROW('Sanitation Data'!D199)))</f>
        <v/>
      </c>
      <c r="CN205" s="270" t="str">
        <f ca="true">+IF(OFFSET('Sanitation Data'!$D$31,0,10*ROW('Sanitation Data'!D199))="","",OFFSET('Sanitation Data'!$D$31,0,10*ROW('Sanitation Data'!D199)))</f>
        <v/>
      </c>
      <c r="CO205" s="270" t="str">
        <f ca="true">+IF(OFFSET('Sanitation Data'!$D$32,0,10*ROW('Sanitation Data'!D199))="","",OFFSET('Sanitation Data'!$D$32,0,10*ROW('Sanitation Data'!D199)))</f>
        <v/>
      </c>
      <c r="CP205" s="270" t="str">
        <f ca="true">+IF(OFFSET('Sanitation Data'!$E$28,0,10*ROW('Sanitation Data'!E199))="","",OFFSET('Sanitation Data'!$E$28,0,10*ROW('Sanitation Data'!E199)))</f>
        <v/>
      </c>
      <c r="CQ205" s="270" t="str">
        <f ca="true">+IF(OFFSET('Sanitation Data'!$E$29,0,10*ROW('Sanitation Data'!E199))="","",OFFSET('Sanitation Data'!$E$29,0,10*ROW('Sanitation Data'!E199)))</f>
        <v/>
      </c>
      <c r="CR205" s="270" t="str">
        <f ca="true">+IF(OFFSET('Sanitation Data'!$E$30,0,10*ROW('Sanitation Data'!E199))="","",OFFSET('Sanitation Data'!$E$30,0,10*ROW('Sanitation Data'!E199)))</f>
        <v/>
      </c>
      <c r="CS205" s="270" t="str">
        <f ca="true">+IF(OFFSET('Sanitation Data'!$E$31,0,10*ROW('Sanitation Data'!E199))="","",OFFSET('Sanitation Data'!$E$31,0,10*ROW('Sanitation Data'!E199)))</f>
        <v/>
      </c>
      <c r="CT205" s="270" t="str">
        <f ca="true">+IF(OFFSET('Sanitation Data'!$E$32,0,10*ROW('Sanitation Data'!E199))="","",OFFSET('Sanitation Data'!$E$32,0,10*ROW('Sanitation Data'!E199)))</f>
        <v/>
      </c>
      <c r="CU205" s="270" t="str">
        <f ca="true">+IF(OFFSET('Sanitation Data'!$F$28,0,10*ROW('Sanitation Data'!F199))="","",OFFSET('Sanitation Data'!$F$28,0,10*ROW('Sanitation Data'!F199)))</f>
        <v/>
      </c>
      <c r="CV205" s="270" t="str">
        <f ca="true">+IF(OFFSET('Sanitation Data'!$F$29,0,10*ROW('Sanitation Data'!F199))="","",OFFSET('Sanitation Data'!$F$29,0,10*ROW('Sanitation Data'!F199)))</f>
        <v/>
      </c>
      <c r="CW205" s="270" t="str">
        <f ca="true">+IF(OFFSET('Sanitation Data'!$F$30,0,10*ROW('Sanitation Data'!F199))="","",OFFSET('Sanitation Data'!$F$30,0,10*ROW('Sanitation Data'!F199)))</f>
        <v/>
      </c>
      <c r="CX205" s="270" t="str">
        <f ca="true">+IF(OFFSET('Sanitation Data'!$F$31,0,10*ROW('Sanitation Data'!F199))="","",OFFSET('Sanitation Data'!$F$31,0,10*ROW('Sanitation Data'!F199)))</f>
        <v/>
      </c>
      <c r="CY205" s="270" t="str">
        <f ca="true">+IF(OFFSET('Sanitation Data'!$F$32,0,10*ROW('Sanitation Data'!F199))="","",OFFSET('Sanitation Data'!$F$32,0,10*ROW('Sanitation Data'!F199)))</f>
        <v/>
      </c>
      <c r="CZ205" s="270" t="str">
        <f ca="true">+IF(OFFSET('Sanitation Data'!$G$28,0,10*ROW('Sanitation Data'!G199))="","",OFFSET('Sanitation Data'!$G$28,0,10*ROW('Sanitation Data'!G199)))</f>
        <v/>
      </c>
      <c r="DA205" s="270" t="str">
        <f ca="true">+IF(OFFSET('Sanitation Data'!$G$29,0,10*ROW('Sanitation Data'!G199))="","",OFFSET('Sanitation Data'!$G$29,0,10*ROW('Sanitation Data'!G199)))</f>
        <v/>
      </c>
      <c r="DB205" s="270" t="str">
        <f ca="true">+IF(OFFSET('Sanitation Data'!$G$30,0,10*ROW('Sanitation Data'!G199))="","",OFFSET('Sanitation Data'!$G$30,0,10*ROW('Sanitation Data'!G199)))</f>
        <v/>
      </c>
      <c r="DC205" s="270" t="str">
        <f ca="true">+IF(OFFSET('Sanitation Data'!$G$31,0,10*ROW('Sanitation Data'!G199))="","",OFFSET('Sanitation Data'!$G$31,0,10*ROW('Sanitation Data'!G199)))</f>
        <v/>
      </c>
      <c r="DD205" s="270" t="str">
        <f ca="true">+IF(OFFSET('Sanitation Data'!$G$32,0,10*ROW('Sanitation Data'!G199))="","",OFFSET('Sanitation Data'!$G$32,0,10*ROW('Sanitation Data'!G199)))</f>
        <v/>
      </c>
      <c r="DE205" s="270" t="str">
        <f ca="true">+IF(OFFSET('Sanitation Data'!$H$28,0,10*ROW('Sanitation Data'!H199))="","",OFFSET('Sanitation Data'!$H$28,0,10*ROW('Sanitation Data'!H199)))</f>
        <v/>
      </c>
      <c r="DF205" s="270" t="str">
        <f ca="true">+IF(OFFSET('Sanitation Data'!$H$29,0,10*ROW('Sanitation Data'!H199))="","",OFFSET('Sanitation Data'!$H$29,0,10*ROW('Sanitation Data'!H199)))</f>
        <v/>
      </c>
      <c r="DG205" s="270" t="str">
        <f ca="true">+IF(OFFSET('Sanitation Data'!$H$30,0,10*ROW('Sanitation Data'!H199))="","",OFFSET('Sanitation Data'!$H$30,0,10*ROW('Sanitation Data'!H199)))</f>
        <v/>
      </c>
      <c r="DH205" s="270" t="str">
        <f ca="true">+IF(OFFSET('Sanitation Data'!$H$31,0,10*ROW('Sanitation Data'!H199))="","",OFFSET('Sanitation Data'!$H$31,0,10*ROW('Sanitation Data'!H199)))</f>
        <v/>
      </c>
      <c r="DI205" s="270" t="str">
        <f ca="true">+IF(OFFSET('Sanitation Data'!$H$32,0,10*ROW('Sanitation Data'!H199))="","",OFFSET('Sanitation Data'!$H$32,0,10*ROW('Sanitation Data'!H199)))</f>
        <v/>
      </c>
      <c r="DJ205" s="270" t="str">
        <f ca="true">+IF(OFFSET('Sanitation Data'!$I$28,0,10*ROW('Sanitation Data'!I199))="","",OFFSET('Sanitation Data'!$I$28,0,10*ROW('Sanitation Data'!I199)))</f>
        <v/>
      </c>
      <c r="DK205" s="270" t="str">
        <f ca="true">+IF(OFFSET('Sanitation Data'!$I$29,0,10*ROW('Sanitation Data'!I199))="","",OFFSET('Sanitation Data'!$I$29,0,10*ROW('Sanitation Data'!I199)))</f>
        <v/>
      </c>
      <c r="DL205" s="270" t="str">
        <f ca="true">+IF(OFFSET('Sanitation Data'!$I$30,0,10*ROW('Sanitation Data'!I199))="","",OFFSET('Sanitation Data'!$I$30,0,10*ROW('Sanitation Data'!I199)))</f>
        <v/>
      </c>
      <c r="DM205" s="270" t="str">
        <f ca="true">+IF(OFFSET('Sanitation Data'!$I$31,0,10*ROW('Sanitation Data'!I199))="","",OFFSET('Sanitation Data'!$I$31,0,10*ROW('Sanitation Data'!I199)))</f>
        <v/>
      </c>
      <c r="DN205" s="270" t="str">
        <f ca="true">+IF(OFFSET('Sanitation Data'!$I$32,0,10*ROW('Sanitation Data'!I199))="","",OFFSET('Sanitation Data'!$I$32,0,10*ROW('Sanitation Data'!I199)))</f>
        <v/>
      </c>
      <c r="DO205" s="270" t="str">
        <f ca="true">+IF(OFFSET('Hygiene Data'!$D$11,0,10*ROW('Hygiene Data'!D199))="","",OFFSET('Hygiene Data'!$D$11,0,10*ROW('Hygiene Data'!D199)))</f>
        <v/>
      </c>
      <c r="DP205" s="270" t="str">
        <f ca="true">+IF(OFFSET('Hygiene Data'!$D$12,0,10*ROW('Hygiene Data'!D199))="","",OFFSET('Hygiene Data'!$D$12,0,10*ROW('Hygiene Data'!D199)))</f>
        <v/>
      </c>
      <c r="DQ205" s="270" t="str">
        <f ca="true">+IF(OFFSET('Hygiene Data'!$D$13,0,10*ROW('Hygiene Data'!D199))="","",OFFSET('Hygiene Data'!$D$13,0,10*ROW('Hygiene Data'!D199)))</f>
        <v/>
      </c>
      <c r="DR205" s="270" t="str">
        <f ca="true">+IF(OFFSET('Hygiene Data'!$E$11,0,10*ROW('Hygiene Data'!E199))="","",OFFSET('Hygiene Data'!$E$11,0,10*ROW('Hygiene Data'!E199)))</f>
        <v/>
      </c>
      <c r="DS205" s="270" t="str">
        <f ca="true">+IF(OFFSET('Hygiene Data'!$E$12,0,10*ROW('Hygiene Data'!E199))="","",OFFSET('Hygiene Data'!$E$12,0,10*ROW('Hygiene Data'!E199)))</f>
        <v/>
      </c>
      <c r="DT205" s="270" t="str">
        <f ca="true">+IF(OFFSET('Hygiene Data'!$E$13,0,10*ROW('Hygiene Data'!E199))="","",OFFSET('Hygiene Data'!$E$13,0,10*ROW('Hygiene Data'!E199)))</f>
        <v/>
      </c>
      <c r="DU205" s="270" t="str">
        <f ca="true">+IF(OFFSET('Hygiene Data'!$F$11,0,10*ROW('Hygiene Data'!F199))="","",OFFSET('Hygiene Data'!$F$11,0,10*ROW('Hygiene Data'!F199)))</f>
        <v/>
      </c>
      <c r="DV205" s="270" t="str">
        <f ca="true">+IF(OFFSET('Hygiene Data'!$F$12,0,10*ROW('Hygiene Data'!F199))="","",OFFSET('Hygiene Data'!$F$12,0,10*ROW('Hygiene Data'!F199)))</f>
        <v/>
      </c>
      <c r="DW205" s="270" t="str">
        <f ca="true">+IF(OFFSET('Hygiene Data'!$F$13,0,10*ROW('Hygiene Data'!F199))="","",OFFSET('Hygiene Data'!$F$13,0,10*ROW('Hygiene Data'!F199)))</f>
        <v/>
      </c>
      <c r="DX205" s="270" t="str">
        <f ca="true">+IF(OFFSET('Hygiene Data'!$G$11,0,10*ROW('Hygiene Data'!G199))="","",OFFSET('Hygiene Data'!$G$11,0,10*ROW('Hygiene Data'!G199)))</f>
        <v/>
      </c>
      <c r="DY205" s="270" t="str">
        <f ca="true">+IF(OFFSET('Hygiene Data'!$G$12,0,10*ROW('Hygiene Data'!G199))="","",OFFSET('Hygiene Data'!$G$12,0,10*ROW('Hygiene Data'!G199)))</f>
        <v/>
      </c>
      <c r="DZ205" s="270" t="str">
        <f ca="true">+IF(OFFSET('Hygiene Data'!$G$13,0,10*ROW('Hygiene Data'!G199))="","",OFFSET('Hygiene Data'!$G$13,0,10*ROW('Hygiene Data'!G199)))</f>
        <v/>
      </c>
      <c r="EA205" s="270" t="str">
        <f ca="true">+IF(OFFSET('Hygiene Data'!$H$11,0,10*ROW('Hygiene Data'!H199))="","",OFFSET('Hygiene Data'!$H$11,0,10*ROW('Hygiene Data'!H199)))</f>
        <v/>
      </c>
      <c r="EB205" s="270" t="str">
        <f ca="true">+IF(OFFSET('Hygiene Data'!$H$12,0,10*ROW('Hygiene Data'!H199))="","",OFFSET('Hygiene Data'!$H$12,0,10*ROW('Hygiene Data'!H199)))</f>
        <v/>
      </c>
      <c r="EC205" s="270" t="str">
        <f ca="true">+IF(OFFSET('Hygiene Data'!$H$13,0,10*ROW('Hygiene Data'!H199))="","",OFFSET('Hygiene Data'!$H$13,0,10*ROW('Hygiene Data'!H199)))</f>
        <v/>
      </c>
      <c r="ED205" s="270" t="str">
        <f ca="true">+IF(OFFSET('Hygiene Data'!$I$11,0,10*ROW('Hygiene Data'!I199))="","",OFFSET('Hygiene Data'!$I$11,0,10*ROW('Hygiene Data'!I199)))</f>
        <v/>
      </c>
      <c r="EE205" s="270" t="str">
        <f ca="true">+IF(OFFSET('Hygiene Data'!$I$12,0,10*ROW('Hygiene Data'!I199))="","",OFFSET('Hygiene Data'!$I$12,0,10*ROW('Hygiene Data'!I199)))</f>
        <v/>
      </c>
      <c r="EF205" s="270"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6"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0"/>
      <c r="BS206" s="270" t="str">
        <f ca="true">+IF(OFFSET('Water Data'!$D$27,0,10*ROW('Water Data'!D200))="","",OFFSET('Water Data'!$D$27,0,10*ROW('Water Data'!D200)))</f>
        <v/>
      </c>
      <c r="BT206" s="270" t="str">
        <f ca="true">+IF(OFFSET('Water Data'!$D$28,0,10*ROW('Water Data'!D200))="","",OFFSET('Water Data'!$D$28,0,10*ROW('Water Data'!D200)))</f>
        <v/>
      </c>
      <c r="BU206" s="270" t="str">
        <f ca="true">+IF(OFFSET('Water Data'!$D$29,0,10*ROW('Water Data'!D200))="","",OFFSET('Water Data'!$D$29,0,10*ROW('Water Data'!D200)))</f>
        <v/>
      </c>
      <c r="BV206" s="270" t="str">
        <f ca="true">+IF(OFFSET('Water Data'!$E$27,0,10*ROW('Water Data'!E200))="","",OFFSET('Water Data'!$E$27,0,10*ROW('Water Data'!E200)))</f>
        <v/>
      </c>
      <c r="BW206" s="270" t="str">
        <f ca="true">+IF(OFFSET('Water Data'!$E$28,0,10*ROW('Water Data'!E200))="","",OFFSET('Water Data'!$E$28,0,10*ROW('Water Data'!E200)))</f>
        <v/>
      </c>
      <c r="BX206" s="270" t="str">
        <f ca="true">+IF(OFFSET('Water Data'!$E$29,0,10*ROW('Water Data'!E200))="","",OFFSET('Water Data'!$E$29,0,10*ROW('Water Data'!E200)))</f>
        <v/>
      </c>
      <c r="BY206" s="270" t="str">
        <f ca="true">+IF(OFFSET('Water Data'!$F$27,0,10*ROW('Water Data'!F200))="","",OFFSET('Water Data'!$F$27,0,10*ROW('Water Data'!F200)))</f>
        <v/>
      </c>
      <c r="BZ206" s="270" t="str">
        <f ca="true">+IF(OFFSET('Water Data'!$F$28,0,10*ROW('Water Data'!F200))="","",OFFSET('Water Data'!$F$28,0,10*ROW('Water Data'!F200)))</f>
        <v/>
      </c>
      <c r="CA206" s="270" t="str">
        <f ca="true">+IF(OFFSET('Water Data'!$F$29,0,10*ROW('Water Data'!F200))="","",OFFSET('Water Data'!$F$29,0,10*ROW('Water Data'!F200)))</f>
        <v/>
      </c>
      <c r="CB206" s="270" t="str">
        <f ca="true">+IF(OFFSET('Water Data'!$G$27,0,10*ROW('Water Data'!G200))="","",OFFSET('Water Data'!$G$27,0,10*ROW('Water Data'!G200)))</f>
        <v/>
      </c>
      <c r="CC206" s="270" t="str">
        <f ca="true">+IF(OFFSET('Water Data'!$G$28,0,10*ROW('Water Data'!G200))="","",OFFSET('Water Data'!$G$28,0,10*ROW('Water Data'!G200)))</f>
        <v/>
      </c>
      <c r="CD206" s="270" t="str">
        <f ca="true">+IF(OFFSET('Water Data'!$G$29,0,10*ROW('Water Data'!G200))="","",OFFSET('Water Data'!$G$29,0,10*ROW('Water Data'!G200)))</f>
        <v/>
      </c>
      <c r="CE206" s="270" t="str">
        <f ca="true">+IF(OFFSET('Water Data'!$H$27,0,10*ROW('Water Data'!H200))="","",OFFSET('Water Data'!$H$27,0,10*ROW('Water Data'!H200)))</f>
        <v/>
      </c>
      <c r="CF206" s="270" t="str">
        <f ca="true">+IF(OFFSET('Water Data'!$H$28,0,10*ROW('Water Data'!H200))="","",OFFSET('Water Data'!$H$28,0,10*ROW('Water Data'!H200)))</f>
        <v/>
      </c>
      <c r="CG206" s="270" t="str">
        <f ca="true">+IF(OFFSET('Water Data'!$H$29,0,10*ROW('Water Data'!H200))="","",OFFSET('Water Data'!$H$29,0,10*ROW('Water Data'!H200)))</f>
        <v/>
      </c>
      <c r="CH206" s="270" t="str">
        <f ca="true">+IF(OFFSET('Water Data'!$I$27,0,10*ROW('Water Data'!I200))="","",OFFSET('Water Data'!$I$27,0,10*ROW('Water Data'!I200)))</f>
        <v/>
      </c>
      <c r="CI206" s="270" t="str">
        <f ca="true">+IF(OFFSET('Water Data'!$I$28,0,10*ROW('Water Data'!I200))="","",OFFSET('Water Data'!$I$28,0,10*ROW('Water Data'!I200)))</f>
        <v/>
      </c>
      <c r="CJ206" s="270" t="str">
        <f ca="true">+IF(OFFSET('Water Data'!$I$29,0,10*ROW('Water Data'!I200))="","",OFFSET('Water Data'!$I$29,0,10*ROW('Water Data'!I200)))</f>
        <v/>
      </c>
      <c r="CK206" s="270" t="str">
        <f ca="true">+IF(OFFSET('Sanitation Data'!$D$28,0,10*ROW('Sanitation Data'!D200))="","",OFFSET('Sanitation Data'!$D$28,0,10*ROW('Sanitation Data'!D200)))</f>
        <v/>
      </c>
      <c r="CL206" s="270" t="str">
        <f ca="true">+IF(OFFSET('Sanitation Data'!$D$29,0,10*ROW('Sanitation Data'!D200))="","",OFFSET('Sanitation Data'!$D$29,0,10*ROW('Sanitation Data'!D200)))</f>
        <v/>
      </c>
      <c r="CM206" s="270" t="str">
        <f ca="true">+IF(OFFSET('Sanitation Data'!$D$30,0,10*ROW('Sanitation Data'!D200))="","",OFFSET('Sanitation Data'!$D$30,0,10*ROW('Sanitation Data'!D200)))</f>
        <v/>
      </c>
      <c r="CN206" s="270" t="str">
        <f ca="true">+IF(OFFSET('Sanitation Data'!$D$31,0,10*ROW('Sanitation Data'!D200))="","",OFFSET('Sanitation Data'!$D$31,0,10*ROW('Sanitation Data'!D200)))</f>
        <v/>
      </c>
      <c r="CO206" s="270" t="str">
        <f ca="true">+IF(OFFSET('Sanitation Data'!$D$32,0,10*ROW('Sanitation Data'!D200))="","",OFFSET('Sanitation Data'!$D$32,0,10*ROW('Sanitation Data'!D200)))</f>
        <v/>
      </c>
      <c r="CP206" s="270" t="str">
        <f ca="true">+IF(OFFSET('Sanitation Data'!$E$28,0,10*ROW('Sanitation Data'!E200))="","",OFFSET('Sanitation Data'!$E$28,0,10*ROW('Sanitation Data'!E200)))</f>
        <v/>
      </c>
      <c r="CQ206" s="270" t="str">
        <f ca="true">+IF(OFFSET('Sanitation Data'!$E$29,0,10*ROW('Sanitation Data'!E200))="","",OFFSET('Sanitation Data'!$E$29,0,10*ROW('Sanitation Data'!E200)))</f>
        <v/>
      </c>
      <c r="CR206" s="270" t="str">
        <f ca="true">+IF(OFFSET('Sanitation Data'!$E$30,0,10*ROW('Sanitation Data'!E200))="","",OFFSET('Sanitation Data'!$E$30,0,10*ROW('Sanitation Data'!E200)))</f>
        <v/>
      </c>
      <c r="CS206" s="270" t="str">
        <f ca="true">+IF(OFFSET('Sanitation Data'!$E$31,0,10*ROW('Sanitation Data'!E200))="","",OFFSET('Sanitation Data'!$E$31,0,10*ROW('Sanitation Data'!E200)))</f>
        <v/>
      </c>
      <c r="CT206" s="270" t="str">
        <f ca="true">+IF(OFFSET('Sanitation Data'!$E$32,0,10*ROW('Sanitation Data'!E200))="","",OFFSET('Sanitation Data'!$E$32,0,10*ROW('Sanitation Data'!E200)))</f>
        <v/>
      </c>
      <c r="CU206" s="270" t="str">
        <f ca="true">+IF(OFFSET('Sanitation Data'!$F$28,0,10*ROW('Sanitation Data'!F200))="","",OFFSET('Sanitation Data'!$F$28,0,10*ROW('Sanitation Data'!F200)))</f>
        <v/>
      </c>
      <c r="CV206" s="270" t="str">
        <f ca="true">+IF(OFFSET('Sanitation Data'!$F$29,0,10*ROW('Sanitation Data'!F200))="","",OFFSET('Sanitation Data'!$F$29,0,10*ROW('Sanitation Data'!F200)))</f>
        <v/>
      </c>
      <c r="CW206" s="270" t="str">
        <f ca="true">+IF(OFFSET('Sanitation Data'!$F$30,0,10*ROW('Sanitation Data'!F200))="","",OFFSET('Sanitation Data'!$F$30,0,10*ROW('Sanitation Data'!F200)))</f>
        <v/>
      </c>
      <c r="CX206" s="270" t="str">
        <f ca="true">+IF(OFFSET('Sanitation Data'!$F$31,0,10*ROW('Sanitation Data'!F200))="","",OFFSET('Sanitation Data'!$F$31,0,10*ROW('Sanitation Data'!F200)))</f>
        <v/>
      </c>
      <c r="CY206" s="270" t="str">
        <f ca="true">+IF(OFFSET('Sanitation Data'!$F$32,0,10*ROW('Sanitation Data'!F200))="","",OFFSET('Sanitation Data'!$F$32,0,10*ROW('Sanitation Data'!F200)))</f>
        <v/>
      </c>
      <c r="CZ206" s="270" t="str">
        <f ca="true">+IF(OFFSET('Sanitation Data'!$G$28,0,10*ROW('Sanitation Data'!G200))="","",OFFSET('Sanitation Data'!$G$28,0,10*ROW('Sanitation Data'!G200)))</f>
        <v/>
      </c>
      <c r="DA206" s="270" t="str">
        <f ca="true">+IF(OFFSET('Sanitation Data'!$G$29,0,10*ROW('Sanitation Data'!G200))="","",OFFSET('Sanitation Data'!$G$29,0,10*ROW('Sanitation Data'!G200)))</f>
        <v/>
      </c>
      <c r="DB206" s="270" t="str">
        <f ca="true">+IF(OFFSET('Sanitation Data'!$G$30,0,10*ROW('Sanitation Data'!G200))="","",OFFSET('Sanitation Data'!$G$30,0,10*ROW('Sanitation Data'!G200)))</f>
        <v/>
      </c>
      <c r="DC206" s="270" t="str">
        <f ca="true">+IF(OFFSET('Sanitation Data'!$G$31,0,10*ROW('Sanitation Data'!G200))="","",OFFSET('Sanitation Data'!$G$31,0,10*ROW('Sanitation Data'!G200)))</f>
        <v/>
      </c>
      <c r="DD206" s="270" t="str">
        <f ca="true">+IF(OFFSET('Sanitation Data'!$G$32,0,10*ROW('Sanitation Data'!G200))="","",OFFSET('Sanitation Data'!$G$32,0,10*ROW('Sanitation Data'!G200)))</f>
        <v/>
      </c>
      <c r="DE206" s="270" t="str">
        <f ca="true">+IF(OFFSET('Sanitation Data'!$H$28,0,10*ROW('Sanitation Data'!H200))="","",OFFSET('Sanitation Data'!$H$28,0,10*ROW('Sanitation Data'!H200)))</f>
        <v/>
      </c>
      <c r="DF206" s="270" t="str">
        <f ca="true">+IF(OFFSET('Sanitation Data'!$H$29,0,10*ROW('Sanitation Data'!H200))="","",OFFSET('Sanitation Data'!$H$29,0,10*ROW('Sanitation Data'!H200)))</f>
        <v/>
      </c>
      <c r="DG206" s="270" t="str">
        <f ca="true">+IF(OFFSET('Sanitation Data'!$H$30,0,10*ROW('Sanitation Data'!H200))="","",OFFSET('Sanitation Data'!$H$30,0,10*ROW('Sanitation Data'!H200)))</f>
        <v/>
      </c>
      <c r="DH206" s="270" t="str">
        <f ca="true">+IF(OFFSET('Sanitation Data'!$H$31,0,10*ROW('Sanitation Data'!H200))="","",OFFSET('Sanitation Data'!$H$31,0,10*ROW('Sanitation Data'!H200)))</f>
        <v/>
      </c>
      <c r="DI206" s="270" t="str">
        <f ca="true">+IF(OFFSET('Sanitation Data'!$H$32,0,10*ROW('Sanitation Data'!H200))="","",OFFSET('Sanitation Data'!$H$32,0,10*ROW('Sanitation Data'!H200)))</f>
        <v/>
      </c>
      <c r="DJ206" s="270" t="str">
        <f ca="true">+IF(OFFSET('Sanitation Data'!$I$28,0,10*ROW('Sanitation Data'!I200))="","",OFFSET('Sanitation Data'!$I$28,0,10*ROW('Sanitation Data'!I200)))</f>
        <v/>
      </c>
      <c r="DK206" s="270" t="str">
        <f ca="true">+IF(OFFSET('Sanitation Data'!$I$29,0,10*ROW('Sanitation Data'!I200))="","",OFFSET('Sanitation Data'!$I$29,0,10*ROW('Sanitation Data'!I200)))</f>
        <v/>
      </c>
      <c r="DL206" s="270" t="str">
        <f ca="true">+IF(OFFSET('Sanitation Data'!$I$30,0,10*ROW('Sanitation Data'!I200))="","",OFFSET('Sanitation Data'!$I$30,0,10*ROW('Sanitation Data'!I200)))</f>
        <v/>
      </c>
      <c r="DM206" s="270" t="str">
        <f ca="true">+IF(OFFSET('Sanitation Data'!$I$31,0,10*ROW('Sanitation Data'!I200))="","",OFFSET('Sanitation Data'!$I$31,0,10*ROW('Sanitation Data'!I200)))</f>
        <v/>
      </c>
      <c r="DN206" s="270" t="str">
        <f ca="true">+IF(OFFSET('Sanitation Data'!$I$32,0,10*ROW('Sanitation Data'!I200))="","",OFFSET('Sanitation Data'!$I$32,0,10*ROW('Sanitation Data'!I200)))</f>
        <v/>
      </c>
      <c r="DO206" s="270" t="str">
        <f ca="true">+IF(OFFSET('Hygiene Data'!$D$11,0,10*ROW('Hygiene Data'!D200))="","",OFFSET('Hygiene Data'!$D$11,0,10*ROW('Hygiene Data'!D200)))</f>
        <v/>
      </c>
      <c r="DP206" s="270" t="str">
        <f ca="true">+IF(OFFSET('Hygiene Data'!$D$12,0,10*ROW('Hygiene Data'!D200))="","",OFFSET('Hygiene Data'!$D$12,0,10*ROW('Hygiene Data'!D200)))</f>
        <v/>
      </c>
      <c r="DQ206" s="270" t="str">
        <f ca="true">+IF(OFFSET('Hygiene Data'!$D$13,0,10*ROW('Hygiene Data'!D200))="","",OFFSET('Hygiene Data'!$D$13,0,10*ROW('Hygiene Data'!D200)))</f>
        <v/>
      </c>
      <c r="DR206" s="270" t="str">
        <f ca="true">+IF(OFFSET('Hygiene Data'!$E$11,0,10*ROW('Hygiene Data'!E200))="","",OFFSET('Hygiene Data'!$E$11,0,10*ROW('Hygiene Data'!E200)))</f>
        <v/>
      </c>
      <c r="DS206" s="270" t="str">
        <f ca="true">+IF(OFFSET('Hygiene Data'!$E$12,0,10*ROW('Hygiene Data'!E200))="","",OFFSET('Hygiene Data'!$E$12,0,10*ROW('Hygiene Data'!E200)))</f>
        <v/>
      </c>
      <c r="DT206" s="270" t="str">
        <f ca="true">+IF(OFFSET('Hygiene Data'!$E$13,0,10*ROW('Hygiene Data'!E200))="","",OFFSET('Hygiene Data'!$E$13,0,10*ROW('Hygiene Data'!E200)))</f>
        <v/>
      </c>
      <c r="DU206" s="270" t="str">
        <f ca="true">+IF(OFFSET('Hygiene Data'!$F$11,0,10*ROW('Hygiene Data'!F200))="","",OFFSET('Hygiene Data'!$F$11,0,10*ROW('Hygiene Data'!F200)))</f>
        <v/>
      </c>
      <c r="DV206" s="270" t="str">
        <f ca="true">+IF(OFFSET('Hygiene Data'!$F$12,0,10*ROW('Hygiene Data'!F200))="","",OFFSET('Hygiene Data'!$F$12,0,10*ROW('Hygiene Data'!F200)))</f>
        <v/>
      </c>
      <c r="DW206" s="270" t="str">
        <f ca="true">+IF(OFFSET('Hygiene Data'!$F$13,0,10*ROW('Hygiene Data'!F200))="","",OFFSET('Hygiene Data'!$F$13,0,10*ROW('Hygiene Data'!F200)))</f>
        <v/>
      </c>
      <c r="DX206" s="270" t="str">
        <f ca="true">+IF(OFFSET('Hygiene Data'!$G$11,0,10*ROW('Hygiene Data'!G200))="","",OFFSET('Hygiene Data'!$G$11,0,10*ROW('Hygiene Data'!G200)))</f>
        <v/>
      </c>
      <c r="DY206" s="270" t="str">
        <f ca="true">+IF(OFFSET('Hygiene Data'!$G$12,0,10*ROW('Hygiene Data'!G200))="","",OFFSET('Hygiene Data'!$G$12,0,10*ROW('Hygiene Data'!G200)))</f>
        <v/>
      </c>
      <c r="DZ206" s="270" t="str">
        <f ca="true">+IF(OFFSET('Hygiene Data'!$G$13,0,10*ROW('Hygiene Data'!G200))="","",OFFSET('Hygiene Data'!$G$13,0,10*ROW('Hygiene Data'!G200)))</f>
        <v/>
      </c>
      <c r="EA206" s="270" t="str">
        <f ca="true">+IF(OFFSET('Hygiene Data'!$H$11,0,10*ROW('Hygiene Data'!H200))="","",OFFSET('Hygiene Data'!$H$11,0,10*ROW('Hygiene Data'!H200)))</f>
        <v/>
      </c>
      <c r="EB206" s="270" t="str">
        <f ca="true">+IF(OFFSET('Hygiene Data'!$H$12,0,10*ROW('Hygiene Data'!H200))="","",OFFSET('Hygiene Data'!$H$12,0,10*ROW('Hygiene Data'!H200)))</f>
        <v/>
      </c>
      <c r="EC206" s="270" t="str">
        <f ca="true">+IF(OFFSET('Hygiene Data'!$H$13,0,10*ROW('Hygiene Data'!H200))="","",OFFSET('Hygiene Data'!$H$13,0,10*ROW('Hygiene Data'!H200)))</f>
        <v/>
      </c>
      <c r="ED206" s="270" t="str">
        <f ca="true">+IF(OFFSET('Hygiene Data'!$I$11,0,10*ROW('Hygiene Data'!I200))="","",OFFSET('Hygiene Data'!$I$11,0,10*ROW('Hygiene Data'!I200)))</f>
        <v/>
      </c>
      <c r="EE206" s="270" t="str">
        <f ca="true">+IF(OFFSET('Hygiene Data'!$I$12,0,10*ROW('Hygiene Data'!I200))="","",OFFSET('Hygiene Data'!$I$12,0,10*ROW('Hygiene Data'!I200)))</f>
        <v/>
      </c>
      <c r="EF206" s="270"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6"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0"/>
      <c r="BS207" s="270" t="str">
        <f ca="true">+IF(OFFSET('Water Data'!$D$27,0,10*ROW('Water Data'!D201))="","",OFFSET('Water Data'!$D$27,0,10*ROW('Water Data'!D201)))</f>
        <v/>
      </c>
      <c r="BT207" s="270" t="str">
        <f ca="true">+IF(OFFSET('Water Data'!$D$28,0,10*ROW('Water Data'!D201))="","",OFFSET('Water Data'!$D$28,0,10*ROW('Water Data'!D201)))</f>
        <v/>
      </c>
      <c r="BU207" s="270" t="str">
        <f ca="true">+IF(OFFSET('Water Data'!$D$29,0,10*ROW('Water Data'!D201))="","",OFFSET('Water Data'!$D$29,0,10*ROW('Water Data'!D201)))</f>
        <v/>
      </c>
      <c r="BV207" s="270" t="str">
        <f ca="true">+IF(OFFSET('Water Data'!$E$27,0,10*ROW('Water Data'!E201))="","",OFFSET('Water Data'!$E$27,0,10*ROW('Water Data'!E201)))</f>
        <v/>
      </c>
      <c r="BW207" s="270" t="str">
        <f ca="true">+IF(OFFSET('Water Data'!$E$28,0,10*ROW('Water Data'!E201))="","",OFFSET('Water Data'!$E$28,0,10*ROW('Water Data'!E201)))</f>
        <v/>
      </c>
      <c r="BX207" s="270" t="str">
        <f ca="true">+IF(OFFSET('Water Data'!$E$29,0,10*ROW('Water Data'!E201))="","",OFFSET('Water Data'!$E$29,0,10*ROW('Water Data'!E201)))</f>
        <v/>
      </c>
      <c r="BY207" s="270" t="str">
        <f ca="true">+IF(OFFSET('Water Data'!$F$27,0,10*ROW('Water Data'!F201))="","",OFFSET('Water Data'!$F$27,0,10*ROW('Water Data'!F201)))</f>
        <v/>
      </c>
      <c r="BZ207" s="270" t="str">
        <f ca="true">+IF(OFFSET('Water Data'!$F$28,0,10*ROW('Water Data'!F201))="","",OFFSET('Water Data'!$F$28,0,10*ROW('Water Data'!F201)))</f>
        <v/>
      </c>
      <c r="CA207" s="270" t="str">
        <f ca="true">+IF(OFFSET('Water Data'!$F$29,0,10*ROW('Water Data'!F201))="","",OFFSET('Water Data'!$F$29,0,10*ROW('Water Data'!F201)))</f>
        <v/>
      </c>
      <c r="CB207" s="270" t="str">
        <f ca="true">+IF(OFFSET('Water Data'!$G$27,0,10*ROW('Water Data'!G201))="","",OFFSET('Water Data'!$G$27,0,10*ROW('Water Data'!G201)))</f>
        <v/>
      </c>
      <c r="CC207" s="270" t="str">
        <f ca="true">+IF(OFFSET('Water Data'!$G$28,0,10*ROW('Water Data'!G201))="","",OFFSET('Water Data'!$G$28,0,10*ROW('Water Data'!G201)))</f>
        <v/>
      </c>
      <c r="CD207" s="270" t="str">
        <f ca="true">+IF(OFFSET('Water Data'!$G$29,0,10*ROW('Water Data'!G201))="","",OFFSET('Water Data'!$G$29,0,10*ROW('Water Data'!G201)))</f>
        <v/>
      </c>
      <c r="CE207" s="270" t="str">
        <f ca="true">+IF(OFFSET('Water Data'!$H$27,0,10*ROW('Water Data'!H201))="","",OFFSET('Water Data'!$H$27,0,10*ROW('Water Data'!H201)))</f>
        <v/>
      </c>
      <c r="CF207" s="270" t="str">
        <f ca="true">+IF(OFFSET('Water Data'!$H$28,0,10*ROW('Water Data'!H201))="","",OFFSET('Water Data'!$H$28,0,10*ROW('Water Data'!H201)))</f>
        <v/>
      </c>
      <c r="CG207" s="270" t="str">
        <f ca="true">+IF(OFFSET('Water Data'!$H$29,0,10*ROW('Water Data'!H201))="","",OFFSET('Water Data'!$H$29,0,10*ROW('Water Data'!H201)))</f>
        <v/>
      </c>
      <c r="CH207" s="270" t="str">
        <f ca="true">+IF(OFFSET('Water Data'!$I$27,0,10*ROW('Water Data'!I201))="","",OFFSET('Water Data'!$I$27,0,10*ROW('Water Data'!I201)))</f>
        <v/>
      </c>
      <c r="CI207" s="270" t="str">
        <f ca="true">+IF(OFFSET('Water Data'!$I$28,0,10*ROW('Water Data'!I201))="","",OFFSET('Water Data'!$I$28,0,10*ROW('Water Data'!I201)))</f>
        <v/>
      </c>
      <c r="CJ207" s="270" t="str">
        <f ca="true">+IF(OFFSET('Water Data'!$I$29,0,10*ROW('Water Data'!I201))="","",OFFSET('Water Data'!$I$29,0,10*ROW('Water Data'!I201)))</f>
        <v/>
      </c>
      <c r="CK207" s="270" t="str">
        <f ca="true">+IF(OFFSET('Sanitation Data'!$D$28,0,10*ROW('Sanitation Data'!D201))="","",OFFSET('Sanitation Data'!$D$28,0,10*ROW('Sanitation Data'!D201)))</f>
        <v/>
      </c>
      <c r="CL207" s="270" t="str">
        <f ca="true">+IF(OFFSET('Sanitation Data'!$D$29,0,10*ROW('Sanitation Data'!D201))="","",OFFSET('Sanitation Data'!$D$29,0,10*ROW('Sanitation Data'!D201)))</f>
        <v/>
      </c>
      <c r="CM207" s="270" t="str">
        <f ca="true">+IF(OFFSET('Sanitation Data'!$D$30,0,10*ROW('Sanitation Data'!D201))="","",OFFSET('Sanitation Data'!$D$30,0,10*ROW('Sanitation Data'!D201)))</f>
        <v/>
      </c>
      <c r="CN207" s="270" t="str">
        <f ca="true">+IF(OFFSET('Sanitation Data'!$D$31,0,10*ROW('Sanitation Data'!D201))="","",OFFSET('Sanitation Data'!$D$31,0,10*ROW('Sanitation Data'!D201)))</f>
        <v/>
      </c>
      <c r="CO207" s="270" t="str">
        <f ca="true">+IF(OFFSET('Sanitation Data'!$D$32,0,10*ROW('Sanitation Data'!D201))="","",OFFSET('Sanitation Data'!$D$32,0,10*ROW('Sanitation Data'!D201)))</f>
        <v/>
      </c>
      <c r="CP207" s="270" t="str">
        <f ca="true">+IF(OFFSET('Sanitation Data'!$E$28,0,10*ROW('Sanitation Data'!E201))="","",OFFSET('Sanitation Data'!$E$28,0,10*ROW('Sanitation Data'!E201)))</f>
        <v/>
      </c>
      <c r="CQ207" s="270" t="str">
        <f ca="true">+IF(OFFSET('Sanitation Data'!$E$29,0,10*ROW('Sanitation Data'!E201))="","",OFFSET('Sanitation Data'!$E$29,0,10*ROW('Sanitation Data'!E201)))</f>
        <v/>
      </c>
      <c r="CR207" s="270" t="str">
        <f ca="true">+IF(OFFSET('Sanitation Data'!$E$30,0,10*ROW('Sanitation Data'!E201))="","",OFFSET('Sanitation Data'!$E$30,0,10*ROW('Sanitation Data'!E201)))</f>
        <v/>
      </c>
      <c r="CS207" s="270" t="str">
        <f ca="true">+IF(OFFSET('Sanitation Data'!$E$31,0,10*ROW('Sanitation Data'!E201))="","",OFFSET('Sanitation Data'!$E$31,0,10*ROW('Sanitation Data'!E201)))</f>
        <v/>
      </c>
      <c r="CT207" s="270" t="str">
        <f ca="true">+IF(OFFSET('Sanitation Data'!$E$32,0,10*ROW('Sanitation Data'!E201))="","",OFFSET('Sanitation Data'!$E$32,0,10*ROW('Sanitation Data'!E201)))</f>
        <v/>
      </c>
      <c r="CU207" s="270" t="str">
        <f ca="true">+IF(OFFSET('Sanitation Data'!$F$28,0,10*ROW('Sanitation Data'!F201))="","",OFFSET('Sanitation Data'!$F$28,0,10*ROW('Sanitation Data'!F201)))</f>
        <v/>
      </c>
      <c r="CV207" s="270" t="str">
        <f ca="true">+IF(OFFSET('Sanitation Data'!$F$29,0,10*ROW('Sanitation Data'!F201))="","",OFFSET('Sanitation Data'!$F$29,0,10*ROW('Sanitation Data'!F201)))</f>
        <v/>
      </c>
      <c r="CW207" s="270" t="str">
        <f ca="true">+IF(OFFSET('Sanitation Data'!$F$30,0,10*ROW('Sanitation Data'!F201))="","",OFFSET('Sanitation Data'!$F$30,0,10*ROW('Sanitation Data'!F201)))</f>
        <v/>
      </c>
      <c r="CX207" s="270" t="str">
        <f ca="true">+IF(OFFSET('Sanitation Data'!$F$31,0,10*ROW('Sanitation Data'!F201))="","",OFFSET('Sanitation Data'!$F$31,0,10*ROW('Sanitation Data'!F201)))</f>
        <v/>
      </c>
      <c r="CY207" s="270" t="str">
        <f ca="true">+IF(OFFSET('Sanitation Data'!$F$32,0,10*ROW('Sanitation Data'!F201))="","",OFFSET('Sanitation Data'!$F$32,0,10*ROW('Sanitation Data'!F201)))</f>
        <v/>
      </c>
      <c r="CZ207" s="270" t="str">
        <f ca="true">+IF(OFFSET('Sanitation Data'!$G$28,0,10*ROW('Sanitation Data'!G201))="","",OFFSET('Sanitation Data'!$G$28,0,10*ROW('Sanitation Data'!G201)))</f>
        <v/>
      </c>
      <c r="DA207" s="270" t="str">
        <f ca="true">+IF(OFFSET('Sanitation Data'!$G$29,0,10*ROW('Sanitation Data'!G201))="","",OFFSET('Sanitation Data'!$G$29,0,10*ROW('Sanitation Data'!G201)))</f>
        <v/>
      </c>
      <c r="DB207" s="270" t="str">
        <f ca="true">+IF(OFFSET('Sanitation Data'!$G$30,0,10*ROW('Sanitation Data'!G201))="","",OFFSET('Sanitation Data'!$G$30,0,10*ROW('Sanitation Data'!G201)))</f>
        <v/>
      </c>
      <c r="DC207" s="270" t="str">
        <f ca="true">+IF(OFFSET('Sanitation Data'!$G$31,0,10*ROW('Sanitation Data'!G201))="","",OFFSET('Sanitation Data'!$G$31,0,10*ROW('Sanitation Data'!G201)))</f>
        <v/>
      </c>
      <c r="DD207" s="270" t="str">
        <f ca="true">+IF(OFFSET('Sanitation Data'!$G$32,0,10*ROW('Sanitation Data'!G201))="","",OFFSET('Sanitation Data'!$G$32,0,10*ROW('Sanitation Data'!G201)))</f>
        <v/>
      </c>
      <c r="DE207" s="270" t="str">
        <f ca="true">+IF(OFFSET('Sanitation Data'!$H$28,0,10*ROW('Sanitation Data'!H201))="","",OFFSET('Sanitation Data'!$H$28,0,10*ROW('Sanitation Data'!H201)))</f>
        <v/>
      </c>
      <c r="DF207" s="270" t="str">
        <f ca="true">+IF(OFFSET('Sanitation Data'!$H$29,0,10*ROW('Sanitation Data'!H201))="","",OFFSET('Sanitation Data'!$H$29,0,10*ROW('Sanitation Data'!H201)))</f>
        <v/>
      </c>
      <c r="DG207" s="270" t="str">
        <f ca="true">+IF(OFFSET('Sanitation Data'!$H$30,0,10*ROW('Sanitation Data'!H201))="","",OFFSET('Sanitation Data'!$H$30,0,10*ROW('Sanitation Data'!H201)))</f>
        <v/>
      </c>
      <c r="DH207" s="270" t="str">
        <f ca="true">+IF(OFFSET('Sanitation Data'!$H$31,0,10*ROW('Sanitation Data'!H201))="","",OFFSET('Sanitation Data'!$H$31,0,10*ROW('Sanitation Data'!H201)))</f>
        <v/>
      </c>
      <c r="DI207" s="270" t="str">
        <f ca="true">+IF(OFFSET('Sanitation Data'!$H$32,0,10*ROW('Sanitation Data'!H201))="","",OFFSET('Sanitation Data'!$H$32,0,10*ROW('Sanitation Data'!H201)))</f>
        <v/>
      </c>
      <c r="DJ207" s="270" t="str">
        <f ca="true">+IF(OFFSET('Sanitation Data'!$I$28,0,10*ROW('Sanitation Data'!I201))="","",OFFSET('Sanitation Data'!$I$28,0,10*ROW('Sanitation Data'!I201)))</f>
        <v/>
      </c>
      <c r="DK207" s="270" t="str">
        <f ca="true">+IF(OFFSET('Sanitation Data'!$I$29,0,10*ROW('Sanitation Data'!I201))="","",OFFSET('Sanitation Data'!$I$29,0,10*ROW('Sanitation Data'!I201)))</f>
        <v/>
      </c>
      <c r="DL207" s="270" t="str">
        <f ca="true">+IF(OFFSET('Sanitation Data'!$I$30,0,10*ROW('Sanitation Data'!I201))="","",OFFSET('Sanitation Data'!$I$30,0,10*ROW('Sanitation Data'!I201)))</f>
        <v/>
      </c>
      <c r="DM207" s="270" t="str">
        <f ca="true">+IF(OFFSET('Sanitation Data'!$I$31,0,10*ROW('Sanitation Data'!I201))="","",OFFSET('Sanitation Data'!$I$31,0,10*ROW('Sanitation Data'!I201)))</f>
        <v/>
      </c>
      <c r="DN207" s="270" t="str">
        <f ca="true">+IF(OFFSET('Sanitation Data'!$I$32,0,10*ROW('Sanitation Data'!I201))="","",OFFSET('Sanitation Data'!$I$32,0,10*ROW('Sanitation Data'!I201)))</f>
        <v/>
      </c>
      <c r="DO207" s="270" t="str">
        <f ca="true">+IF(OFFSET('Hygiene Data'!$D$11,0,10*ROW('Hygiene Data'!D201))="","",OFFSET('Hygiene Data'!$D$11,0,10*ROW('Hygiene Data'!D201)))</f>
        <v/>
      </c>
      <c r="DP207" s="270" t="str">
        <f ca="true">+IF(OFFSET('Hygiene Data'!$D$12,0,10*ROW('Hygiene Data'!D201))="","",OFFSET('Hygiene Data'!$D$12,0,10*ROW('Hygiene Data'!D201)))</f>
        <v/>
      </c>
      <c r="DQ207" s="270" t="str">
        <f ca="true">+IF(OFFSET('Hygiene Data'!$D$13,0,10*ROW('Hygiene Data'!D201))="","",OFFSET('Hygiene Data'!$D$13,0,10*ROW('Hygiene Data'!D201)))</f>
        <v/>
      </c>
      <c r="DR207" s="270" t="str">
        <f ca="true">+IF(OFFSET('Hygiene Data'!$E$11,0,10*ROW('Hygiene Data'!E201))="","",OFFSET('Hygiene Data'!$E$11,0,10*ROW('Hygiene Data'!E201)))</f>
        <v/>
      </c>
      <c r="DS207" s="270" t="str">
        <f ca="true">+IF(OFFSET('Hygiene Data'!$E$12,0,10*ROW('Hygiene Data'!E201))="","",OFFSET('Hygiene Data'!$E$12,0,10*ROW('Hygiene Data'!E201)))</f>
        <v/>
      </c>
      <c r="DT207" s="270" t="str">
        <f ca="true">+IF(OFFSET('Hygiene Data'!$E$13,0,10*ROW('Hygiene Data'!E201))="","",OFFSET('Hygiene Data'!$E$13,0,10*ROW('Hygiene Data'!E201)))</f>
        <v/>
      </c>
      <c r="DU207" s="270" t="str">
        <f ca="true">+IF(OFFSET('Hygiene Data'!$F$11,0,10*ROW('Hygiene Data'!F201))="","",OFFSET('Hygiene Data'!$F$11,0,10*ROW('Hygiene Data'!F201)))</f>
        <v/>
      </c>
      <c r="DV207" s="270" t="str">
        <f ca="true">+IF(OFFSET('Hygiene Data'!$F$12,0,10*ROW('Hygiene Data'!F201))="","",OFFSET('Hygiene Data'!$F$12,0,10*ROW('Hygiene Data'!F201)))</f>
        <v/>
      </c>
      <c r="DW207" s="270" t="str">
        <f ca="true">+IF(OFFSET('Hygiene Data'!$F$13,0,10*ROW('Hygiene Data'!F201))="","",OFFSET('Hygiene Data'!$F$13,0,10*ROW('Hygiene Data'!F201)))</f>
        <v/>
      </c>
      <c r="DX207" s="270" t="str">
        <f ca="true">+IF(OFFSET('Hygiene Data'!$G$11,0,10*ROW('Hygiene Data'!G201))="","",OFFSET('Hygiene Data'!$G$11,0,10*ROW('Hygiene Data'!G201)))</f>
        <v/>
      </c>
      <c r="DY207" s="270" t="str">
        <f ca="true">+IF(OFFSET('Hygiene Data'!$G$12,0,10*ROW('Hygiene Data'!G201))="","",OFFSET('Hygiene Data'!$G$12,0,10*ROW('Hygiene Data'!G201)))</f>
        <v/>
      </c>
      <c r="DZ207" s="270" t="str">
        <f ca="true">+IF(OFFSET('Hygiene Data'!$G$13,0,10*ROW('Hygiene Data'!G201))="","",OFFSET('Hygiene Data'!$G$13,0,10*ROW('Hygiene Data'!G201)))</f>
        <v/>
      </c>
      <c r="EA207" s="270" t="str">
        <f ca="true">+IF(OFFSET('Hygiene Data'!$H$11,0,10*ROW('Hygiene Data'!H201))="","",OFFSET('Hygiene Data'!$H$11,0,10*ROW('Hygiene Data'!H201)))</f>
        <v/>
      </c>
      <c r="EB207" s="270" t="str">
        <f ca="true">+IF(OFFSET('Hygiene Data'!$H$12,0,10*ROW('Hygiene Data'!H201))="","",OFFSET('Hygiene Data'!$H$12,0,10*ROW('Hygiene Data'!H201)))</f>
        <v/>
      </c>
      <c r="EC207" s="270" t="str">
        <f ca="true">+IF(OFFSET('Hygiene Data'!$H$13,0,10*ROW('Hygiene Data'!H201))="","",OFFSET('Hygiene Data'!$H$13,0,10*ROW('Hygiene Data'!H201)))</f>
        <v/>
      </c>
      <c r="ED207" s="270" t="str">
        <f ca="true">+IF(OFFSET('Hygiene Data'!$I$11,0,10*ROW('Hygiene Data'!I201))="","",OFFSET('Hygiene Data'!$I$11,0,10*ROW('Hygiene Data'!I201)))</f>
        <v/>
      </c>
      <c r="EE207" s="270" t="str">
        <f ca="true">+IF(OFFSET('Hygiene Data'!$I$12,0,10*ROW('Hygiene Data'!I201))="","",OFFSET('Hygiene Data'!$I$12,0,10*ROW('Hygiene Data'!I201)))</f>
        <v/>
      </c>
      <c r="EF207" s="270"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06" customFormat="true" ht="30" customHeight="true" x14ac:dyDescent="0.25">
      <c r="B1" s="320" t="s">
        <v>28</v>
      </c>
      <c r="C1" s="545" t="s">
        <v>248</v>
      </c>
      <c r="D1" s="315" t="s">
        <v>159</v>
      </c>
      <c r="E1" s="315"/>
      <c r="F1" s="315"/>
      <c r="G1" s="315"/>
      <c r="H1" s="315"/>
      <c r="I1" s="316"/>
      <c r="J1" s="307"/>
      <c r="K1" s="307"/>
      <c r="L1" s="320" t="s">
        <v>28</v>
      </c>
      <c r="M1" s="545" t="s">
        <v>249</v>
      </c>
      <c r="N1" s="315" t="s">
        <v>159</v>
      </c>
      <c r="O1" s="315"/>
      <c r="P1" s="315"/>
      <c r="Q1" s="315"/>
      <c r="R1" s="315"/>
      <c r="S1" s="316"/>
      <c r="T1" s="307"/>
      <c r="U1" s="307"/>
      <c r="V1" s="320" t="s">
        <v>28</v>
      </c>
      <c r="W1" s="545" t="s">
        <v>250</v>
      </c>
      <c r="X1" s="315" t="str">
        <f>N1</f>
        <v>Sierra Leone</v>
      </c>
      <c r="Y1" s="315"/>
      <c r="Z1" s="315"/>
      <c r="AA1" s="315"/>
      <c r="AB1" s="315"/>
      <c r="AC1" s="316"/>
      <c r="AD1" s="307"/>
      <c r="AE1" s="307"/>
      <c r="AF1" s="320" t="s">
        <v>28</v>
      </c>
      <c r="AG1" s="545" t="s">
        <v>250</v>
      </c>
      <c r="AH1" s="315" t="str">
        <f>X1</f>
        <v>Sierra Leone</v>
      </c>
      <c r="AI1" s="315"/>
      <c r="AJ1" s="315"/>
      <c r="AK1" s="315"/>
      <c r="AL1" s="315"/>
      <c r="AM1" s="316"/>
      <c r="AN1" s="307"/>
      <c r="AO1" s="307"/>
      <c r="AP1" s="320" t="s">
        <v>28</v>
      </c>
      <c r="AQ1" s="545" t="s">
        <v>251</v>
      </c>
      <c r="AR1" s="315" t="str">
        <f>AH1</f>
        <v>Sierra Leone</v>
      </c>
      <c r="AS1" s="315"/>
      <c r="AT1" s="315"/>
      <c r="AU1" s="315"/>
      <c r="AV1" s="315"/>
      <c r="AW1" s="316"/>
      <c r="AX1" s="307"/>
      <c r="AY1" s="307"/>
      <c r="AZ1" s="320" t="s">
        <v>28</v>
      </c>
      <c r="BA1" s="545" t="s">
        <v>251</v>
      </c>
      <c r="BB1" s="315" t="str">
        <f>AR1</f>
        <v>Sierra Leone</v>
      </c>
      <c r="BC1" s="315"/>
      <c r="BD1" s="315"/>
      <c r="BE1" s="315"/>
      <c r="BF1" s="315"/>
      <c r="BG1" s="316"/>
      <c r="BH1" s="307"/>
      <c r="BI1" s="307"/>
      <c r="BJ1" s="320" t="s">
        <v>28</v>
      </c>
      <c r="BK1" s="545" t="s">
        <v>252</v>
      </c>
      <c r="BL1" s="315" t="str">
        <f>BB1</f>
        <v>Sierra Leone</v>
      </c>
      <c r="BM1" s="315"/>
      <c r="BN1" s="315"/>
      <c r="BO1" s="315"/>
      <c r="BP1" s="315"/>
      <c r="BQ1" s="316"/>
      <c r="BR1" s="307"/>
      <c r="BS1" s="307"/>
      <c r="BT1" s="320" t="s">
        <v>28</v>
      </c>
      <c r="BU1" s="545">
        <v>2019</v>
      </c>
      <c r="BV1" s="315" t="s">
        <v>159</v>
      </c>
      <c r="BW1" s="315"/>
      <c r="BX1" s="315"/>
      <c r="BY1" s="315"/>
      <c r="BZ1" s="315"/>
      <c r="CA1" s="316"/>
      <c r="CB1" s="307"/>
      <c r="CC1" s="307"/>
      <c r="CD1" s="320" t="s">
        <v>28</v>
      </c>
      <c r="CE1" s="545">
        <v>2020</v>
      </c>
      <c r="CF1" s="315" t="s">
        <v>159</v>
      </c>
      <c r="CG1" s="315"/>
      <c r="CH1" s="315"/>
      <c r="CI1" s="315"/>
      <c r="CJ1" s="315"/>
      <c r="CK1" s="316"/>
      <c r="CL1" s="307"/>
      <c r="CM1" s="307"/>
      <c r="CN1" s="320" t="s">
        <v>28</v>
      </c>
      <c r="CO1" s="545">
        <v>2020</v>
      </c>
      <c r="CP1" s="315" t="s">
        <v>159</v>
      </c>
      <c r="CQ1" s="315"/>
      <c r="CR1" s="315"/>
      <c r="CS1" s="315"/>
      <c r="CT1" s="315"/>
      <c r="CU1" s="316"/>
      <c r="CV1" s="307"/>
      <c r="CW1" s="307"/>
      <c r="CX1" s="320" t="s">
        <v>28</v>
      </c>
      <c r="CY1" s="545">
        <v>2021</v>
      </c>
      <c r="CZ1" s="315" t="s">
        <v>159</v>
      </c>
      <c r="DA1" s="315"/>
      <c r="DB1" s="315"/>
      <c r="DC1" s="315"/>
      <c r="DD1" s="315"/>
      <c r="DE1" s="316"/>
      <c r="DF1" s="307"/>
      <c r="DG1" s="307"/>
      <c r="DH1" s="320" t="s">
        <v>28</v>
      </c>
      <c r="DI1" s="545">
        <v>2021</v>
      </c>
      <c r="DJ1" s="315" t="s">
        <v>159</v>
      </c>
      <c r="DK1" s="315"/>
      <c r="DL1" s="315"/>
      <c r="DM1" s="315"/>
      <c r="DN1" s="315"/>
      <c r="DO1" s="316"/>
      <c r="DP1" s="307"/>
      <c r="DQ1" s="307"/>
      <c r="DR1" s="320" t="s">
        <v>28</v>
      </c>
      <c r="DS1" s="545">
        <v>2021</v>
      </c>
      <c r="DT1" s="315" t="s">
        <v>159</v>
      </c>
      <c r="DU1" s="315"/>
      <c r="DV1" s="315"/>
      <c r="DW1" s="315"/>
      <c r="DX1" s="315"/>
      <c r="DY1" s="316"/>
      <c r="DZ1" s="307"/>
      <c r="EA1" s="307"/>
      <c r="EB1" s="320" t="s">
        <v>28</v>
      </c>
      <c r="EC1" s="545">
        <v>2022</v>
      </c>
      <c r="ED1" s="315" t="s">
        <v>159</v>
      </c>
      <c r="EE1" s="315"/>
      <c r="EF1" s="315"/>
      <c r="EG1" s="315"/>
      <c r="EH1" s="315"/>
      <c r="EI1" s="316"/>
      <c r="EJ1" s="307"/>
      <c r="EK1" s="307"/>
    </row>
    <row xmlns:x14ac="http://schemas.microsoft.com/office/spreadsheetml/2009/9/ac" r="2" s="306" customFormat="true" ht="30" customHeight="true" x14ac:dyDescent="0.25">
      <c r="A2" s="585" t="s">
        <v>284</v>
      </c>
      <c r="B2" s="317" t="s">
        <v>241</v>
      </c>
      <c r="C2" s="238" t="s">
        <v>170</v>
      </c>
      <c r="D2" s="238" t="s">
        <v>160</v>
      </c>
      <c r="E2" s="318"/>
      <c r="F2" s="318"/>
      <c r="G2" s="318"/>
      <c r="H2" s="318"/>
      <c r="I2" s="319"/>
      <c r="J2" s="307" t="s">
        <v>253</v>
      </c>
      <c r="K2" s="307"/>
      <c r="L2" s="317" t="s">
        <v>242</v>
      </c>
      <c r="M2" s="238" t="s">
        <v>165</v>
      </c>
      <c r="N2" s="238" t="s">
        <v>173</v>
      </c>
      <c r="O2" s="318"/>
      <c r="P2" s="318"/>
      <c r="Q2" s="318"/>
      <c r="R2" s="318"/>
      <c r="S2" s="319"/>
      <c r="T2" s="307" t="s">
        <v>253</v>
      </c>
      <c r="U2" s="307"/>
      <c r="V2" s="317" t="s">
        <v>243</v>
      </c>
      <c r="W2" s="238" t="s">
        <v>170</v>
      </c>
      <c r="X2" s="238" t="s">
        <v>160</v>
      </c>
      <c r="Y2" s="318"/>
      <c r="Z2" s="318"/>
      <c r="AA2" s="318"/>
      <c r="AB2" s="318"/>
      <c r="AC2" s="319"/>
      <c r="AD2" s="307" t="s">
        <v>253</v>
      </c>
      <c r="AE2" s="307"/>
      <c r="AF2" s="317" t="s">
        <v>244</v>
      </c>
      <c r="AG2" s="238" t="s">
        <v>236</v>
      </c>
      <c r="AH2" s="238" t="s">
        <v>239</v>
      </c>
      <c r="AI2" s="318"/>
      <c r="AJ2" s="318"/>
      <c r="AK2" s="318"/>
      <c r="AL2" s="318"/>
      <c r="AM2" s="319"/>
      <c r="AN2" s="307" t="s">
        <v>253</v>
      </c>
      <c r="AO2" s="307"/>
      <c r="AP2" s="317" t="s">
        <v>245</v>
      </c>
      <c r="AQ2" s="238" t="s">
        <v>170</v>
      </c>
      <c r="AR2" s="238" t="s">
        <v>160</v>
      </c>
      <c r="AS2" s="318"/>
      <c r="AT2" s="318"/>
      <c r="AU2" s="318"/>
      <c r="AV2" s="318"/>
      <c r="AW2" s="319"/>
      <c r="AX2" s="307" t="s">
        <v>253</v>
      </c>
      <c r="AY2" s="307"/>
      <c r="AZ2" s="317" t="s">
        <v>246</v>
      </c>
      <c r="BA2" s="238" t="s">
        <v>236</v>
      </c>
      <c r="BB2" s="238" t="s">
        <v>237</v>
      </c>
      <c r="BC2" s="318"/>
      <c r="BD2" s="318"/>
      <c r="BE2" s="318"/>
      <c r="BF2" s="318"/>
      <c r="BG2" s="319"/>
      <c r="BH2" s="307" t="s">
        <v>253</v>
      </c>
      <c r="BI2" s="307"/>
      <c r="BJ2" s="317" t="s">
        <v>247</v>
      </c>
      <c r="BK2" s="238" t="s">
        <v>236</v>
      </c>
      <c r="BL2" s="238" t="s">
        <v>238</v>
      </c>
      <c r="BM2" s="318"/>
      <c r="BN2" s="318"/>
      <c r="BO2" s="318"/>
      <c r="BP2" s="318"/>
      <c r="BQ2" s="319"/>
      <c r="BR2" s="307" t="s">
        <v>253</v>
      </c>
      <c r="BS2" s="307"/>
      <c r="BT2" s="317" t="s">
        <v>269</v>
      </c>
      <c r="BU2" s="238" t="s">
        <v>170</v>
      </c>
      <c r="BV2" s="238" t="s">
        <v>160</v>
      </c>
      <c r="BW2" s="318"/>
      <c r="BX2" s="318"/>
      <c r="BY2" s="318"/>
      <c r="BZ2" s="318"/>
      <c r="CA2" s="319"/>
      <c r="CB2" s="307" t="s">
        <v>253</v>
      </c>
      <c r="CC2" s="307"/>
      <c r="CD2" s="317" t="s">
        <v>272</v>
      </c>
      <c r="CE2" s="238" t="s">
        <v>236</v>
      </c>
      <c r="CF2" s="238" t="s">
        <v>271</v>
      </c>
      <c r="CG2" s="318"/>
      <c r="CH2" s="318"/>
      <c r="CI2" s="318"/>
      <c r="CJ2" s="318"/>
      <c r="CK2" s="319"/>
      <c r="CL2" s="307" t="s">
        <v>253</v>
      </c>
      <c r="CM2" s="307"/>
      <c r="CN2" s="317" t="s">
        <v>280</v>
      </c>
      <c r="CO2" s="238" t="s">
        <v>170</v>
      </c>
      <c r="CP2" s="238" t="s">
        <v>160</v>
      </c>
      <c r="CQ2" s="318"/>
      <c r="CR2" s="318"/>
      <c r="CS2" s="318"/>
      <c r="CT2" s="318"/>
      <c r="CU2" s="319"/>
      <c r="CV2" s="307" t="s">
        <v>253</v>
      </c>
      <c r="CW2" s="307"/>
      <c r="CX2" s="317" t="s">
        <v>289</v>
      </c>
      <c r="CY2" s="238" t="s">
        <v>170</v>
      </c>
      <c r="CZ2" s="238" t="s">
        <v>160</v>
      </c>
      <c r="DA2" s="318"/>
      <c r="DB2" s="318"/>
      <c r="DC2" s="318"/>
      <c r="DD2" s="318"/>
      <c r="DE2" s="319"/>
      <c r="DF2" s="307" t="s">
        <v>253</v>
      </c>
      <c r="DG2" s="307"/>
      <c r="DH2" s="317" t="s">
        <v>291</v>
      </c>
      <c r="DI2" s="238" t="s">
        <v>165</v>
      </c>
      <c r="DJ2" s="238" t="s">
        <v>292</v>
      </c>
      <c r="DK2" s="318"/>
      <c r="DL2" s="318"/>
      <c r="DM2" s="318"/>
      <c r="DN2" s="318"/>
      <c r="DO2" s="319"/>
      <c r="DP2" s="307" t="s">
        <v>253</v>
      </c>
      <c r="DQ2" s="307"/>
      <c r="DR2" s="317" t="s">
        <v>349</v>
      </c>
      <c r="DS2" s="238" t="s">
        <v>236</v>
      </c>
      <c r="DT2" s="238" t="s">
        <v>348</v>
      </c>
      <c r="DU2" s="318"/>
      <c r="DV2" s="318"/>
      <c r="DW2" s="318"/>
      <c r="DX2" s="318"/>
      <c r="DY2" s="319"/>
      <c r="DZ2" s="307" t="s">
        <v>253</v>
      </c>
      <c r="EA2" s="307"/>
      <c r="EB2" s="317" t="s">
        <v>352</v>
      </c>
      <c r="EC2" s="238" t="s">
        <v>236</v>
      </c>
      <c r="ED2" s="238" t="s">
        <v>353</v>
      </c>
      <c r="EE2" s="318"/>
      <c r="EF2" s="318"/>
      <c r="EG2" s="318"/>
      <c r="EH2" s="318"/>
      <c r="EI2" s="319"/>
      <c r="EJ2" s="307" t="s">
        <v>253</v>
      </c>
      <c r="EK2" s="307"/>
    </row>
    <row xmlns:x14ac="http://schemas.microsoft.com/office/spreadsheetml/2009/9/ac" r="3" s="246" customFormat="true" ht="18" customHeight="true" x14ac:dyDescent="0.25">
      <c r="A3" s="585"/>
      <c r="B3" s="239" t="s">
        <v>196</v>
      </c>
      <c r="C3" s="240" t="s">
        <v>56</v>
      </c>
      <c r="D3" s="241" t="s">
        <v>7</v>
      </c>
      <c r="E3" s="242" t="s">
        <v>1</v>
      </c>
      <c r="F3" s="242" t="s">
        <v>2</v>
      </c>
      <c r="G3" s="242" t="s">
        <v>16</v>
      </c>
      <c r="H3" s="242" t="s">
        <v>17</v>
      </c>
      <c r="I3" s="243" t="s">
        <v>18</v>
      </c>
      <c r="J3" s="244"/>
      <c r="K3" s="244"/>
      <c r="L3" s="239" t="s">
        <v>196</v>
      </c>
      <c r="M3" s="240" t="s">
        <v>56</v>
      </c>
      <c r="N3" s="241" t="s">
        <v>7</v>
      </c>
      <c r="O3" s="242" t="s">
        <v>1</v>
      </c>
      <c r="P3" s="242" t="s">
        <v>2</v>
      </c>
      <c r="Q3" s="242" t="s">
        <v>16</v>
      </c>
      <c r="R3" s="242" t="s">
        <v>17</v>
      </c>
      <c r="S3" s="243" t="s">
        <v>18</v>
      </c>
      <c r="T3" s="244"/>
      <c r="U3" s="244"/>
      <c r="V3" s="239" t="s">
        <v>196</v>
      </c>
      <c r="W3" s="240" t="s">
        <v>56</v>
      </c>
      <c r="X3" s="241" t="s">
        <v>7</v>
      </c>
      <c r="Y3" s="242" t="s">
        <v>1</v>
      </c>
      <c r="Z3" s="242" t="s">
        <v>2</v>
      </c>
      <c r="AA3" s="242" t="s">
        <v>16</v>
      </c>
      <c r="AB3" s="242" t="s">
        <v>17</v>
      </c>
      <c r="AC3" s="243" t="s">
        <v>18</v>
      </c>
      <c r="AD3" s="244"/>
      <c r="AE3" s="244"/>
      <c r="AF3" s="239" t="s">
        <v>196</v>
      </c>
      <c r="AG3" s="240" t="s">
        <v>56</v>
      </c>
      <c r="AH3" s="241" t="s">
        <v>7</v>
      </c>
      <c r="AI3" s="242" t="s">
        <v>1</v>
      </c>
      <c r="AJ3" s="242" t="s">
        <v>2</v>
      </c>
      <c r="AK3" s="242" t="s">
        <v>16</v>
      </c>
      <c r="AL3" s="242" t="s">
        <v>17</v>
      </c>
      <c r="AM3" s="243" t="s">
        <v>18</v>
      </c>
      <c r="AN3" s="244"/>
      <c r="AO3" s="244"/>
      <c r="AP3" s="239" t="s">
        <v>196</v>
      </c>
      <c r="AQ3" s="240" t="s">
        <v>56</v>
      </c>
      <c r="AR3" s="241" t="s">
        <v>7</v>
      </c>
      <c r="AS3" s="242" t="s">
        <v>1</v>
      </c>
      <c r="AT3" s="242" t="s">
        <v>2</v>
      </c>
      <c r="AU3" s="242" t="s">
        <v>16</v>
      </c>
      <c r="AV3" s="242" t="s">
        <v>17</v>
      </c>
      <c r="AW3" s="243" t="s">
        <v>18</v>
      </c>
      <c r="AX3" s="244"/>
      <c r="AY3" s="244"/>
      <c r="AZ3" s="239" t="s">
        <v>196</v>
      </c>
      <c r="BA3" s="240" t="s">
        <v>56</v>
      </c>
      <c r="BB3" s="241" t="s">
        <v>7</v>
      </c>
      <c r="BC3" s="242" t="s">
        <v>1</v>
      </c>
      <c r="BD3" s="242" t="s">
        <v>2</v>
      </c>
      <c r="BE3" s="242" t="s">
        <v>16</v>
      </c>
      <c r="BF3" s="242" t="s">
        <v>17</v>
      </c>
      <c r="BG3" s="243" t="s">
        <v>18</v>
      </c>
      <c r="BH3" s="244"/>
      <c r="BI3" s="244"/>
      <c r="BJ3" s="239" t="s">
        <v>196</v>
      </c>
      <c r="BK3" s="240" t="s">
        <v>56</v>
      </c>
      <c r="BL3" s="241" t="s">
        <v>7</v>
      </c>
      <c r="BM3" s="242" t="s">
        <v>1</v>
      </c>
      <c r="BN3" s="242" t="s">
        <v>2</v>
      </c>
      <c r="BO3" s="242" t="s">
        <v>16</v>
      </c>
      <c r="BP3" s="242" t="s">
        <v>17</v>
      </c>
      <c r="BQ3" s="243" t="s">
        <v>18</v>
      </c>
      <c r="BR3" s="244"/>
      <c r="BS3" s="244"/>
      <c r="BT3" s="239" t="s">
        <v>196</v>
      </c>
      <c r="BU3" s="240" t="s">
        <v>56</v>
      </c>
      <c r="BV3" s="241" t="s">
        <v>7</v>
      </c>
      <c r="BW3" s="242" t="s">
        <v>1</v>
      </c>
      <c r="BX3" s="242" t="s">
        <v>2</v>
      </c>
      <c r="BY3" s="242" t="s">
        <v>16</v>
      </c>
      <c r="BZ3" s="242" t="s">
        <v>17</v>
      </c>
      <c r="CA3" s="243" t="s">
        <v>18</v>
      </c>
      <c r="CB3" s="244"/>
      <c r="CC3" s="244"/>
      <c r="CD3" s="239" t="s">
        <v>196</v>
      </c>
      <c r="CE3" s="240" t="s">
        <v>56</v>
      </c>
      <c r="CF3" s="241" t="s">
        <v>7</v>
      </c>
      <c r="CG3" s="242" t="s">
        <v>1</v>
      </c>
      <c r="CH3" s="242" t="s">
        <v>2</v>
      </c>
      <c r="CI3" s="242" t="s">
        <v>16</v>
      </c>
      <c r="CJ3" s="242" t="s">
        <v>17</v>
      </c>
      <c r="CK3" s="243" t="s">
        <v>18</v>
      </c>
      <c r="CL3" s="244"/>
      <c r="CM3" s="244"/>
      <c r="CN3" s="239" t="s">
        <v>196</v>
      </c>
      <c r="CO3" s="240" t="s">
        <v>56</v>
      </c>
      <c r="CP3" s="241" t="s">
        <v>7</v>
      </c>
      <c r="CQ3" s="242" t="s">
        <v>1</v>
      </c>
      <c r="CR3" s="242" t="s">
        <v>2</v>
      </c>
      <c r="CS3" s="242" t="s">
        <v>16</v>
      </c>
      <c r="CT3" s="242" t="s">
        <v>17</v>
      </c>
      <c r="CU3" s="243" t="s">
        <v>18</v>
      </c>
      <c r="CV3" s="244"/>
      <c r="CW3" s="244"/>
      <c r="CX3" s="239" t="s">
        <v>196</v>
      </c>
      <c r="CY3" s="240" t="s">
        <v>56</v>
      </c>
      <c r="CZ3" s="241" t="s">
        <v>7</v>
      </c>
      <c r="DA3" s="242" t="s">
        <v>1</v>
      </c>
      <c r="DB3" s="242" t="s">
        <v>2</v>
      </c>
      <c r="DC3" s="242" t="s">
        <v>16</v>
      </c>
      <c r="DD3" s="242" t="s">
        <v>17</v>
      </c>
      <c r="DE3" s="243" t="s">
        <v>18</v>
      </c>
      <c r="DF3" s="244"/>
      <c r="DG3" s="244"/>
      <c r="DH3" s="239" t="s">
        <v>196</v>
      </c>
      <c r="DI3" s="240" t="s">
        <v>56</v>
      </c>
      <c r="DJ3" s="241" t="s">
        <v>7</v>
      </c>
      <c r="DK3" s="242" t="s">
        <v>1</v>
      </c>
      <c r="DL3" s="242" t="s">
        <v>2</v>
      </c>
      <c r="DM3" s="242" t="s">
        <v>16</v>
      </c>
      <c r="DN3" s="242" t="s">
        <v>17</v>
      </c>
      <c r="DO3" s="243" t="s">
        <v>18</v>
      </c>
      <c r="DP3" s="244"/>
      <c r="DQ3" s="244"/>
      <c r="DR3" s="239" t="s">
        <v>196</v>
      </c>
      <c r="DS3" s="240" t="s">
        <v>56</v>
      </c>
      <c r="DT3" s="241" t="s">
        <v>7</v>
      </c>
      <c r="DU3" s="242" t="s">
        <v>1</v>
      </c>
      <c r="DV3" s="242" t="s">
        <v>2</v>
      </c>
      <c r="DW3" s="242" t="s">
        <v>16</v>
      </c>
      <c r="DX3" s="242" t="s">
        <v>17</v>
      </c>
      <c r="DY3" s="243" t="s">
        <v>18</v>
      </c>
      <c r="DZ3" s="244"/>
      <c r="EA3" s="244"/>
      <c r="EB3" s="239" t="s">
        <v>196</v>
      </c>
      <c r="EC3" s="240" t="s">
        <v>56</v>
      </c>
      <c r="ED3" s="241" t="s">
        <v>7</v>
      </c>
      <c r="EE3" s="242" t="s">
        <v>1</v>
      </c>
      <c r="EF3" s="242" t="s">
        <v>2</v>
      </c>
      <c r="EG3" s="242" t="s">
        <v>16</v>
      </c>
      <c r="EH3" s="242" t="s">
        <v>17</v>
      </c>
      <c r="EI3" s="243" t="s">
        <v>18</v>
      </c>
      <c r="EJ3" s="244"/>
      <c r="EK3" s="244"/>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SLE_2012_UIS</v>
      </c>
      <c r="B4" s="117"/>
      <c r="C4" s="64" t="s">
        <v>24</v>
      </c>
      <c r="D4" s="9" t="str">
        <f>IF(COUNTA(D13)=0,"",D13)</f>
        <v/>
      </c>
      <c r="E4" s="9" t="str">
        <f t="shared" ref="E4:I4" si="0">IF(COUNTA(E13)=0,"",E13)</f>
        <v/>
      </c>
      <c r="F4" s="9" t="str">
        <f t="shared" si="0"/>
        <v/>
      </c>
      <c r="G4" s="9" t="str">
        <f t="shared" si="0"/>
        <v/>
      </c>
      <c r="H4" s="9" t="str">
        <f t="shared" si="0"/>
        <v/>
      </c>
      <c r="I4" s="28" t="str">
        <f t="shared" si="0"/>
        <v/>
      </c>
      <c r="J4" s="23"/>
      <c r="K4" s="23"/>
      <c r="L4" s="117"/>
      <c r="M4" s="64" t="s">
        <v>24</v>
      </c>
      <c r="N4" s="9">
        <f>IF(COUNTA(N13)=0,"",N13)</f>
        <v>2.2999999999999998</v>
      </c>
      <c r="O4" s="9" t="str">
        <f t="shared" ref="O4:S4" si="1">IF(COUNTA(O13)=0,"",O13)</f>
        <v/>
      </c>
      <c r="P4" s="9" t="str">
        <f t="shared" si="1"/>
        <v/>
      </c>
      <c r="Q4" s="9" t="str">
        <f t="shared" si="1"/>
        <v/>
      </c>
      <c r="R4" s="9" t="str">
        <f t="shared" si="1"/>
        <v/>
      </c>
      <c r="S4" s="28" t="str">
        <f t="shared" si="1"/>
        <v/>
      </c>
      <c r="T4" s="23"/>
      <c r="U4" s="23"/>
      <c r="V4" s="117"/>
      <c r="W4" s="557" t="s">
        <v>24</v>
      </c>
      <c r="X4" s="9" t="str">
        <f>IF(COUNTA(X13)=0,"",X13)</f>
        <v/>
      </c>
      <c r="Y4" s="9" t="str">
        <f t="shared" ref="Y4:AC4" si="2">IF(COUNTA(Y13)=0,"",Y13)</f>
        <v/>
      </c>
      <c r="Z4" s="9" t="str">
        <f t="shared" si="2"/>
        <v/>
      </c>
      <c r="AA4" s="9" t="str">
        <f t="shared" si="2"/>
        <v/>
      </c>
      <c r="AB4" s="9" t="str">
        <f t="shared" si="2"/>
        <v/>
      </c>
      <c r="AC4" s="28" t="str">
        <f t="shared" si="2"/>
        <v/>
      </c>
      <c r="AD4" s="23"/>
      <c r="AE4" s="23"/>
      <c r="AF4" s="117"/>
      <c r="AG4" s="64" t="s">
        <v>24</v>
      </c>
      <c r="AH4" s="9">
        <f>IF(COUNTA(AH13)=0,"",AH13)</f>
        <v>15</v>
      </c>
      <c r="AI4" s="9" t="str">
        <f t="shared" ref="AI4:AM4" si="3">IF(COUNTA(AI13)=0,"",AI13)</f>
        <v/>
      </c>
      <c r="AJ4" s="9" t="str">
        <f t="shared" si="3"/>
        <v/>
      </c>
      <c r="AK4" s="9">
        <f t="shared" si="3"/>
        <v>12.725779967159284</v>
      </c>
      <c r="AL4" s="9">
        <f t="shared" si="3"/>
        <v>16.6614761756462</v>
      </c>
      <c r="AM4" s="28">
        <f t="shared" si="3"/>
        <v>11.310259579728069</v>
      </c>
      <c r="AN4" s="23"/>
      <c r="AO4" s="23"/>
      <c r="AP4" s="117"/>
      <c r="AQ4" s="557" t="s">
        <v>24</v>
      </c>
      <c r="AR4" s="9" t="str">
        <f>IF(COUNTA(AR13)=0,"",AR13)</f>
        <v/>
      </c>
      <c r="AS4" s="9" t="str">
        <f t="shared" ref="AS4:AW4" si="4">IF(COUNTA(AS13)=0,"",AS13)</f>
        <v/>
      </c>
      <c r="AT4" s="9" t="str">
        <f t="shared" si="4"/>
        <v/>
      </c>
      <c r="AU4" s="9" t="str">
        <f t="shared" si="4"/>
        <v/>
      </c>
      <c r="AV4" s="9" t="str">
        <f t="shared" si="4"/>
        <v/>
      </c>
      <c r="AW4" s="28" t="str">
        <f t="shared" si="4"/>
        <v/>
      </c>
      <c r="AX4" s="23"/>
      <c r="AY4" s="23"/>
      <c r="AZ4" s="117"/>
      <c r="BA4" s="64" t="s">
        <v>24</v>
      </c>
      <c r="BB4" s="9">
        <f>IF(COUNTA(BB13)=0,"",BB13)</f>
        <v>25.700000000000003</v>
      </c>
      <c r="BC4" s="9" t="str">
        <f t="shared" ref="BC4:BG4" si="5">IF(COUNTA(BC13)=0,"",BC13)</f>
        <v/>
      </c>
      <c r="BD4" s="9" t="str">
        <f t="shared" si="5"/>
        <v/>
      </c>
      <c r="BE4" s="9">
        <f t="shared" si="5"/>
        <v>25</v>
      </c>
      <c r="BF4" s="9">
        <f t="shared" si="5"/>
        <v>33</v>
      </c>
      <c r="BG4" s="28">
        <f t="shared" si="5"/>
        <v>19</v>
      </c>
      <c r="BH4" s="23"/>
      <c r="BI4" s="23"/>
      <c r="BJ4" s="117"/>
      <c r="BK4" s="64" t="s">
        <v>24</v>
      </c>
      <c r="BL4" s="9">
        <f>IF(COUNTA(BL13)=0,"",BL13)</f>
        <v>37.916189111747848</v>
      </c>
      <c r="BM4" s="9" t="str">
        <f t="shared" ref="BM4:BQ4" si="6">IF(COUNTA(BM13)=0,"",BM13)</f>
        <v/>
      </c>
      <c r="BN4" s="9" t="str">
        <f t="shared" si="6"/>
        <v/>
      </c>
      <c r="BO4" s="9">
        <f t="shared" si="6"/>
        <v>35</v>
      </c>
      <c r="BP4" s="9">
        <f t="shared" si="6"/>
        <v>42</v>
      </c>
      <c r="BQ4" s="28">
        <f t="shared" si="6"/>
        <v>27.238475177304963</v>
      </c>
      <c r="BR4" s="23"/>
      <c r="BS4" s="23"/>
      <c r="BT4" s="117"/>
      <c r="BU4" s="64" t="s">
        <v>24</v>
      </c>
      <c r="BV4" s="9" t="str">
        <f>IF(COUNTA(BV13)=0,"",BV13)</f>
        <v/>
      </c>
      <c r="BW4" s="9" t="str">
        <f t="shared" ref="BW4:CA4" si="7">IF(COUNTA(BW13)=0,"",BW13)</f>
        <v/>
      </c>
      <c r="BX4" s="9" t="str">
        <f t="shared" si="7"/>
        <v/>
      </c>
      <c r="BY4" s="9" t="str">
        <f t="shared" si="7"/>
        <v/>
      </c>
      <c r="BZ4" s="9" t="str">
        <f t="shared" si="7"/>
        <v/>
      </c>
      <c r="CA4" s="28" t="str">
        <f t="shared" si="7"/>
        <v/>
      </c>
      <c r="CB4" s="23"/>
      <c r="CC4" s="23"/>
      <c r="CD4" s="117"/>
      <c r="CE4" s="64" t="s">
        <v>24</v>
      </c>
      <c r="CF4" s="9">
        <f>IF(COUNTA(CF13)=0,"",CF13)</f>
        <v>38.56153706724669</v>
      </c>
      <c r="CG4" s="9" t="str">
        <f t="shared" ref="CG4:CK4" si="8">IF(COUNTA(CG13)=0,"",CG13)</f>
        <v/>
      </c>
      <c r="CH4" s="9" t="str">
        <f t="shared" si="8"/>
        <v/>
      </c>
      <c r="CI4" s="9">
        <f t="shared" si="8"/>
        <v>37</v>
      </c>
      <c r="CJ4" s="9">
        <f t="shared" si="8"/>
        <v>42</v>
      </c>
      <c r="CK4" s="28">
        <f t="shared" si="8"/>
        <v>29.0859167404783</v>
      </c>
      <c r="CL4" s="23"/>
      <c r="CM4" s="23"/>
      <c r="CN4" s="117"/>
      <c r="CO4" s="64" t="s">
        <v>24</v>
      </c>
      <c r="CP4" s="9" t="str">
        <f>IF(COUNTA(CP13)=0,"",CP13)</f>
        <v/>
      </c>
      <c r="CQ4" s="9" t="str">
        <f t="shared" ref="CQ4:CU4" si="9">IF(COUNTA(CQ13)=0,"",CQ13)</f>
        <v/>
      </c>
      <c r="CR4" s="9" t="str">
        <f t="shared" si="9"/>
        <v/>
      </c>
      <c r="CS4" s="9" t="str">
        <f t="shared" si="9"/>
        <v/>
      </c>
      <c r="CT4" s="9" t="str">
        <f t="shared" si="9"/>
        <v/>
      </c>
      <c r="CU4" s="28" t="str">
        <f t="shared" si="9"/>
        <v/>
      </c>
      <c r="CV4" s="23"/>
      <c r="CW4" s="23"/>
      <c r="CX4" s="117"/>
      <c r="CY4" s="64" t="s">
        <v>24</v>
      </c>
      <c r="CZ4" s="9">
        <f>IF(COUNTA(CZ13)=0,"",CZ13)</f>
        <v>24.299999999999997</v>
      </c>
      <c r="DA4" s="9" t="str">
        <f t="shared" ref="DA4:DE4" si="10">IF(COUNTA(DA13)=0,"",DA13)</f>
        <v/>
      </c>
      <c r="DB4" s="9" t="str">
        <f t="shared" si="10"/>
        <v/>
      </c>
      <c r="DC4" s="9" t="str">
        <f t="shared" si="10"/>
        <v/>
      </c>
      <c r="DD4" s="9">
        <f t="shared" si="10"/>
        <v>30.700000000000003</v>
      </c>
      <c r="DE4" s="28">
        <f t="shared" si="10"/>
        <v>18.099999999999994</v>
      </c>
      <c r="DF4" s="23"/>
      <c r="DG4" s="23"/>
      <c r="DH4" s="117"/>
      <c r="DI4" s="64" t="s">
        <v>24</v>
      </c>
      <c r="DJ4" s="9">
        <f>IF(COUNTA(DJ13)=0,"",DJ13)</f>
        <v>34.700000000000003</v>
      </c>
      <c r="DK4" s="9" t="str">
        <f t="shared" ref="DK4:DO4" si="11">IF(COUNTA(DK13)=0,"",DK13)</f>
        <v/>
      </c>
      <c r="DL4" s="9" t="str">
        <f t="shared" si="11"/>
        <v/>
      </c>
      <c r="DM4" s="9" t="str">
        <f t="shared" si="11"/>
        <v/>
      </c>
      <c r="DN4" s="9">
        <f t="shared" si="11"/>
        <v>36.700000000000003</v>
      </c>
      <c r="DO4" s="28">
        <f t="shared" si="11"/>
        <v>26.4</v>
      </c>
      <c r="DP4" s="23"/>
      <c r="DQ4" s="23"/>
      <c r="DR4" s="117"/>
      <c r="DS4" s="64" t="s">
        <v>24</v>
      </c>
      <c r="DT4" s="9">
        <f>IF(COUNTA(DT13)=0,"",DT13)</f>
        <v>24</v>
      </c>
      <c r="DU4" s="9" t="str">
        <f t="shared" ref="DU4:DY4" si="12">IF(COUNTA(DU13)=0,"",DU13)</f>
        <v/>
      </c>
      <c r="DV4" s="9" t="str">
        <f t="shared" si="12"/>
        <v/>
      </c>
      <c r="DW4" s="9">
        <f t="shared" si="12"/>
        <v>24</v>
      </c>
      <c r="DX4" s="9">
        <f t="shared" si="12"/>
        <v>26</v>
      </c>
      <c r="DY4" s="28">
        <f t="shared" si="12"/>
        <v>17.504537205081668</v>
      </c>
      <c r="DZ4" s="23"/>
      <c r="EA4" s="23"/>
      <c r="EB4" s="117"/>
      <c r="EC4" s="64" t="s">
        <v>24</v>
      </c>
      <c r="ED4" s="9">
        <f>IF(COUNTA(ED13)=0,"",ED13)</f>
        <v>43</v>
      </c>
      <c r="EE4" s="9" t="str">
        <f t="shared" ref="EE4:EI4" si="13">IF(COUNTA(EE13)=0,"",EE13)</f>
        <v/>
      </c>
      <c r="EF4" s="9" t="str">
        <f t="shared" si="13"/>
        <v/>
      </c>
      <c r="EG4" s="9">
        <f t="shared" si="13"/>
        <v>40</v>
      </c>
      <c r="EH4" s="9">
        <f t="shared" si="13"/>
        <v>47</v>
      </c>
      <c r="EI4" s="28">
        <f t="shared" si="13"/>
        <v>34.527417746759724</v>
      </c>
      <c r="EJ4" s="23"/>
      <c r="EK4" s="23"/>
      <c r="EL4" s="126"/>
      <c r="EV4" s="126"/>
      <c r="FF4" s="126"/>
      <c r="FP4" s="126"/>
      <c r="FZ4" s="126"/>
      <c r="GJ4" s="126"/>
      <c r="GT4" s="126"/>
      <c r="HD4" s="126"/>
      <c r="HN4" s="126"/>
      <c r="HX4" s="126"/>
    </row>
    <row xmlns:x14ac="http://schemas.microsoft.com/office/spreadsheetml/2009/9/ac" r="5" s="4" customFormat="true" x14ac:dyDescent="0.25">
      <c r="A5" s="375" t="str">
        <f ca="true">IF(ISBLANK('Data Summary'!A7),"",'Data Summary'!A7)</f>
        <v>SLE_2016_SUR</v>
      </c>
      <c r="B5" s="117"/>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7"/>
      <c r="M5" s="64" t="s">
        <v>0</v>
      </c>
      <c r="N5" s="9">
        <f>IF((COUNTA(N14:N25)=0)+(COUNTA(N13)=0),"",100-N13-SUMPRODUCT(M14:M25,N14:N25))</f>
        <v>15.40000000000002</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7"/>
      <c r="W5" s="557"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17"/>
      <c r="AG5" s="64" t="s">
        <v>0</v>
      </c>
      <c r="AH5" s="9">
        <f>IF((COUNTA(AH14:AH25)=0)+(COUNTA(AH13)=0),"",100-AH13-SUMPRODUCT(AG14:AG25,AH14:AH25))</f>
        <v>14.920000000000002</v>
      </c>
      <c r="AI5" s="9" t="str">
        <f>IF((COUNTA(AI14:AI25)=0)+(COUNTA(AI13)=0),"",100-AI13-SUMPRODUCT(AG14:AG25,AI14:AI25))</f>
        <v/>
      </c>
      <c r="AJ5" s="9" t="str">
        <f>IF((COUNTA(AJ14:AJ25)=0)+(COUNTA(AJ13)=0),"",100-AJ13-SUMPRODUCT(AG14:AG25,AJ14:AJ25))</f>
        <v/>
      </c>
      <c r="AK5" s="9">
        <f>IF((COUNTA(AK14:AK25)=0)+(COUNTA(AK13)=0),"",100-AK13-SUMPRODUCT(AG14:AG25,AK14:AK25))</f>
        <v>8.2200328407224958</v>
      </c>
      <c r="AL5" s="9">
        <f>IF((COUNTA(AL14:AL25)=0)+(COUNTA(AL13)=0),"",100-AL13-SUMPRODUCT(AG14:AG25,AL14:AL25))</f>
        <v>17.317969479912804</v>
      </c>
      <c r="AM5" s="28"/>
      <c r="AN5" s="23"/>
      <c r="AO5" s="23"/>
      <c r="AP5" s="117"/>
      <c r="AQ5" s="557"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c r="AX5" s="23"/>
      <c r="AY5" s="23"/>
      <c r="AZ5" s="117"/>
      <c r="BA5" s="64" t="s">
        <v>0</v>
      </c>
      <c r="BB5" s="9">
        <f>IF((COUNTA(BB14:BB25)=0)+(COUNTA(BB13)=0),"",100-BB13-SUMPRODUCT(BA14:BA25,BB14:BB25))</f>
        <v>7.4967213999999984</v>
      </c>
      <c r="BC5" s="9" t="str">
        <f>IF((COUNTA(BC14:BC25)=0)+(COUNTA(BC13)=0),"",100-BC13-SUMPRODUCT(BA14:BA25,BC14:BC25))</f>
        <v/>
      </c>
      <c r="BD5" s="9" t="str">
        <f>IF((COUNTA(BD14:BD25)=0)+(COUNTA(BD13)=0),"",100-BD13-SUMPRODUCT(BA14:BA25,BD14:BD25))</f>
        <v/>
      </c>
      <c r="BE5" s="9">
        <f>IF((COUNTA(BE14:BE25)=0)+(COUNTA(BE13)=0),"",100-BE13-SUMPRODUCT(BA14:BA25,BE14:BE25))</f>
        <v>5.5644000000000062</v>
      </c>
      <c r="BF5" s="9">
        <f>IF((COUNTA(BF14:BF25)=0)+(COUNTA(BF13)=0),"",100-BF13-SUMPRODUCT(BA14:BA25,BF14:BF25))</f>
        <v>9.6738619999999926</v>
      </c>
      <c r="BG5" s="28">
        <f>IF((COUNTA(BG14:BG25)=0)+(COUNTA(BG13)=0),"",100-BG13-SUMPRODUCT(BA14:BA25,BG14:BG25))</f>
        <v>6.8052959999999985</v>
      </c>
      <c r="BH5" s="23"/>
      <c r="BI5" s="23"/>
      <c r="BJ5" s="117"/>
      <c r="BK5" s="64" t="s">
        <v>0</v>
      </c>
      <c r="BL5" s="9">
        <f>IF((COUNTA(BL14:BL25)=0)+(COUNTA(BL13)=0),"",100-BL13-SUMPRODUCT(BK14:BK25,BL14:BL25))</f>
        <v>5.2069824498567385</v>
      </c>
      <c r="BM5" s="9" t="str">
        <f>IF((COUNTA(BM14:BM25)=0)+(COUNTA(BM13)=0),"",100-BM13-SUMPRODUCT(BK14:BK25,BM14:BM25))</f>
        <v/>
      </c>
      <c r="BN5" s="9" t="str">
        <f>IF((COUNTA(BN14:BN25)=0)+(COUNTA(BN13)=0),"",100-BN13-SUMPRODUCT(BK14:BK25,BN14:BN25))</f>
        <v/>
      </c>
      <c r="BO5" s="9">
        <f>IF((COUNTA(BO14:BO25)=0)+(COUNTA(BO13)=0),"",100-BO13-SUMPRODUCT(BK14:BK25,BO14:BO25))</f>
        <v>5.2600000000000051</v>
      </c>
      <c r="BP5" s="9">
        <f>IF((COUNTA(BP14:BP25)=0)+(COUNTA(BP13)=0),"",100-BP13-SUMPRODUCT(BK14:BK25,BP14:BP25))</f>
        <v>5.1400000000000006</v>
      </c>
      <c r="BQ5" s="28">
        <f>IF((COUNTA(BQ14:BQ25)=0)+(COUNTA(BQ13)=0),"",100-BQ13-SUMPRODUCT(BK14:BK25,BQ14:BQ25))</f>
        <v>5.3780762411347496</v>
      </c>
      <c r="BR5" s="23"/>
      <c r="BS5" s="23"/>
      <c r="BT5" s="117"/>
      <c r="BU5" s="64"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8"/>
      <c r="CB5" s="23"/>
      <c r="CC5" s="23"/>
      <c r="CD5" s="117"/>
      <c r="CE5" s="64" t="s">
        <v>0</v>
      </c>
      <c r="CF5" s="9">
        <f>IF((COUNTA(CF14:CF25)=0)+(COUNTA(CF13)=0),"",100-CF13-SUMPRODUCT(CE14:CE25,CF14:CF25))</f>
        <v>4.838386098639603</v>
      </c>
      <c r="CG5" s="9" t="str">
        <f>IF((COUNTA(CG14:CG25)=0)+(COUNTA(CG13)=0),"",100-CG13-SUMPRODUCT(CE14:CE25,CG14:CG25))</f>
        <v/>
      </c>
      <c r="CH5" s="9" t="str">
        <f>IF((COUNTA(CH14:CH25)=0)+(COUNTA(CH13)=0),"",100-CH13-SUMPRODUCT(CE14:CE25,CH14:CH25))</f>
        <v/>
      </c>
      <c r="CI5" s="9">
        <f>IF((COUNTA(CI14:CI25)=0)+(COUNTA(CI13)=0),"",100-CI13-SUMPRODUCT(CE14:CE25,CI14:CI25))</f>
        <v>4.3008849557522097</v>
      </c>
      <c r="CJ5" s="9">
        <f>IF((COUNTA(CJ14:CJ25)=0)+(COUNTA(CJ13)=0),"",100-CJ13-SUMPRODUCT(CE14:CE25,CJ14:CJ25))</f>
        <v>5.070796460176993</v>
      </c>
      <c r="CK5" s="28">
        <f>IF((COUNTA(CK14:CK25)=0)+(COUNTA(CK13)=0),"",100-CK13-SUMPRODUCT(CE14:CE25,CK14:CK25))</f>
        <v>4.5338383877971751</v>
      </c>
      <c r="CL5" s="23"/>
      <c r="CM5" s="23"/>
      <c r="CN5" s="117"/>
      <c r="CO5" s="64"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8"/>
      <c r="CV5" s="23"/>
      <c r="CW5" s="23"/>
      <c r="CX5" s="117"/>
      <c r="CY5" s="64"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8"/>
      <c r="DF5" s="23"/>
      <c r="DG5" s="23"/>
      <c r="DH5" s="117"/>
      <c r="DI5" s="64" t="s">
        <v>0</v>
      </c>
      <c r="DJ5" s="9">
        <f>IF((COUNTA(DJ14:DJ25)=0)+(COUNTA(DJ13)=0),"",100-DJ13-SUMPRODUCT(DI14:DI25,DJ14:DJ25))</f>
        <v>10.749999999999993</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11.149999999999999</v>
      </c>
      <c r="DO5" s="28">
        <f>IF((COUNTA(DO14:DO25)=0)+(COUNTA(DO13)=0),"",100-DO13-SUMPRODUCT($B$41:$B$52,DO14:DO25))</f>
        <v>73.599999999999994</v>
      </c>
      <c r="DP5" s="23"/>
      <c r="DQ5" s="23"/>
      <c r="DR5" s="117"/>
      <c r="DS5" s="64" t="s">
        <v>0</v>
      </c>
      <c r="DT5" s="9">
        <f>IF((COUNTA(DT14:DT25)=0)+(COUNTA(DT13)=0),"",100-DT13-SUMPRODUCT(DS14:DS25,DT14:DT25))</f>
        <v>6.960000000000008</v>
      </c>
      <c r="DU5" s="9" t="str">
        <f>IF((COUNTA(DU14:DU25)=0)+(COUNTA(DU13)=0),"",100-DU13-SUMPRODUCT(DS14:DS25,DU14:DU25))</f>
        <v/>
      </c>
      <c r="DV5" s="9" t="str">
        <f>IF((COUNTA(DV14:DV25)=0)+(COUNTA(DV13)=0),"",100-DV13-SUMPRODUCT(DS14:DS25,DV14:DV25))</f>
        <v/>
      </c>
      <c r="DW5" s="9">
        <f>IF((COUNTA(DW14:DW25)=0)+(COUNTA(DW13)=0),"",100-DW13-SUMPRODUCT(DS14:DS25,DW14:DW25))</f>
        <v>4.3599999999999994</v>
      </c>
      <c r="DX5" s="9">
        <f>IF((COUNTA(DX14:DX25)=0)+(COUNTA(DX13)=0),"",100-DX13-SUMPRODUCT(DS14:DS25,DX14:DX25))</f>
        <v>8.960000000000008</v>
      </c>
      <c r="DY5" s="28">
        <f>IF((COUNTA(DY14:DY25)=0)+(COUNTA(DY13)=0),"",100-DY13-SUMPRODUCT(DS14:DS25,DY14:DY25))</f>
        <v>4.829125226860242</v>
      </c>
      <c r="DZ5" s="23"/>
      <c r="EA5" s="23"/>
      <c r="EB5" s="117"/>
      <c r="EC5" s="64" t="s">
        <v>0</v>
      </c>
      <c r="ED5" s="9">
        <f>IF((COUNTA(ED14:ED25)=0)+(COUNTA(ED13)=0),"",100-ED13-SUMPRODUCT(EC14:EC25,ED14:ED25))</f>
        <v>3.3999999999999986</v>
      </c>
      <c r="EE5" s="9" t="str">
        <f>IF((COUNTA(EE14:EE25)=0)+(COUNTA(EE13)=0),"",100-EE13-SUMPRODUCT(EC14:EC25,EE14:EE25))</f>
        <v/>
      </c>
      <c r="EF5" s="9" t="str">
        <f>IF((COUNTA(EF14:EF25)=0)+(COUNTA(EF13)=0),"",100-EF13-SUMPRODUCT(EC14:EC25,EF14:EF25))</f>
        <v/>
      </c>
      <c r="EG5" s="9">
        <f>IF((COUNTA(EG14:EG25)=0)+(COUNTA(EG13)=0),"",100-EG13-SUMPRODUCT(EC14:EC25,EG14:EG25))</f>
        <v>3.2800000000000011</v>
      </c>
      <c r="EH5" s="9">
        <f>IF((COUNTA(EH14:EH25)=0)+(COUNTA(EH13)=0),"",100-EH13-SUMPRODUCT(EC14:EC25,EH14:EH25))</f>
        <v>4.2800000000000011</v>
      </c>
      <c r="EI5" s="28">
        <f>IF((COUNTA(EI14:EI25)=0)+(COUNTA(EI13)=0),"",100-EI13-SUMPRODUCT(EC14:EC25,EI14:EI25))</f>
        <v>3.5251046859421677</v>
      </c>
      <c r="EJ5" s="23"/>
      <c r="EK5" s="23"/>
      <c r="EL5" s="126"/>
      <c r="EV5" s="126"/>
      <c r="FF5" s="126"/>
      <c r="FP5" s="126"/>
      <c r="FZ5" s="126"/>
      <c r="GJ5" s="126"/>
      <c r="GT5" s="126"/>
      <c r="HD5" s="126"/>
      <c r="HN5" s="126"/>
      <c r="HX5" s="126"/>
    </row>
    <row xmlns:x14ac="http://schemas.microsoft.com/office/spreadsheetml/2009/9/ac" r="6" s="4" customFormat="true" x14ac:dyDescent="0.25">
      <c r="A6" s="375" t="str">
        <f ca="true">IF(ISBLANK('Data Summary'!A8),"",'Data Summary'!A8)</f>
        <v>SLE_2017_UIS</v>
      </c>
      <c r="B6" s="117"/>
      <c r="C6" s="64" t="s">
        <v>19</v>
      </c>
      <c r="D6" s="9" t="str">
        <f>IF(COUNTA(D14:D25)=0,"",SUMPRODUCT(D14:D25,C14:C25))</f>
        <v/>
      </c>
      <c r="E6" s="9" t="str">
        <f>IF(COUNTA(E14:E25)=0,"",SUMPRODUCT(E14:E25,C14:C25))</f>
        <v/>
      </c>
      <c r="F6" s="9" t="str">
        <f>IF(COUNTA(F14:F25)=0,"",SUMPRODUCT(F14:F25,C14:C25))</f>
        <v/>
      </c>
      <c r="G6" s="9" t="str">
        <f>IF(COUNTA(G14:G25)=0,"",SUMPRODUCT(G14:G25,C14:C25))</f>
        <v/>
      </c>
      <c r="H6" s="9">
        <f>IF(COUNTA(H14:H25)=0,"",SUMPRODUCT(H14:H25,C14:C25))</f>
        <v>66.900000000000006</v>
      </c>
      <c r="I6" s="28" t="str">
        <f>IF(COUNTA(I14:I25)=0,"",SUMPRODUCT(I14:I25,C14:C25))</f>
        <v/>
      </c>
      <c r="J6" s="23"/>
      <c r="K6" s="23"/>
      <c r="L6" s="117"/>
      <c r="M6" s="64" t="s">
        <v>19</v>
      </c>
      <c r="N6" s="9">
        <f>IF(COUNTA(N14:N25)=0,"",SUMPRODUCT(N14:N25,M14:M25))</f>
        <v>82.299999999999983</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7"/>
      <c r="W6" s="557" t="s">
        <v>19</v>
      </c>
      <c r="X6" s="9">
        <v>59.271410793666853</v>
      </c>
      <c r="Y6" s="9"/>
      <c r="Z6" s="9"/>
      <c r="AA6" s="9"/>
      <c r="AB6" s="9">
        <v>51.526000000000003</v>
      </c>
      <c r="AC6" s="28">
        <v>67.129200139009669</v>
      </c>
      <c r="AD6" s="23"/>
      <c r="AE6" s="23"/>
      <c r="AF6" s="117"/>
      <c r="AG6" s="64" t="s">
        <v>19</v>
      </c>
      <c r="AH6" s="9">
        <f>IF(COUNTA(AH14:AH25)=0,"",SUMPRODUCT(AH14:AH25,AG14:AG25))</f>
        <v>70.08</v>
      </c>
      <c r="AI6" s="9" t="str">
        <f>IF(COUNTA(AI14:AI25)=0,"",SUMPRODUCT(AI14:AI25,AG14:AG25))</f>
        <v/>
      </c>
      <c r="AJ6" s="9" t="str">
        <f>IF(COUNTA(AJ14:AJ25)=0,"",SUMPRODUCT(AJ14:AJ25,AG14:AG25))</f>
        <v/>
      </c>
      <c r="AK6" s="9">
        <f>IF(COUNTA(AK14:AK25)=0,"",SUMPRODUCT(AK14:AK25,AG14:AG25))</f>
        <v>79.054187192118221</v>
      </c>
      <c r="AL6" s="9">
        <f>IF(COUNTA(AL14:AL25)=0,"",SUMPRODUCT(AL14:AL25,AG14:AG25))</f>
        <v>66.020554344440995</v>
      </c>
      <c r="AM6" s="28">
        <f>IF(COUNTA(AM14:AM25)=0,"",SUMPRODUCT(AM14:AM25,AG14:AG25))</f>
        <v>78.583436341161928</v>
      </c>
      <c r="AN6" s="23"/>
      <c r="AO6" s="23"/>
      <c r="AP6" s="117"/>
      <c r="AQ6" s="557" t="s">
        <v>19</v>
      </c>
      <c r="AR6" s="9">
        <v>59.40664073420065</v>
      </c>
      <c r="AS6" s="9"/>
      <c r="AT6" s="9"/>
      <c r="AU6" s="9"/>
      <c r="AV6" s="9">
        <v>51.585259999999998</v>
      </c>
      <c r="AW6" s="28">
        <v>67.287648220387268</v>
      </c>
      <c r="AX6" s="23"/>
      <c r="AY6" s="23"/>
      <c r="AZ6" s="117"/>
      <c r="BA6" s="64" t="s">
        <v>19</v>
      </c>
      <c r="BB6" s="9">
        <f>IF(COUNTA(BB14:BB25)=0,"",SUMPRODUCT(BB14:BB25,BA14:BA25))</f>
        <v>66.803278599999999</v>
      </c>
      <c r="BC6" s="9" t="str">
        <f>IF(COUNTA(BC14:BC25)=0,"",SUMPRODUCT(BC14:BC25,BA14:BA25))</f>
        <v/>
      </c>
      <c r="BD6" s="9" t="str">
        <f>IF(COUNTA(BD14:BD25)=0,"",SUMPRODUCT(BD14:BD25,BA14:BA25))</f>
        <v/>
      </c>
      <c r="BE6" s="9">
        <f>IF(COUNTA(BE14:BE25)=0,"",SUMPRODUCT(BE14:BE25,BA14:BA25))</f>
        <v>69.435599999999994</v>
      </c>
      <c r="BF6" s="9">
        <f>IF(COUNTA(BF14:BF25)=0,"",SUMPRODUCT(BF14:BF25,BA14:BA25))</f>
        <v>57.326138000000007</v>
      </c>
      <c r="BG6" s="28">
        <f>IF(COUNTA(BG14:BG25)=0,"",SUMPRODUCT(BG14:BG25,BA14:BA25))</f>
        <v>74.194704000000002</v>
      </c>
      <c r="BH6" s="23"/>
      <c r="BI6" s="23"/>
      <c r="BJ6" s="117"/>
      <c r="BK6" s="64" t="s">
        <v>19</v>
      </c>
      <c r="BL6" s="9">
        <f>IF(COUNTA(BL14:BL25)=0,"",SUMPRODUCT(BL14:BL25,BK14:BK25))</f>
        <v>56.876828438395414</v>
      </c>
      <c r="BM6" s="9" t="str">
        <f>IF(COUNTA(BM14:BM25)=0,"",SUMPRODUCT(BM14:BM25,BK14:BK25))</f>
        <v/>
      </c>
      <c r="BN6" s="9" t="str">
        <f>IF(COUNTA(BN14:BN25)=0,"",SUMPRODUCT(BN14:BN25,BK14:BK25))</f>
        <v/>
      </c>
      <c r="BO6" s="9">
        <f>IF(COUNTA(BO14:BO25)=0,"",SUMPRODUCT(BO14:BO25,BK14:BK25))</f>
        <v>59.739999999999995</v>
      </c>
      <c r="BP6" s="9">
        <f>IF(COUNTA(BP14:BP25)=0,"",SUMPRODUCT(BP14:BP25,BK14:BK25))</f>
        <v>52.86</v>
      </c>
      <c r="BQ6" s="28">
        <f>IF(COUNTA(BQ14:BQ25)=0,"",SUMPRODUCT(BQ14:BQ25,BK14:BK25))</f>
        <v>67.383448581560287</v>
      </c>
      <c r="BR6" s="23"/>
      <c r="BS6" s="23"/>
      <c r="BT6" s="117"/>
      <c r="BU6" s="64"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8" t="str">
        <f>IF(COUNTA(CA14:CA25)=0,"",SUMPRODUCT(CA14:CA25,BU14:BU25))</f>
        <v/>
      </c>
      <c r="CB6" s="23"/>
      <c r="CC6" s="23"/>
      <c r="CD6" s="117"/>
      <c r="CE6" s="64" t="s">
        <v>19</v>
      </c>
      <c r="CF6" s="9">
        <f>IF(COUNTA(CF14:CF25)=0,"",SUMPRODUCT(CF14:CF25,CE14:CE25))</f>
        <v>56.600076834113707</v>
      </c>
      <c r="CG6" s="9" t="str">
        <f>IF(COUNTA(CG14:CG25)=0,"",SUMPRODUCT(CG14:CG25,CE14:CE25))</f>
        <v/>
      </c>
      <c r="CH6" s="9" t="str">
        <f>IF(COUNTA(CH14:CH25)=0,"",SUMPRODUCT(CH14:CH25,CE14:CE25))</f>
        <v/>
      </c>
      <c r="CI6" s="9">
        <f>IF(COUNTA(CI14:CI25)=0,"",SUMPRODUCT(CI14:CI25,CE14:CE25))</f>
        <v>58.69911504424779</v>
      </c>
      <c r="CJ6" s="9">
        <f>IF(COUNTA(CJ14:CJ25)=0,"",SUMPRODUCT(CJ14:CJ25,CE14:CE25))</f>
        <v>52.929203539823007</v>
      </c>
      <c r="CK6" s="28">
        <f>IF(COUNTA(CK14:CK25)=0,"",SUMPRODUCT(CK14:CK25,CE14:CE25))</f>
        <v>66.380244871724528</v>
      </c>
      <c r="CL6" s="23"/>
      <c r="CM6" s="23"/>
      <c r="CN6" s="117"/>
      <c r="CO6" s="64"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8" t="str">
        <f>IF(COUNTA(CU14:CU25)=0,"",SUMPRODUCT(CU14:CU25,CO14:CO25))</f>
        <v/>
      </c>
      <c r="CV6" s="23"/>
      <c r="CW6" s="23"/>
      <c r="CX6" s="117" t="s">
        <v>233</v>
      </c>
      <c r="CY6" s="64" t="s">
        <v>19</v>
      </c>
      <c r="CZ6" s="9"/>
      <c r="DA6" s="9"/>
      <c r="DB6" s="9"/>
      <c r="DC6" s="9"/>
      <c r="DD6" s="9"/>
      <c r="DE6" s="28"/>
      <c r="DF6" s="23"/>
      <c r="DG6" s="23"/>
      <c r="DH6" s="117"/>
      <c r="DI6" s="64" t="s">
        <v>19</v>
      </c>
      <c r="DJ6" s="9">
        <f>IF(COUNTA(DJ14:DJ25)=0,"",SUMPRODUCT(DJ14:DJ25,DI14:DI25))</f>
        <v>54.550000000000004</v>
      </c>
      <c r="DK6" s="9" t="str">
        <f>IF(COUNTA(DK14:DK25)=0,"",SUMPRODUCT(DK14:DK25,DI14:DI25))</f>
        <v/>
      </c>
      <c r="DL6" s="9" t="str">
        <f>IF(COUNTA(DL14:DL25)=0,"",SUMPRODUCT(DL14:DL25,DI14:DI25))</f>
        <v/>
      </c>
      <c r="DM6" s="9" t="str">
        <f>IF(COUNTA(DM14:DM25)=0,"",SUMPRODUCT(DM14:DM25,DI14:DI25))</f>
        <v/>
      </c>
      <c r="DN6" s="9">
        <f>IF(COUNTA(DN14:DN25)=0,"",SUMPRODUCT(DN14:DN25,DI14:DI25))</f>
        <v>52.15</v>
      </c>
      <c r="DO6" s="28">
        <f>IF(COUNTA(DO14:DO25)=0,"",SUMPRODUCT(DO14:DO25,DI14:DI25))</f>
        <v>64.55</v>
      </c>
      <c r="DP6" s="23"/>
      <c r="DQ6" s="23"/>
      <c r="DR6" s="117"/>
      <c r="DS6" s="64" t="s">
        <v>19</v>
      </c>
      <c r="DT6" s="9">
        <f>IF(COUNTA(DT14:DT25)=0,"",SUMPRODUCT(DT14:DT25,DS14:DS25))</f>
        <v>69.039999999999992</v>
      </c>
      <c r="DU6" s="9" t="str">
        <f>IF(COUNTA(DU14:DU25)=0,"",SUMPRODUCT(DU14:DU25,DS14:DS25))</f>
        <v/>
      </c>
      <c r="DV6" s="9" t="str">
        <f>IF(COUNTA(DV14:DV25)=0,"",SUMPRODUCT(DV14:DV25,DS14:DS25))</f>
        <v/>
      </c>
      <c r="DW6" s="9">
        <f>IF(COUNTA(DW14:DW25)=0,"",SUMPRODUCT(DW14:DW25,DS14:DS25))</f>
        <v>71.64</v>
      </c>
      <c r="DX6" s="9">
        <f>IF(COUNTA(DX14:DX25)=0,"",SUMPRODUCT(DX14:DX25,DS14:DS25))</f>
        <v>65.039999999999992</v>
      </c>
      <c r="DY6" s="28">
        <f>IF(COUNTA(DY14:DY25)=0,"",SUMPRODUCT(DY14:DY25,DS14:DS25))</f>
        <v>77.666337568058083</v>
      </c>
      <c r="DZ6" s="23"/>
      <c r="EA6" s="23"/>
      <c r="EB6" s="117"/>
      <c r="EC6" s="64" t="s">
        <v>19</v>
      </c>
      <c r="ED6" s="9">
        <f>IF(COUNTA(ED14:ED25)=0,"",SUMPRODUCT(ED14:ED25,EC14:EC25))</f>
        <v>53.6</v>
      </c>
      <c r="EE6" s="9" t="str">
        <f>IF(COUNTA(EE14:EE25)=0,"",SUMPRODUCT(EE14:EE25,EC14:EC25))</f>
        <v/>
      </c>
      <c r="EF6" s="9" t="str">
        <f>IF(COUNTA(EF14:EF25)=0,"",SUMPRODUCT(EF14:EF25,EC14:EC25))</f>
        <v/>
      </c>
      <c r="EG6" s="9">
        <f>IF(COUNTA(EG14:EG25)=0,"",SUMPRODUCT(EG14:EG25,EC14:EC25))</f>
        <v>56.72</v>
      </c>
      <c r="EH6" s="9">
        <f>IF(COUNTA(EH14:EH25)=0,"",SUMPRODUCT(EH14:EH25,EC14:EC25))</f>
        <v>48.72</v>
      </c>
      <c r="EI6" s="28">
        <f>IF(COUNTA(EI14:EI25)=0,"",SUMPRODUCT(EI14:EI25,EC14:EC25))</f>
        <v>61.947477567298108</v>
      </c>
      <c r="EJ6" s="23"/>
      <c r="EK6" s="23"/>
      <c r="EL6" s="126"/>
      <c r="EV6" s="126"/>
      <c r="FF6" s="126"/>
      <c r="FP6" s="126"/>
      <c r="FZ6" s="126"/>
      <c r="GJ6" s="126"/>
      <c r="GT6" s="126"/>
      <c r="HD6" s="126"/>
      <c r="HN6" s="126"/>
      <c r="HX6" s="126"/>
    </row>
    <row xmlns:x14ac="http://schemas.microsoft.com/office/spreadsheetml/2009/9/ac" r="7" s="4" customFormat="true" x14ac:dyDescent="0.25">
      <c r="A7" s="375" t="str">
        <f ca="true">IF(ISBLANK('Data Summary'!A9),"",'Data Summary'!A9)</f>
        <v>SLE_2017_EMIS</v>
      </c>
      <c r="B7" s="117"/>
      <c r="C7" s="98" t="s">
        <v>38</v>
      </c>
      <c r="D7" s="8"/>
      <c r="E7" s="8"/>
      <c r="F7" s="8"/>
      <c r="G7" s="8"/>
      <c r="H7" s="8"/>
      <c r="I7" s="28"/>
      <c r="J7" s="23"/>
      <c r="K7" s="23"/>
      <c r="L7" s="117"/>
      <c r="M7" s="98" t="s">
        <v>38</v>
      </c>
      <c r="N7" s="8"/>
      <c r="O7" s="8"/>
      <c r="P7" s="8"/>
      <c r="Q7" s="8"/>
      <c r="R7" s="8"/>
      <c r="S7" s="28"/>
      <c r="T7" s="23"/>
      <c r="U7" s="23"/>
      <c r="V7" s="117"/>
      <c r="W7" s="558" t="s">
        <v>38</v>
      </c>
      <c r="X7" s="559"/>
      <c r="Y7" s="559"/>
      <c r="Z7" s="559"/>
      <c r="AA7" s="559"/>
      <c r="AB7" s="559"/>
      <c r="AC7" s="28"/>
      <c r="AD7" s="23"/>
      <c r="AE7" s="23"/>
      <c r="AF7" s="117"/>
      <c r="AG7" s="98" t="s">
        <v>38</v>
      </c>
      <c r="AH7" s="8"/>
      <c r="AI7" s="8"/>
      <c r="AJ7" s="8"/>
      <c r="AK7" s="8"/>
      <c r="AL7" s="8"/>
      <c r="AM7" s="28"/>
      <c r="AN7" s="23"/>
      <c r="AO7" s="23"/>
      <c r="AP7" s="117"/>
      <c r="AQ7" s="558" t="s">
        <v>38</v>
      </c>
      <c r="AR7" s="559"/>
      <c r="AS7" s="559"/>
      <c r="AT7" s="559"/>
      <c r="AU7" s="559"/>
      <c r="AV7" s="559"/>
      <c r="AW7" s="28"/>
      <c r="AX7" s="23"/>
      <c r="AY7" s="23"/>
      <c r="AZ7" s="117"/>
      <c r="BA7" s="98" t="s">
        <v>38</v>
      </c>
      <c r="BB7" s="8"/>
      <c r="BC7" s="8"/>
      <c r="BD7" s="8"/>
      <c r="BE7" s="8"/>
      <c r="BF7" s="8"/>
      <c r="BG7" s="28"/>
      <c r="BH7" s="23"/>
      <c r="BI7" s="23"/>
      <c r="BJ7" s="117"/>
      <c r="BK7" s="98" t="s">
        <v>38</v>
      </c>
      <c r="BL7" s="8"/>
      <c r="BM7" s="8"/>
      <c r="BN7" s="8"/>
      <c r="BO7" s="8"/>
      <c r="BP7" s="8"/>
      <c r="BQ7" s="28"/>
      <c r="BR7" s="23"/>
      <c r="BS7" s="23"/>
      <c r="BT7" s="117"/>
      <c r="BU7" s="98" t="s">
        <v>38</v>
      </c>
      <c r="BV7" s="8"/>
      <c r="BW7" s="8"/>
      <c r="BX7" s="8"/>
      <c r="BY7" s="8"/>
      <c r="BZ7" s="8"/>
      <c r="CA7" s="28"/>
      <c r="CB7" s="23"/>
      <c r="CC7" s="23"/>
      <c r="CD7" s="117"/>
      <c r="CE7" s="98" t="s">
        <v>38</v>
      </c>
      <c r="CF7" s="8"/>
      <c r="CG7" s="8"/>
      <c r="CH7" s="8"/>
      <c r="CI7" s="8"/>
      <c r="CJ7" s="8"/>
      <c r="CK7" s="28"/>
      <c r="CL7" s="23"/>
      <c r="CM7" s="23"/>
      <c r="CN7" s="117"/>
      <c r="CO7" s="98" t="s">
        <v>38</v>
      </c>
      <c r="CP7" s="8"/>
      <c r="CQ7" s="8"/>
      <c r="CR7" s="8"/>
      <c r="CS7" s="8"/>
      <c r="CT7" s="8"/>
      <c r="CU7" s="28"/>
      <c r="CV7" s="23"/>
      <c r="CW7" s="23"/>
      <c r="CX7" s="117"/>
      <c r="CY7" s="98" t="s">
        <v>38</v>
      </c>
      <c r="CZ7" s="8"/>
      <c r="DA7" s="8"/>
      <c r="DB7" s="8"/>
      <c r="DC7" s="8"/>
      <c r="DD7" s="8"/>
      <c r="DE7" s="28"/>
      <c r="DF7" s="23"/>
      <c r="DG7" s="23"/>
      <c r="DH7" s="117" t="s">
        <v>310</v>
      </c>
      <c r="DI7" s="98" t="s">
        <v>38</v>
      </c>
      <c r="DJ7" s="8">
        <v>72.2</v>
      </c>
      <c r="DK7" s="8"/>
      <c r="DL7" s="8"/>
      <c r="DM7" s="8"/>
      <c r="DN7" s="8">
        <v>71.099999999999994</v>
      </c>
      <c r="DO7" s="28">
        <v>75.8</v>
      </c>
      <c r="DP7" s="23"/>
      <c r="DQ7" s="23"/>
      <c r="DR7" s="117"/>
      <c r="DS7" s="98" t="s">
        <v>38</v>
      </c>
      <c r="DT7" s="8"/>
      <c r="DU7" s="8"/>
      <c r="DV7" s="8"/>
      <c r="DW7" s="8"/>
      <c r="DX7" s="8"/>
      <c r="DY7" s="28"/>
      <c r="DZ7" s="23"/>
      <c r="EA7" s="23"/>
      <c r="EB7" s="117"/>
      <c r="EC7" s="98" t="s">
        <v>38</v>
      </c>
      <c r="ED7" s="8"/>
      <c r="EE7" s="8"/>
      <c r="EF7" s="8"/>
      <c r="EG7" s="8"/>
      <c r="EH7" s="8"/>
      <c r="EI7" s="28"/>
      <c r="EJ7" s="23"/>
      <c r="EK7" s="23"/>
      <c r="EL7" s="126"/>
      <c r="EV7" s="126"/>
      <c r="FF7" s="126"/>
      <c r="FP7" s="126"/>
      <c r="FZ7" s="126"/>
      <c r="GJ7" s="126"/>
      <c r="GT7" s="126"/>
      <c r="HD7" s="126"/>
      <c r="HN7" s="126"/>
      <c r="HX7" s="126"/>
    </row>
    <row xmlns:x14ac="http://schemas.microsoft.com/office/spreadsheetml/2009/9/ac" r="8" s="4" customFormat="true" ht="15.6" customHeight="true" x14ac:dyDescent="0.25">
      <c r="A8" s="375" t="str">
        <f ca="true">IF(ISBLANK('Data Summary'!A10),"",'Data Summary'!A10)</f>
        <v>SLE_2018_UIS</v>
      </c>
      <c r="B8" s="117"/>
      <c r="C8" s="98" t="s">
        <v>106</v>
      </c>
      <c r="D8" s="99"/>
      <c r="E8" s="9"/>
      <c r="F8" s="9"/>
      <c r="G8" s="9"/>
      <c r="H8" s="9"/>
      <c r="I8" s="28"/>
      <c r="J8" s="23"/>
      <c r="K8" s="23"/>
      <c r="L8" s="117" t="s">
        <v>186</v>
      </c>
      <c r="M8" s="98" t="s">
        <v>106</v>
      </c>
      <c r="N8" s="9">
        <f>183/(7+148+86+183)*100</f>
        <v>43.160377358490564</v>
      </c>
      <c r="O8" s="9"/>
      <c r="P8" s="9"/>
      <c r="Q8" s="9"/>
      <c r="R8" s="9"/>
      <c r="S8" s="28"/>
      <c r="T8" s="23"/>
      <c r="U8" s="23"/>
      <c r="V8" s="117"/>
      <c r="W8" s="558" t="s">
        <v>106</v>
      </c>
      <c r="X8" s="99"/>
      <c r="Y8" s="9"/>
      <c r="Z8" s="9"/>
      <c r="AA8" s="9"/>
      <c r="AB8" s="9"/>
      <c r="AC8" s="28"/>
      <c r="AD8" s="23"/>
      <c r="AE8" s="23"/>
      <c r="AF8" s="117" t="s">
        <v>328</v>
      </c>
      <c r="AG8" s="98" t="s">
        <v>106</v>
      </c>
      <c r="AH8" s="9">
        <v>55</v>
      </c>
      <c r="AI8" s="9"/>
      <c r="AJ8" s="9"/>
      <c r="AK8" s="9">
        <v>58</v>
      </c>
      <c r="AL8" s="9">
        <v>52</v>
      </c>
      <c r="AM8" s="65">
        <f>(61*1217+72*401)/(1217+401)</f>
        <v>63.726205191594559</v>
      </c>
      <c r="AN8" s="23"/>
      <c r="AO8" s="23"/>
      <c r="AP8" s="117"/>
      <c r="AQ8" s="558" t="s">
        <v>106</v>
      </c>
      <c r="AR8" s="99"/>
      <c r="AS8" s="9"/>
      <c r="AT8" s="9"/>
      <c r="AU8" s="9"/>
      <c r="AV8" s="9"/>
      <c r="AW8" s="28"/>
      <c r="AX8" s="23"/>
      <c r="AY8" s="23"/>
      <c r="AZ8" s="117"/>
      <c r="BA8" s="98" t="s">
        <v>106</v>
      </c>
      <c r="BB8" s="99"/>
      <c r="BC8" s="9"/>
      <c r="BD8" s="9"/>
      <c r="BE8" s="9"/>
      <c r="BF8" s="9"/>
      <c r="BG8" s="28"/>
      <c r="BH8" s="23"/>
      <c r="BI8" s="23"/>
      <c r="BJ8" s="117"/>
      <c r="BK8" s="98" t="s">
        <v>106</v>
      </c>
      <c r="BL8" s="99"/>
      <c r="BM8" s="9"/>
      <c r="BN8" s="9"/>
      <c r="BO8" s="9"/>
      <c r="BP8" s="9"/>
      <c r="BQ8" s="28"/>
      <c r="BR8" s="23"/>
      <c r="BS8" s="23"/>
      <c r="BT8" s="117"/>
      <c r="BU8" s="98" t="s">
        <v>106</v>
      </c>
      <c r="BV8" s="99"/>
      <c r="BW8" s="9"/>
      <c r="BX8" s="9"/>
      <c r="BY8" s="9"/>
      <c r="BZ8" s="9"/>
      <c r="CA8" s="28"/>
      <c r="CB8" s="23"/>
      <c r="CC8" s="23"/>
      <c r="CD8" s="117"/>
      <c r="CE8" s="98" t="s">
        <v>106</v>
      </c>
      <c r="CF8" s="99"/>
      <c r="CG8" s="9"/>
      <c r="CH8" s="9"/>
      <c r="CI8" s="9"/>
      <c r="CJ8" s="9"/>
      <c r="CK8" s="28"/>
      <c r="CL8" s="23"/>
      <c r="CM8" s="23"/>
      <c r="CN8" s="117"/>
      <c r="CO8" s="98" t="s">
        <v>106</v>
      </c>
      <c r="CP8" s="99"/>
      <c r="CQ8" s="9"/>
      <c r="CR8" s="9"/>
      <c r="CS8" s="9"/>
      <c r="CT8" s="9"/>
      <c r="CU8" s="28"/>
      <c r="CV8" s="23"/>
      <c r="CW8" s="23"/>
      <c r="CX8" s="117"/>
      <c r="CY8" s="98" t="s">
        <v>106</v>
      </c>
      <c r="CZ8" s="99"/>
      <c r="DA8" s="9"/>
      <c r="DB8" s="9"/>
      <c r="DC8" s="9"/>
      <c r="DD8" s="9"/>
      <c r="DE8" s="28"/>
      <c r="DF8" s="23"/>
      <c r="DG8" s="23"/>
      <c r="DH8" s="117" t="s">
        <v>309</v>
      </c>
      <c r="DI8" s="98" t="s">
        <v>106</v>
      </c>
      <c r="DJ8" s="8">
        <v>79.699999999999989</v>
      </c>
      <c r="DK8" s="9"/>
      <c r="DL8" s="9"/>
      <c r="DM8" s="9"/>
      <c r="DN8" s="9">
        <v>78.899999999999991</v>
      </c>
      <c r="DO8" s="28">
        <v>82.3</v>
      </c>
      <c r="DP8" s="23"/>
      <c r="DQ8" s="23"/>
      <c r="DR8" s="117"/>
      <c r="DS8" s="98" t="s">
        <v>106</v>
      </c>
      <c r="DT8" s="99"/>
      <c r="DU8" s="9"/>
      <c r="DV8" s="9"/>
      <c r="DW8" s="9"/>
      <c r="DX8" s="9"/>
      <c r="DY8" s="28"/>
      <c r="DZ8" s="23"/>
      <c r="EA8" s="23"/>
      <c r="EB8" s="117"/>
      <c r="EC8" s="98" t="s">
        <v>106</v>
      </c>
      <c r="ED8" s="99"/>
      <c r="EE8" s="9"/>
      <c r="EF8" s="9"/>
      <c r="EG8" s="9"/>
      <c r="EH8" s="9"/>
      <c r="EI8" s="28"/>
      <c r="EJ8" s="23"/>
      <c r="EK8" s="23"/>
      <c r="EL8" s="126"/>
      <c r="EV8" s="126"/>
      <c r="FF8" s="126"/>
      <c r="FP8" s="126"/>
      <c r="FZ8" s="126"/>
      <c r="GJ8" s="126"/>
      <c r="GT8" s="126"/>
      <c r="HD8" s="126"/>
      <c r="HN8" s="126"/>
      <c r="HX8" s="126"/>
    </row>
    <row xmlns:x14ac="http://schemas.microsoft.com/office/spreadsheetml/2009/9/ac" r="9" s="4" customFormat="true" x14ac:dyDescent="0.25">
      <c r="A9" s="375" t="str">
        <f ca="true">IF(ISBLANK('Data Summary'!A11),"",'Data Summary'!A11)</f>
        <v>SLE_2018_EMIS</v>
      </c>
      <c r="B9" s="117"/>
      <c r="C9" s="64" t="s">
        <v>197</v>
      </c>
      <c r="D9" s="8"/>
      <c r="E9" s="7"/>
      <c r="F9" s="7"/>
      <c r="G9" s="7"/>
      <c r="H9" s="7"/>
      <c r="I9" s="25"/>
      <c r="J9" s="23"/>
      <c r="K9" s="23"/>
      <c r="L9" s="117"/>
      <c r="M9" s="64" t="s">
        <v>197</v>
      </c>
      <c r="N9" s="8"/>
      <c r="O9" s="7"/>
      <c r="P9" s="7"/>
      <c r="Q9" s="7"/>
      <c r="R9" s="7"/>
      <c r="S9" s="25"/>
      <c r="T9" s="23"/>
      <c r="U9" s="23"/>
      <c r="V9" s="117"/>
      <c r="W9" s="557" t="s">
        <v>197</v>
      </c>
      <c r="X9" s="559"/>
      <c r="Y9" s="550"/>
      <c r="Z9" s="550"/>
      <c r="AA9" s="550"/>
      <c r="AB9" s="550"/>
      <c r="AC9" s="25"/>
      <c r="AD9" s="23"/>
      <c r="AE9" s="23"/>
      <c r="AF9" s="117"/>
      <c r="AG9" s="64" t="s">
        <v>197</v>
      </c>
      <c r="AH9" s="8"/>
      <c r="AI9" s="7"/>
      <c r="AJ9" s="7"/>
      <c r="AK9" s="7"/>
      <c r="AL9" s="7"/>
      <c r="AM9" s="25"/>
      <c r="AN9" s="23"/>
      <c r="AO9" s="23"/>
      <c r="AP9" s="117"/>
      <c r="AQ9" s="557" t="s">
        <v>197</v>
      </c>
      <c r="AR9" s="559"/>
      <c r="AS9" s="550"/>
      <c r="AT9" s="550"/>
      <c r="AU9" s="550"/>
      <c r="AV9" s="550"/>
      <c r="AW9" s="25"/>
      <c r="AX9" s="23"/>
      <c r="AY9" s="23"/>
      <c r="AZ9" s="117"/>
      <c r="BA9" s="64" t="s">
        <v>197</v>
      </c>
      <c r="BB9" s="8"/>
      <c r="BC9" s="7"/>
      <c r="BD9" s="7"/>
      <c r="BE9" s="8"/>
      <c r="BF9" s="8"/>
      <c r="BG9" s="25"/>
      <c r="BH9" s="23"/>
      <c r="BI9" s="23"/>
      <c r="BJ9" s="117"/>
      <c r="BK9" s="64" t="s">
        <v>197</v>
      </c>
      <c r="BL9" s="8"/>
      <c r="BM9" s="7"/>
      <c r="BN9" s="7"/>
      <c r="BO9" s="7"/>
      <c r="BP9" s="7"/>
      <c r="BQ9" s="25"/>
      <c r="BR9" s="23"/>
      <c r="BS9" s="23"/>
      <c r="BT9" s="117" t="s">
        <v>233</v>
      </c>
      <c r="BU9" s="64" t="s">
        <v>197</v>
      </c>
      <c r="BV9" s="8" t="s">
        <v>270</v>
      </c>
      <c r="BW9" s="7"/>
      <c r="BX9" s="7"/>
      <c r="BY9" s="7"/>
      <c r="BZ9" s="7"/>
      <c r="CA9" s="25" t="s">
        <v>270</v>
      </c>
      <c r="CB9" s="23"/>
      <c r="CC9" s="23"/>
      <c r="CD9" s="117"/>
      <c r="CE9" s="64" t="s">
        <v>197</v>
      </c>
      <c r="CF9" s="8"/>
      <c r="CG9" s="7"/>
      <c r="CH9" s="7"/>
      <c r="CI9" s="8"/>
      <c r="CJ9" s="7"/>
      <c r="CK9" s="25"/>
      <c r="CL9" s="23"/>
      <c r="CM9" s="23"/>
      <c r="CN9" s="117" t="s">
        <v>233</v>
      </c>
      <c r="CO9" s="64" t="s">
        <v>197</v>
      </c>
      <c r="CP9" s="8" t="s">
        <v>270</v>
      </c>
      <c r="CQ9" s="7"/>
      <c r="CR9" s="7"/>
      <c r="CS9" s="7"/>
      <c r="CT9" s="7"/>
      <c r="CU9" s="25" t="s">
        <v>270</v>
      </c>
      <c r="CV9" s="23"/>
      <c r="CW9" s="23"/>
      <c r="CX9" s="117"/>
      <c r="CY9" s="64" t="s">
        <v>197</v>
      </c>
      <c r="CZ9" s="8"/>
      <c r="DA9" s="7"/>
      <c r="DB9" s="7"/>
      <c r="DC9" s="7"/>
      <c r="DD9" s="7"/>
      <c r="DE9" s="25"/>
      <c r="DF9" s="23"/>
      <c r="DG9" s="23"/>
      <c r="DH9" s="117" t="s">
        <v>311</v>
      </c>
      <c r="DI9" s="64" t="s">
        <v>197</v>
      </c>
      <c r="DJ9" s="8">
        <f>DJ7/100*DJ6</f>
        <v>39.385100000000001</v>
      </c>
      <c r="DK9" s="7"/>
      <c r="DL9" s="7"/>
      <c r="DM9" s="7"/>
      <c r="DN9" s="7">
        <f>DN7/100*DN6</f>
        <v>37.078649999999996</v>
      </c>
      <c r="DO9" s="25">
        <f>DO7/100*DO6</f>
        <v>48.928899999999999</v>
      </c>
      <c r="DP9" s="23"/>
      <c r="DQ9" s="23"/>
      <c r="DR9" s="117"/>
      <c r="DS9" s="64" t="s">
        <v>197</v>
      </c>
      <c r="DT9" s="8"/>
      <c r="DU9" s="7"/>
      <c r="DV9" s="7"/>
      <c r="DW9" s="8"/>
      <c r="DX9" s="7"/>
      <c r="DY9" s="25"/>
      <c r="DZ9" s="23"/>
      <c r="EA9" s="23"/>
      <c r="EB9" s="117"/>
      <c r="EC9" s="64" t="s">
        <v>197</v>
      </c>
      <c r="ED9" s="8"/>
      <c r="EE9" s="7"/>
      <c r="EF9" s="7"/>
      <c r="EG9" s="8"/>
      <c r="EH9" s="7"/>
      <c r="EI9" s="25"/>
      <c r="EJ9" s="23"/>
      <c r="EK9" s="23"/>
      <c r="EL9" s="126"/>
      <c r="EV9" s="126"/>
      <c r="FF9" s="126"/>
      <c r="FP9" s="126"/>
      <c r="FZ9" s="126"/>
      <c r="GJ9" s="126"/>
      <c r="GT9" s="126"/>
      <c r="HD9" s="126"/>
      <c r="HN9" s="126"/>
      <c r="HX9" s="126"/>
    </row>
    <row xmlns:x14ac="http://schemas.microsoft.com/office/spreadsheetml/2009/9/ac" r="10" s="4" customFormat="true" ht="15.6" customHeight="true" x14ac:dyDescent="0.25">
      <c r="A10" s="375" t="str">
        <f ca="true">IF(ISBLANK('Data Summary'!A12),"",'Data Summary'!A12)</f>
        <v>SLE_2019_EMIS</v>
      </c>
      <c r="B10" s="117"/>
      <c r="C10" s="64" t="s">
        <v>107</v>
      </c>
      <c r="D10" s="100"/>
      <c r="E10" s="7"/>
      <c r="F10" s="7"/>
      <c r="G10" s="7"/>
      <c r="H10" s="7"/>
      <c r="I10" s="25"/>
      <c r="J10" s="23"/>
      <c r="K10" s="23"/>
      <c r="L10" s="117" t="s">
        <v>187</v>
      </c>
      <c r="M10" s="64" t="s">
        <v>107</v>
      </c>
      <c r="N10" s="19">
        <f>(16+5+1+26+127+2+1+1)/424*100</f>
        <v>42.216981132075468</v>
      </c>
      <c r="O10" s="7"/>
      <c r="P10" s="7"/>
      <c r="Q10" s="7"/>
      <c r="R10" s="7"/>
      <c r="S10" s="25"/>
      <c r="T10" s="23"/>
      <c r="U10" s="23"/>
      <c r="V10" s="117"/>
      <c r="W10" s="557" t="s">
        <v>107</v>
      </c>
      <c r="X10" s="560"/>
      <c r="Y10" s="550"/>
      <c r="Z10" s="550"/>
      <c r="AA10" s="550"/>
      <c r="AB10" s="550"/>
      <c r="AC10" s="25"/>
      <c r="AD10" s="23"/>
      <c r="AE10" s="23"/>
      <c r="AF10" s="117"/>
      <c r="AG10" s="64" t="s">
        <v>107</v>
      </c>
      <c r="AH10" s="100"/>
      <c r="AI10" s="7"/>
      <c r="AJ10" s="7"/>
      <c r="AK10" s="7"/>
      <c r="AL10" s="7"/>
      <c r="AM10" s="25"/>
      <c r="AN10" s="23"/>
      <c r="AO10" s="23"/>
      <c r="AP10" s="117"/>
      <c r="AQ10" s="557" t="s">
        <v>107</v>
      </c>
      <c r="AR10" s="560"/>
      <c r="AS10" s="550"/>
      <c r="AT10" s="550"/>
      <c r="AU10" s="550"/>
      <c r="AV10" s="550"/>
      <c r="AW10" s="25"/>
      <c r="AX10" s="23"/>
      <c r="AY10" s="23"/>
      <c r="AZ10" s="117"/>
      <c r="BA10" s="64" t="s">
        <v>107</v>
      </c>
      <c r="BB10" s="100"/>
      <c r="BC10" s="7"/>
      <c r="BD10" s="7"/>
      <c r="BE10" s="7"/>
      <c r="BF10" s="7"/>
      <c r="BG10" s="25"/>
      <c r="BH10" s="23"/>
      <c r="BI10" s="23"/>
      <c r="BJ10" s="117"/>
      <c r="BK10" s="64" t="s">
        <v>107</v>
      </c>
      <c r="BL10" s="100"/>
      <c r="BM10" s="7"/>
      <c r="BN10" s="7"/>
      <c r="BO10" s="7"/>
      <c r="BP10" s="7"/>
      <c r="BQ10" s="25"/>
      <c r="BR10" s="23"/>
      <c r="BS10" s="23"/>
      <c r="BT10" s="117"/>
      <c r="BU10" s="64" t="s">
        <v>107</v>
      </c>
      <c r="BV10" s="100"/>
      <c r="BW10" s="7"/>
      <c r="BX10" s="7"/>
      <c r="BY10" s="7"/>
      <c r="BZ10" s="7"/>
      <c r="CA10" s="25"/>
      <c r="CB10" s="23"/>
      <c r="CC10" s="23"/>
      <c r="CD10" s="117"/>
      <c r="CE10" s="64" t="s">
        <v>107</v>
      </c>
      <c r="CF10" s="100"/>
      <c r="CG10" s="7"/>
      <c r="CH10" s="7"/>
      <c r="CI10" s="7"/>
      <c r="CJ10" s="7"/>
      <c r="CK10" s="25"/>
      <c r="CL10" s="23"/>
      <c r="CM10" s="23"/>
      <c r="CN10" s="117"/>
      <c r="CO10" s="64" t="s">
        <v>107</v>
      </c>
      <c r="CP10" s="100"/>
      <c r="CQ10" s="7"/>
      <c r="CR10" s="7"/>
      <c r="CS10" s="7"/>
      <c r="CT10" s="7"/>
      <c r="CU10" s="25"/>
      <c r="CV10" s="23"/>
      <c r="CW10" s="23"/>
      <c r="CX10" s="117"/>
      <c r="CY10" s="64" t="s">
        <v>107</v>
      </c>
      <c r="CZ10" s="100"/>
      <c r="DA10" s="7"/>
      <c r="DB10" s="7"/>
      <c r="DC10" s="7"/>
      <c r="DD10" s="7"/>
      <c r="DE10" s="25"/>
      <c r="DF10" s="23"/>
      <c r="DG10" s="23"/>
      <c r="DH10" s="117"/>
      <c r="DI10" s="64" t="s">
        <v>107</v>
      </c>
      <c r="DJ10" s="8"/>
      <c r="DK10" s="7"/>
      <c r="DL10" s="7"/>
      <c r="DM10" s="7"/>
      <c r="DN10" s="7"/>
      <c r="DO10" s="25"/>
      <c r="DP10" s="23"/>
      <c r="DQ10" s="23"/>
      <c r="DR10" s="117"/>
      <c r="DS10" s="64" t="s">
        <v>107</v>
      </c>
      <c r="DT10" s="100"/>
      <c r="DU10" s="7"/>
      <c r="DV10" s="7"/>
      <c r="DW10" s="7"/>
      <c r="DX10" s="7"/>
      <c r="DY10" s="25"/>
      <c r="DZ10" s="23"/>
      <c r="EA10" s="23"/>
      <c r="EB10" s="117"/>
      <c r="EC10" s="64" t="s">
        <v>107</v>
      </c>
      <c r="ED10" s="100"/>
      <c r="EE10" s="7"/>
      <c r="EF10" s="7"/>
      <c r="EG10" s="7"/>
      <c r="EH10" s="7"/>
      <c r="EI10" s="25"/>
      <c r="EJ10" s="23"/>
      <c r="EK10" s="23"/>
      <c r="EL10" s="126"/>
      <c r="EV10" s="126"/>
      <c r="FF10" s="126"/>
      <c r="FP10" s="126"/>
      <c r="FZ10" s="126"/>
      <c r="GJ10" s="126"/>
      <c r="GT10" s="126"/>
      <c r="HD10" s="126"/>
      <c r="HN10" s="126"/>
      <c r="HX10" s="126"/>
    </row>
    <row xmlns:x14ac="http://schemas.microsoft.com/office/spreadsheetml/2009/9/ac" r="11" s="4" customFormat="true" ht="15.6" customHeight="true" x14ac:dyDescent="0.25">
      <c r="A11" s="375" t="str">
        <f ca="true">IF(ISBLANK('Data Summary'!A13),"",'Data Summary'!A13)</f>
        <v>SLE_2019_UIS</v>
      </c>
      <c r="B11" s="117"/>
      <c r="C11" s="64" t="s">
        <v>108</v>
      </c>
      <c r="D11" s="100"/>
      <c r="E11" s="7"/>
      <c r="F11" s="7"/>
      <c r="G11" s="7"/>
      <c r="H11" s="7"/>
      <c r="I11" s="25"/>
      <c r="J11" s="23"/>
      <c r="K11" s="23"/>
      <c r="L11" s="117"/>
      <c r="M11" s="64" t="s">
        <v>108</v>
      </c>
      <c r="N11" s="19"/>
      <c r="O11" s="7"/>
      <c r="P11" s="7"/>
      <c r="Q11" s="7"/>
      <c r="R11" s="7"/>
      <c r="S11" s="25"/>
      <c r="T11" s="23"/>
      <c r="U11" s="23"/>
      <c r="V11" s="117"/>
      <c r="W11" s="557" t="s">
        <v>108</v>
      </c>
      <c r="X11" s="560"/>
      <c r="Y11" s="550"/>
      <c r="Z11" s="550"/>
      <c r="AA11" s="550"/>
      <c r="AB11" s="550"/>
      <c r="AC11" s="25"/>
      <c r="AD11" s="23"/>
      <c r="AE11" s="23"/>
      <c r="AF11" s="117"/>
      <c r="AG11" s="64" t="s">
        <v>108</v>
      </c>
      <c r="AH11" s="100"/>
      <c r="AI11" s="7"/>
      <c r="AJ11" s="7"/>
      <c r="AK11" s="7"/>
      <c r="AL11" s="7"/>
      <c r="AM11" s="25"/>
      <c r="AN11" s="23"/>
      <c r="AO11" s="23"/>
      <c r="AP11" s="117"/>
      <c r="AQ11" s="557" t="s">
        <v>108</v>
      </c>
      <c r="AR11" s="560"/>
      <c r="AS11" s="550"/>
      <c r="AT11" s="550"/>
      <c r="AU11" s="550"/>
      <c r="AV11" s="550"/>
      <c r="AW11" s="25"/>
      <c r="AX11" s="23"/>
      <c r="AY11" s="23"/>
      <c r="AZ11" s="117"/>
      <c r="BA11" s="64" t="s">
        <v>108</v>
      </c>
      <c r="BB11" s="100"/>
      <c r="BC11" s="7"/>
      <c r="BD11" s="7"/>
      <c r="BE11" s="7"/>
      <c r="BF11" s="7"/>
      <c r="BG11" s="25"/>
      <c r="BH11" s="23"/>
      <c r="BI11" s="23"/>
      <c r="BJ11" s="117"/>
      <c r="BK11" s="64" t="s">
        <v>108</v>
      </c>
      <c r="BL11" s="100"/>
      <c r="BM11" s="7"/>
      <c r="BN11" s="7"/>
      <c r="BO11" s="7"/>
      <c r="BP11" s="7"/>
      <c r="BQ11" s="25"/>
      <c r="BR11" s="23"/>
      <c r="BS11" s="23"/>
      <c r="BT11" s="117"/>
      <c r="BU11" s="64" t="s">
        <v>108</v>
      </c>
      <c r="BV11" s="100"/>
      <c r="BW11" s="7"/>
      <c r="BX11" s="7"/>
      <c r="BY11" s="7"/>
      <c r="BZ11" s="7"/>
      <c r="CA11" s="25"/>
      <c r="CB11" s="23"/>
      <c r="CC11" s="23"/>
      <c r="CD11" s="117"/>
      <c r="CE11" s="64" t="s">
        <v>108</v>
      </c>
      <c r="CF11" s="100"/>
      <c r="CG11" s="7"/>
      <c r="CH11" s="7"/>
      <c r="CI11" s="7"/>
      <c r="CJ11" s="7"/>
      <c r="CK11" s="25"/>
      <c r="CL11" s="23"/>
      <c r="CM11" s="23"/>
      <c r="CN11" s="117"/>
      <c r="CO11" s="64" t="s">
        <v>108</v>
      </c>
      <c r="CP11" s="100"/>
      <c r="CQ11" s="7"/>
      <c r="CR11" s="7"/>
      <c r="CS11" s="7"/>
      <c r="CT11" s="7"/>
      <c r="CU11" s="25"/>
      <c r="CV11" s="23"/>
      <c r="CW11" s="23"/>
      <c r="CX11" s="117"/>
      <c r="CY11" s="64" t="s">
        <v>108</v>
      </c>
      <c r="CZ11" s="100"/>
      <c r="DA11" s="7"/>
      <c r="DB11" s="7"/>
      <c r="DC11" s="7"/>
      <c r="DD11" s="7"/>
      <c r="DE11" s="25"/>
      <c r="DF11" s="23"/>
      <c r="DG11" s="23"/>
      <c r="DH11" s="117"/>
      <c r="DI11" s="64" t="s">
        <v>108</v>
      </c>
      <c r="DJ11" s="8"/>
      <c r="DK11" s="7"/>
      <c r="DL11" s="7"/>
      <c r="DM11" s="7"/>
      <c r="DN11" s="9"/>
      <c r="DO11" s="28"/>
      <c r="DP11" s="23"/>
      <c r="DQ11" s="23"/>
      <c r="DR11" s="117"/>
      <c r="DS11" s="64" t="s">
        <v>108</v>
      </c>
      <c r="DT11" s="100"/>
      <c r="DU11" s="7"/>
      <c r="DV11" s="7"/>
      <c r="DW11" s="7"/>
      <c r="DX11" s="7"/>
      <c r="DY11" s="25"/>
      <c r="DZ11" s="23"/>
      <c r="EA11" s="23"/>
      <c r="EB11" s="117"/>
      <c r="EC11" s="64" t="s">
        <v>108</v>
      </c>
      <c r="ED11" s="100"/>
      <c r="EE11" s="7"/>
      <c r="EF11" s="7"/>
      <c r="EG11" s="7"/>
      <c r="EH11" s="7"/>
      <c r="EI11" s="25"/>
      <c r="EJ11" s="23"/>
      <c r="EK11" s="23"/>
      <c r="EL11" s="126"/>
      <c r="EV11" s="126"/>
      <c r="FF11" s="126"/>
      <c r="FP11" s="126"/>
      <c r="FZ11" s="126"/>
      <c r="GJ11" s="126"/>
      <c r="GT11" s="126"/>
      <c r="HD11" s="126"/>
      <c r="HN11" s="126"/>
      <c r="HX11" s="126"/>
    </row>
    <row xmlns:x14ac="http://schemas.microsoft.com/office/spreadsheetml/2009/9/ac" r="12" s="252" customFormat="true" ht="18" customHeight="true" x14ac:dyDescent="0.2">
      <c r="A12" s="375" t="str">
        <f ca="true">IF(ISBLANK('Data Summary'!A14),"",'Data Summary'!A14)</f>
        <v>SLE_2020_EMIS</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561"/>
      <c r="Y12" s="561"/>
      <c r="Z12" s="561"/>
      <c r="AA12" s="561"/>
      <c r="AB12" s="561"/>
      <c r="AC12" s="250"/>
      <c r="AD12" s="244"/>
      <c r="AE12" s="244"/>
      <c r="AF12" s="247" t="s">
        <v>57</v>
      </c>
      <c r="AG12" s="248" t="s">
        <v>27</v>
      </c>
      <c r="AH12" s="249"/>
      <c r="AI12" s="249"/>
      <c r="AJ12" s="249"/>
      <c r="AK12" s="249"/>
      <c r="AL12" s="249"/>
      <c r="AM12" s="250"/>
      <c r="AN12" s="244"/>
      <c r="AO12" s="244"/>
      <c r="AP12" s="247" t="s">
        <v>57</v>
      </c>
      <c r="AQ12" s="248" t="s">
        <v>27</v>
      </c>
      <c r="AR12" s="561"/>
      <c r="AS12" s="561"/>
      <c r="AT12" s="561"/>
      <c r="AU12" s="561"/>
      <c r="AV12" s="561"/>
      <c r="AW12" s="250"/>
      <c r="AX12" s="244"/>
      <c r="AY12" s="244"/>
      <c r="AZ12" s="247" t="s">
        <v>57</v>
      </c>
      <c r="BA12" s="248" t="s">
        <v>27</v>
      </c>
      <c r="BB12" s="249"/>
      <c r="BC12" s="249"/>
      <c r="BD12" s="249"/>
      <c r="BE12" s="249"/>
      <c r="BF12" s="249"/>
      <c r="BG12" s="250"/>
      <c r="BH12" s="244"/>
      <c r="BI12" s="244"/>
      <c r="BJ12" s="247" t="s">
        <v>57</v>
      </c>
      <c r="BK12" s="248" t="s">
        <v>27</v>
      </c>
      <c r="BL12" s="249"/>
      <c r="BM12" s="249"/>
      <c r="BN12" s="249"/>
      <c r="BO12" s="249"/>
      <c r="BP12" s="249"/>
      <c r="BQ12" s="250"/>
      <c r="BR12" s="244"/>
      <c r="BS12" s="244"/>
      <c r="BT12" s="247" t="s">
        <v>57</v>
      </c>
      <c r="BU12" s="248" t="s">
        <v>27</v>
      </c>
      <c r="BV12" s="249"/>
      <c r="BW12" s="249"/>
      <c r="BX12" s="249"/>
      <c r="BY12" s="249"/>
      <c r="BZ12" s="249"/>
      <c r="CA12" s="250"/>
      <c r="CB12" s="244"/>
      <c r="CC12" s="244"/>
      <c r="CD12" s="247" t="s">
        <v>57</v>
      </c>
      <c r="CE12" s="248" t="s">
        <v>27</v>
      </c>
      <c r="CF12" s="249"/>
      <c r="CG12" s="249"/>
      <c r="CH12" s="249"/>
      <c r="CI12" s="249"/>
      <c r="CJ12" s="249"/>
      <c r="CK12" s="250"/>
      <c r="CL12" s="244"/>
      <c r="CM12" s="244"/>
      <c r="CN12" s="247" t="s">
        <v>57</v>
      </c>
      <c r="CO12" s="248" t="s">
        <v>27</v>
      </c>
      <c r="CP12" s="249"/>
      <c r="CQ12" s="249"/>
      <c r="CR12" s="249"/>
      <c r="CS12" s="249"/>
      <c r="CT12" s="249"/>
      <c r="CU12" s="250"/>
      <c r="CV12" s="244"/>
      <c r="CW12" s="244"/>
      <c r="CX12" s="247" t="s">
        <v>57</v>
      </c>
      <c r="CY12" s="248" t="s">
        <v>27</v>
      </c>
      <c r="CZ12" s="249"/>
      <c r="DA12" s="249"/>
      <c r="DB12" s="249"/>
      <c r="DC12" s="249"/>
      <c r="DD12" s="249"/>
      <c r="DE12" s="250"/>
      <c r="DF12" s="244"/>
      <c r="DG12" s="244"/>
      <c r="DH12" s="247" t="s">
        <v>57</v>
      </c>
      <c r="DI12" s="248" t="s">
        <v>27</v>
      </c>
      <c r="DJ12" s="249"/>
      <c r="DK12" s="249"/>
      <c r="DL12" s="249"/>
      <c r="DM12" s="249"/>
      <c r="DN12" s="249"/>
      <c r="DO12" s="250"/>
      <c r="DP12" s="244"/>
      <c r="DQ12" s="244"/>
      <c r="DR12" s="247" t="s">
        <v>57</v>
      </c>
      <c r="DS12" s="248" t="s">
        <v>27</v>
      </c>
      <c r="DT12" s="249"/>
      <c r="DU12" s="249"/>
      <c r="DV12" s="249"/>
      <c r="DW12" s="249"/>
      <c r="DX12" s="249"/>
      <c r="DY12" s="250"/>
      <c r="DZ12" s="244"/>
      <c r="EA12" s="244"/>
      <c r="EB12" s="247" t="s">
        <v>57</v>
      </c>
      <c r="EC12" s="248" t="s">
        <v>27</v>
      </c>
      <c r="ED12" s="249"/>
      <c r="EE12" s="249"/>
      <c r="EF12" s="249"/>
      <c r="EG12" s="249"/>
      <c r="EH12" s="249"/>
      <c r="EI12" s="250"/>
      <c r="EJ12" s="244"/>
      <c r="EK12" s="244"/>
      <c r="EL12" s="251"/>
      <c r="EV12" s="251"/>
      <c r="FF12" s="251"/>
      <c r="FP12" s="251"/>
      <c r="FZ12" s="251"/>
      <c r="GJ12" s="251"/>
      <c r="GT12" s="251"/>
      <c r="HD12" s="251"/>
      <c r="HN12" s="251"/>
      <c r="HX12" s="251"/>
    </row>
    <row xmlns:x14ac="http://schemas.microsoft.com/office/spreadsheetml/2009/9/ac" r="13" s="14" customFormat="true" ht="14.25" customHeight="true" x14ac:dyDescent="0.2">
      <c r="A13" s="375" t="str">
        <f ca="true">IF(ISBLANK('Data Summary'!A15),"",'Data Summary'!A15)</f>
        <v>SLE_2020_UIS</v>
      </c>
      <c r="B13" s="118" t="s">
        <v>55</v>
      </c>
      <c r="C13" s="5">
        <v>0</v>
      </c>
      <c r="D13" s="44"/>
      <c r="E13" s="44"/>
      <c r="F13" s="44"/>
      <c r="G13" s="44"/>
      <c r="H13" s="44"/>
      <c r="I13" s="65"/>
      <c r="J13" s="11"/>
      <c r="K13" s="11"/>
      <c r="L13" s="118" t="s">
        <v>55</v>
      </c>
      <c r="M13" s="5">
        <v>0</v>
      </c>
      <c r="N13" s="44">
        <v>2.2999999999999998</v>
      </c>
      <c r="O13" s="44"/>
      <c r="P13" s="44"/>
      <c r="Q13" s="44"/>
      <c r="R13" s="44"/>
      <c r="S13" s="65"/>
      <c r="T13" s="11"/>
      <c r="U13" s="11"/>
      <c r="V13" s="118" t="s">
        <v>55</v>
      </c>
      <c r="W13" s="5">
        <v>0</v>
      </c>
      <c r="X13" s="44"/>
      <c r="Y13" s="44"/>
      <c r="Z13" s="44"/>
      <c r="AA13" s="44"/>
      <c r="AB13" s="44"/>
      <c r="AC13" s="65"/>
      <c r="AD13" s="11"/>
      <c r="AE13" s="11"/>
      <c r="AF13" s="118" t="s">
        <v>55</v>
      </c>
      <c r="AG13" s="5">
        <v>0</v>
      </c>
      <c r="AH13" s="44">
        <f>100-SUM(AH15:AH19)</f>
        <v>15</v>
      </c>
      <c r="AI13" s="44"/>
      <c r="AJ13" s="44"/>
      <c r="AK13" s="44">
        <f>100-SUM(AK15:AK19)</f>
        <v>12.725779967159284</v>
      </c>
      <c r="AL13" s="44">
        <f>100-SUM(AL15:AL19)</f>
        <v>16.6614761756462</v>
      </c>
      <c r="AM13" s="65">
        <f>100-SUM(AM15:AM19)</f>
        <v>11.310259579728069</v>
      </c>
      <c r="AN13" s="11"/>
      <c r="AO13" s="11"/>
      <c r="AP13" s="118" t="s">
        <v>55</v>
      </c>
      <c r="AQ13" s="5">
        <v>0</v>
      </c>
      <c r="AR13" s="44"/>
      <c r="AS13" s="44"/>
      <c r="AT13" s="44"/>
      <c r="AU13" s="44"/>
      <c r="AV13" s="44"/>
      <c r="AW13" s="65"/>
      <c r="AX13" s="11"/>
      <c r="AY13" s="11"/>
      <c r="AZ13" s="118" t="s">
        <v>55</v>
      </c>
      <c r="BA13" s="5">
        <v>0</v>
      </c>
      <c r="BB13" s="44">
        <f>100-74.3</f>
        <v>25.700000000000003</v>
      </c>
      <c r="BC13" s="44"/>
      <c r="BD13" s="44"/>
      <c r="BE13" s="44">
        <f>100-75</f>
        <v>25</v>
      </c>
      <c r="BF13" s="44">
        <f>100-67</f>
        <v>33</v>
      </c>
      <c r="BG13" s="65">
        <f>100-81</f>
        <v>19</v>
      </c>
      <c r="BH13" s="11"/>
      <c r="BI13" s="11"/>
      <c r="BJ13" s="118" t="s">
        <v>55</v>
      </c>
      <c r="BK13" s="5">
        <v>0</v>
      </c>
      <c r="BL13" s="44">
        <f>(BO13*$BO$31+BP13*$BP$31+BQ13*$BQ$31)/SUM($BO$31:$BQ$31)</f>
        <v>37.916189111747848</v>
      </c>
      <c r="BM13" s="44"/>
      <c r="BN13" s="44"/>
      <c r="BO13" s="44">
        <v>35</v>
      </c>
      <c r="BP13" s="44">
        <v>42</v>
      </c>
      <c r="BQ13" s="65">
        <f>(30*1633+20*623)/(1633+623)</f>
        <v>27.238475177304963</v>
      </c>
      <c r="BR13" s="11"/>
      <c r="BS13" s="11"/>
      <c r="BT13" s="118" t="s">
        <v>55</v>
      </c>
      <c r="BU13" s="5">
        <v>0</v>
      </c>
      <c r="BV13" s="44"/>
      <c r="BW13" s="44"/>
      <c r="BX13" s="44"/>
      <c r="BY13" s="44"/>
      <c r="BZ13" s="44"/>
      <c r="CA13" s="65"/>
      <c r="CB13" s="11"/>
      <c r="CC13" s="11"/>
      <c r="CD13" s="118" t="s">
        <v>55</v>
      </c>
      <c r="CE13" s="5">
        <v>0</v>
      </c>
      <c r="CF13" s="44">
        <f>(CI13*$CI$30+CJ13*$CJ$30+CK13*$CK$30)/SUM($CI$30:$CK$30)</f>
        <v>38.56153706724669</v>
      </c>
      <c r="CG13" s="44"/>
      <c r="CH13" s="44"/>
      <c r="CI13" s="44">
        <v>37</v>
      </c>
      <c r="CJ13" s="44">
        <v>42</v>
      </c>
      <c r="CK13" s="65">
        <v>29.0859167404783</v>
      </c>
      <c r="CL13" s="11"/>
      <c r="CM13" s="11"/>
      <c r="CN13" s="118" t="s">
        <v>55</v>
      </c>
      <c r="CO13" s="5">
        <v>0</v>
      </c>
      <c r="CP13" s="44"/>
      <c r="CQ13" s="44"/>
      <c r="CR13" s="44"/>
      <c r="CS13" s="44"/>
      <c r="CT13" s="44"/>
      <c r="CU13" s="65"/>
      <c r="CV13" s="11"/>
      <c r="CW13" s="11"/>
      <c r="CX13" s="118" t="s">
        <v>55</v>
      </c>
      <c r="CY13" s="5">
        <v>0</v>
      </c>
      <c r="CZ13" s="44">
        <f>100-75.7</f>
        <v>24.299999999999997</v>
      </c>
      <c r="DA13" s="44"/>
      <c r="DB13" s="44"/>
      <c r="DC13" s="44"/>
      <c r="DD13" s="44">
        <f>100-69.3</f>
        <v>30.700000000000003</v>
      </c>
      <c r="DE13" s="65">
        <f>100-81.9</f>
        <v>18.099999999999994</v>
      </c>
      <c r="DF13" s="11"/>
      <c r="DG13" s="11"/>
      <c r="DH13" s="118" t="s">
        <v>55</v>
      </c>
      <c r="DI13" s="5">
        <v>0</v>
      </c>
      <c r="DJ13" s="44">
        <v>34.700000000000003</v>
      </c>
      <c r="DK13" s="44"/>
      <c r="DL13" s="44"/>
      <c r="DM13" s="44"/>
      <c r="DN13" s="44">
        <v>36.700000000000003</v>
      </c>
      <c r="DO13" s="65">
        <v>26.4</v>
      </c>
      <c r="DP13" s="11"/>
      <c r="DQ13" s="11"/>
      <c r="DR13" s="118" t="s">
        <v>55</v>
      </c>
      <c r="DS13" s="5">
        <v>0</v>
      </c>
      <c r="DT13" s="44">
        <v>24</v>
      </c>
      <c r="DU13" s="44"/>
      <c r="DV13" s="44"/>
      <c r="DW13" s="44">
        <v>24</v>
      </c>
      <c r="DX13" s="44">
        <v>26</v>
      </c>
      <c r="DY13" s="65">
        <f>(19*1931+14*824)/(1931+824)</f>
        <v>17.504537205081668</v>
      </c>
      <c r="DZ13" s="11"/>
      <c r="EA13" s="11"/>
      <c r="EB13" s="118" t="s">
        <v>55</v>
      </c>
      <c r="EC13" s="5">
        <v>0</v>
      </c>
      <c r="ED13" s="44">
        <v>43</v>
      </c>
      <c r="EE13" s="44"/>
      <c r="EF13" s="44"/>
      <c r="EG13" s="44">
        <v>40</v>
      </c>
      <c r="EH13" s="44">
        <v>47</v>
      </c>
      <c r="EI13" s="65">
        <f>(37*2079+29*930)/(2079+930)</f>
        <v>34.527417746759724</v>
      </c>
      <c r="EJ13" s="11"/>
      <c r="EK13" s="11"/>
      <c r="EL13" s="128"/>
      <c r="EV13" s="128"/>
      <c r="FF13" s="128"/>
      <c r="FP13" s="128"/>
      <c r="FZ13" s="128"/>
      <c r="GJ13" s="128"/>
      <c r="GT13" s="128"/>
      <c r="HD13" s="128"/>
      <c r="HN13" s="128"/>
      <c r="HX13" s="128"/>
    </row>
    <row xmlns:x14ac="http://schemas.microsoft.com/office/spreadsheetml/2009/9/ac" r="14" x14ac:dyDescent="0.25">
      <c r="A14" s="375" t="str">
        <f ca="true">IF(ISBLANK('Data Summary'!A16),"",'Data Summary'!A16)</f>
        <v>SLE_2021_UIS</v>
      </c>
      <c r="B14" s="119" t="s">
        <v>105</v>
      </c>
      <c r="C14" s="22">
        <v>0</v>
      </c>
      <c r="D14" s="44"/>
      <c r="E14" s="44"/>
      <c r="F14" s="44"/>
      <c r="G14" s="44"/>
      <c r="H14" s="44">
        <v>1.3</v>
      </c>
      <c r="I14" s="65"/>
      <c r="J14" s="11"/>
      <c r="K14" s="11"/>
      <c r="L14" s="119" t="s">
        <v>105</v>
      </c>
      <c r="M14" s="22">
        <v>0</v>
      </c>
      <c r="N14" s="44"/>
      <c r="O14" s="44"/>
      <c r="P14" s="44"/>
      <c r="Q14" s="44"/>
      <c r="R14" s="44"/>
      <c r="S14" s="65"/>
      <c r="T14" s="11"/>
      <c r="U14" s="11"/>
      <c r="V14" s="119" t="s">
        <v>105</v>
      </c>
      <c r="W14" s="562">
        <v>0</v>
      </c>
      <c r="X14" s="44"/>
      <c r="Y14" s="44"/>
      <c r="Z14" s="44"/>
      <c r="AA14" s="44"/>
      <c r="AB14" s="44"/>
      <c r="AC14" s="65"/>
      <c r="AD14" s="11"/>
      <c r="AE14" s="11"/>
      <c r="AF14" s="119" t="s">
        <v>105</v>
      </c>
      <c r="AG14" s="22">
        <v>0</v>
      </c>
      <c r="AH14" s="44"/>
      <c r="AI14" s="44"/>
      <c r="AJ14" s="44"/>
      <c r="AK14" s="44"/>
      <c r="AL14" s="44"/>
      <c r="AM14" s="65"/>
      <c r="AN14" s="11"/>
      <c r="AO14" s="11"/>
      <c r="AP14" s="119" t="s">
        <v>105</v>
      </c>
      <c r="AQ14" s="562">
        <v>0</v>
      </c>
      <c r="AR14" s="44"/>
      <c r="AS14" s="44"/>
      <c r="AT14" s="44"/>
      <c r="AU14" s="44"/>
      <c r="AV14" s="44"/>
      <c r="AW14" s="65"/>
      <c r="AX14" s="11"/>
      <c r="AY14" s="11"/>
      <c r="AZ14" s="119" t="s">
        <v>105</v>
      </c>
      <c r="BA14" s="22">
        <v>0</v>
      </c>
      <c r="BB14" s="44"/>
      <c r="BC14" s="44"/>
      <c r="BD14" s="44"/>
      <c r="BE14" s="44"/>
      <c r="BF14" s="44"/>
      <c r="BG14" s="65"/>
      <c r="BH14" s="11"/>
      <c r="BI14" s="11"/>
      <c r="BJ14" s="119" t="s">
        <v>105</v>
      </c>
      <c r="BK14" s="22">
        <v>0</v>
      </c>
      <c r="BL14" s="44"/>
      <c r="BM14" s="44"/>
      <c r="BN14" s="44"/>
      <c r="BO14" s="44"/>
      <c r="BP14" s="44"/>
      <c r="BQ14" s="65"/>
      <c r="BR14" s="11"/>
      <c r="BS14" s="11"/>
      <c r="BT14" s="119" t="s">
        <v>105</v>
      </c>
      <c r="BU14" s="22">
        <v>0</v>
      </c>
      <c r="BV14" s="44"/>
      <c r="BW14" s="44"/>
      <c r="BX14" s="44"/>
      <c r="BY14" s="44"/>
      <c r="BZ14" s="44"/>
      <c r="CA14" s="65"/>
      <c r="CB14" s="11"/>
      <c r="CC14" s="11"/>
      <c r="CD14" s="119" t="s">
        <v>105</v>
      </c>
      <c r="CE14" s="22">
        <v>0</v>
      </c>
      <c r="CF14" s="44"/>
      <c r="CG14" s="44"/>
      <c r="CH14" s="44"/>
      <c r="CI14" s="44"/>
      <c r="CJ14" s="44"/>
      <c r="CK14" s="65"/>
      <c r="CL14" s="11"/>
      <c r="CM14" s="11"/>
      <c r="CN14" s="119" t="s">
        <v>105</v>
      </c>
      <c r="CO14" s="22">
        <v>0</v>
      </c>
      <c r="CP14" s="44"/>
      <c r="CQ14" s="44"/>
      <c r="CR14" s="44"/>
      <c r="CS14" s="44"/>
      <c r="CT14" s="44"/>
      <c r="CU14" s="65"/>
      <c r="CV14" s="11"/>
      <c r="CW14" s="11"/>
      <c r="CX14" s="119" t="s">
        <v>105</v>
      </c>
      <c r="CY14" s="22">
        <v>0</v>
      </c>
      <c r="CZ14" s="44"/>
      <c r="DA14" s="44"/>
      <c r="DB14" s="44"/>
      <c r="DC14" s="44"/>
      <c r="DD14" s="44"/>
      <c r="DE14" s="65"/>
      <c r="DF14" s="11"/>
      <c r="DG14" s="11"/>
      <c r="DH14" s="118" t="s">
        <v>105</v>
      </c>
      <c r="DI14" s="5">
        <v>0</v>
      </c>
      <c r="DJ14" s="44"/>
      <c r="DK14" s="44"/>
      <c r="DL14" s="44"/>
      <c r="DM14" s="44"/>
      <c r="DN14" s="44"/>
      <c r="DO14" s="65"/>
      <c r="DP14" s="11"/>
      <c r="DQ14" s="11"/>
      <c r="DR14" s="119" t="s">
        <v>105</v>
      </c>
      <c r="DS14" s="22">
        <v>0</v>
      </c>
      <c r="DT14" s="44"/>
      <c r="DU14" s="44"/>
      <c r="DV14" s="44"/>
      <c r="DW14" s="44"/>
      <c r="DX14" s="44"/>
      <c r="DY14" s="65"/>
      <c r="DZ14" s="11"/>
      <c r="EA14" s="11"/>
      <c r="EB14" s="119" t="s">
        <v>105</v>
      </c>
      <c r="EC14" s="22">
        <v>0</v>
      </c>
      <c r="ED14" s="44"/>
      <c r="EE14" s="44"/>
      <c r="EF14" s="44"/>
      <c r="EG14" s="44"/>
      <c r="EH14" s="44"/>
      <c r="EI14" s="65"/>
      <c r="EJ14" s="11"/>
      <c r="EK14" s="11"/>
    </row>
    <row xmlns:x14ac="http://schemas.microsoft.com/office/spreadsheetml/2009/9/ac" r="15" s="2" customFormat="true" x14ac:dyDescent="0.25">
      <c r="A15" s="375" t="str">
        <f ca="true">IF(ISBLANK('Data Summary'!A17),"",'Data Summary'!A17)</f>
        <v>SLE_2021_SUR</v>
      </c>
      <c r="B15" s="119" t="s">
        <v>161</v>
      </c>
      <c r="C15" s="6">
        <v>1</v>
      </c>
      <c r="D15" s="44"/>
      <c r="E15" s="7"/>
      <c r="F15" s="7"/>
      <c r="G15" s="7"/>
      <c r="H15" s="44">
        <v>66.900000000000006</v>
      </c>
      <c r="I15" s="65"/>
      <c r="J15" s="11"/>
      <c r="K15" s="11"/>
      <c r="L15" s="119" t="s">
        <v>177</v>
      </c>
      <c r="M15" s="6">
        <v>1</v>
      </c>
      <c r="N15" s="44">
        <v>7.5</v>
      </c>
      <c r="O15" s="7"/>
      <c r="P15" s="7"/>
      <c r="Q15" s="7"/>
      <c r="R15" s="44"/>
      <c r="S15" s="65"/>
      <c r="T15" s="11"/>
      <c r="U15" s="11"/>
      <c r="V15" s="119"/>
      <c r="W15" s="6"/>
      <c r="X15" s="44"/>
      <c r="Y15" s="550"/>
      <c r="Z15" s="550"/>
      <c r="AA15" s="550"/>
      <c r="AB15" s="44"/>
      <c r="AC15" s="65"/>
      <c r="AD15" s="11"/>
      <c r="AE15" s="11"/>
      <c r="AF15" s="119" t="s">
        <v>305</v>
      </c>
      <c r="AG15" s="6">
        <v>1</v>
      </c>
      <c r="AH15" s="44">
        <v>19</v>
      </c>
      <c r="AI15" s="7"/>
      <c r="AJ15" s="7"/>
      <c r="AK15" s="7">
        <f>416/$AK$31*100</f>
        <v>34.154351395730707</v>
      </c>
      <c r="AL15" s="7">
        <f>988/$AL$31*100</f>
        <v>15.384615384615385</v>
      </c>
      <c r="AM15" s="65">
        <f>(239/1217*100*1217+113/401*100*401)/(1217+401)</f>
        <v>21.755253399258343</v>
      </c>
      <c r="AN15" s="11"/>
      <c r="AO15" s="11"/>
      <c r="AP15" s="119"/>
      <c r="AQ15" s="6"/>
      <c r="AR15" s="44"/>
      <c r="AS15" s="550"/>
      <c r="AT15" s="550"/>
      <c r="AU15" s="550"/>
      <c r="AV15" s="44"/>
      <c r="AW15" s="65"/>
      <c r="AX15" s="11"/>
      <c r="AY15" s="11"/>
      <c r="AZ15" s="119" t="s">
        <v>305</v>
      </c>
      <c r="BA15" s="6">
        <v>1</v>
      </c>
      <c r="BB15" s="44">
        <f>22.25/100*(100-25.7)</f>
        <v>16.531749999999999</v>
      </c>
      <c r="BC15" s="7"/>
      <c r="BD15" s="7"/>
      <c r="BE15" s="7">
        <f>31.36/100*(100-25)</f>
        <v>23.52</v>
      </c>
      <c r="BF15" s="44">
        <f>15.24/100*(100-33)</f>
        <v>10.210800000000001</v>
      </c>
      <c r="BG15" s="65">
        <f>20.16/100*(100-19)</f>
        <v>16.329599999999999</v>
      </c>
      <c r="BH15" s="11"/>
      <c r="BI15" s="11"/>
      <c r="BJ15" s="119" t="s">
        <v>177</v>
      </c>
      <c r="BK15" s="6">
        <v>1</v>
      </c>
      <c r="BL15" s="44">
        <f t="shared" ref="BL15:BL19" si="14">(BO15*$BO$31+BP15*$BP$31+BQ15*$BQ$31)/SUM($BO$31:$BQ$31)</f>
        <v>11.661085243553009</v>
      </c>
      <c r="BM15" s="7"/>
      <c r="BN15" s="7"/>
      <c r="BO15" s="7">
        <v>19</v>
      </c>
      <c r="BP15" s="44">
        <v>9</v>
      </c>
      <c r="BQ15" s="65">
        <f>(13*1633+18*623)/(1633+623)</f>
        <v>14.380762411347519</v>
      </c>
      <c r="BR15" s="11"/>
      <c r="BS15" s="11"/>
      <c r="BT15" s="119"/>
      <c r="BU15" s="6"/>
      <c r="BV15" s="44"/>
      <c r="BW15" s="7"/>
      <c r="BX15" s="7"/>
      <c r="BY15" s="7"/>
      <c r="BZ15" s="44"/>
      <c r="CA15" s="65"/>
      <c r="CB15" s="11"/>
      <c r="CC15" s="11"/>
      <c r="CD15" s="119" t="s">
        <v>273</v>
      </c>
      <c r="CE15" s="6">
        <v>1</v>
      </c>
      <c r="CF15" s="44">
        <f t="shared" ref="CF15:CF19" si="15">(CI15*$CI$30+CJ15*$CJ$30+CK15*$CK$30)/SUM($CI$30:$CK$30)</f>
        <v>26.97136124705456</v>
      </c>
      <c r="CG15" s="7"/>
      <c r="CH15" s="7"/>
      <c r="CI15" s="7">
        <v>22</v>
      </c>
      <c r="CJ15" s="44">
        <v>27</v>
      </c>
      <c r="CK15" s="65">
        <v>30.748449955713021</v>
      </c>
      <c r="CL15" s="11"/>
      <c r="CM15" s="11"/>
      <c r="CN15" s="119"/>
      <c r="CO15" s="6"/>
      <c r="CP15" s="44"/>
      <c r="CQ15" s="7"/>
      <c r="CR15" s="7"/>
      <c r="CS15" s="7"/>
      <c r="CT15" s="44"/>
      <c r="CU15" s="65"/>
      <c r="CV15" s="11"/>
      <c r="CW15" s="11"/>
      <c r="CX15" s="119"/>
      <c r="CY15" s="6"/>
      <c r="CZ15" s="44"/>
      <c r="DA15" s="7"/>
      <c r="DB15" s="7"/>
      <c r="DC15" s="7"/>
      <c r="DD15" s="44"/>
      <c r="DE15" s="65"/>
      <c r="DF15" s="11"/>
      <c r="DG15" s="11"/>
      <c r="DH15" s="118" t="s">
        <v>293</v>
      </c>
      <c r="DI15" s="5">
        <v>1</v>
      </c>
      <c r="DJ15" s="44">
        <v>7.9</v>
      </c>
      <c r="DK15" s="7"/>
      <c r="DL15" s="7"/>
      <c r="DM15" s="7"/>
      <c r="DN15" s="44">
        <v>8</v>
      </c>
      <c r="DO15" s="65">
        <v>7.5</v>
      </c>
      <c r="DP15" s="11"/>
      <c r="DQ15" s="11"/>
      <c r="DR15" s="119" t="s">
        <v>177</v>
      </c>
      <c r="DS15" s="6">
        <v>1</v>
      </c>
      <c r="DT15" s="44">
        <v>15</v>
      </c>
      <c r="DU15" s="7"/>
      <c r="DV15" s="7"/>
      <c r="DW15" s="7">
        <v>23</v>
      </c>
      <c r="DX15" s="44">
        <v>12</v>
      </c>
      <c r="DY15" s="65">
        <f>(17*1931+22*824)/(1931+824)</f>
        <v>18.495462794918332</v>
      </c>
      <c r="DZ15" s="11"/>
      <c r="EA15" s="11"/>
      <c r="EB15" s="119" t="s">
        <v>177</v>
      </c>
      <c r="EC15" s="6">
        <v>1</v>
      </c>
      <c r="ED15" s="44">
        <v>13</v>
      </c>
      <c r="EE15" s="7"/>
      <c r="EF15" s="7"/>
      <c r="EG15" s="7">
        <v>20</v>
      </c>
      <c r="EH15" s="44">
        <v>10</v>
      </c>
      <c r="EI15" s="65">
        <f>(14*2079+18*930)/(2079+930)</f>
        <v>15.23629112662014</v>
      </c>
      <c r="EJ15" s="11"/>
      <c r="EK15" s="11"/>
      <c r="EL15" s="129"/>
      <c r="EV15" s="129"/>
      <c r="FF15" s="129"/>
      <c r="FP15" s="129"/>
      <c r="FZ15" s="129"/>
      <c r="GJ15" s="129"/>
      <c r="GT15" s="129"/>
      <c r="HD15" s="129"/>
      <c r="HN15" s="129"/>
      <c r="HX15" s="129"/>
    </row>
    <row xmlns:x14ac="http://schemas.microsoft.com/office/spreadsheetml/2009/9/ac" r="16" s="2" customFormat="true" x14ac:dyDescent="0.25">
      <c r="A16" s="375" t="str">
        <f ca="true">IF(ISBLANK('Data Summary'!A18),"",'Data Summary'!A18)</f>
        <v>SLE_2021_EMIS</v>
      </c>
      <c r="B16" s="120"/>
      <c r="C16" s="101"/>
      <c r="D16" s="44"/>
      <c r="E16" s="7"/>
      <c r="F16" s="7"/>
      <c r="G16" s="7"/>
      <c r="H16" s="44"/>
      <c r="I16" s="65"/>
      <c r="J16" s="11"/>
      <c r="K16" s="11"/>
      <c r="L16" s="119" t="s">
        <v>185</v>
      </c>
      <c r="M16" s="13">
        <v>1</v>
      </c>
      <c r="N16" s="44">
        <v>9.4</v>
      </c>
      <c r="O16" s="7"/>
      <c r="P16" s="7"/>
      <c r="Q16" s="7"/>
      <c r="R16" s="44"/>
      <c r="S16" s="65"/>
      <c r="T16" s="11"/>
      <c r="U16" s="11"/>
      <c r="V16" s="120"/>
      <c r="W16" s="563"/>
      <c r="X16" s="44"/>
      <c r="Y16" s="550"/>
      <c r="Z16" s="550"/>
      <c r="AA16" s="550"/>
      <c r="AB16" s="44"/>
      <c r="AC16" s="65"/>
      <c r="AD16" s="11"/>
      <c r="AE16" s="11"/>
      <c r="AF16" s="119" t="s">
        <v>273</v>
      </c>
      <c r="AG16" s="13">
        <v>1</v>
      </c>
      <c r="AH16" s="44">
        <v>14</v>
      </c>
      <c r="AI16" s="7"/>
      <c r="AJ16" s="7"/>
      <c r="AK16" s="7">
        <f>136/$AK$31*100</f>
        <v>11.16584564860427</v>
      </c>
      <c r="AL16" s="7">
        <f>821/$AL$31*100</f>
        <v>12.784179383369668</v>
      </c>
      <c r="AM16" s="65">
        <f>(224/1217*100*1217+85/401*100*401)/(1217+401)</f>
        <v>19.097651421508033</v>
      </c>
      <c r="AN16" s="11"/>
      <c r="AO16" s="11"/>
      <c r="AP16" s="120"/>
      <c r="AQ16" s="563"/>
      <c r="AR16" s="44"/>
      <c r="AS16" s="550"/>
      <c r="AT16" s="550"/>
      <c r="AU16" s="550"/>
      <c r="AV16" s="44"/>
      <c r="AW16" s="65"/>
      <c r="AX16" s="11"/>
      <c r="AY16" s="11"/>
      <c r="AZ16" s="119" t="s">
        <v>273</v>
      </c>
      <c r="BA16" s="13">
        <v>1</v>
      </c>
      <c r="BB16" s="44">
        <f>22.59/100*(100-25.7)</f>
        <v>16.784369999999999</v>
      </c>
      <c r="BC16" s="66"/>
      <c r="BD16" s="66"/>
      <c r="BE16" s="7">
        <f>22.15/100*(100-25)</f>
        <v>16.612499999999997</v>
      </c>
      <c r="BF16" s="44">
        <f>19.09/100*(100-33)</f>
        <v>12.790299999999998</v>
      </c>
      <c r="BG16" s="25">
        <f>26.53/100*(100-19)</f>
        <v>21.489300000000004</v>
      </c>
      <c r="BH16" s="11"/>
      <c r="BI16" s="11"/>
      <c r="BJ16" s="119" t="s">
        <v>273</v>
      </c>
      <c r="BK16" s="13">
        <v>1</v>
      </c>
      <c r="BL16" s="44">
        <f t="shared" si="14"/>
        <v>23.401504297994268</v>
      </c>
      <c r="BM16" s="7"/>
      <c r="BN16" s="7"/>
      <c r="BO16" s="7">
        <v>19</v>
      </c>
      <c r="BP16" s="44">
        <v>23</v>
      </c>
      <c r="BQ16" s="65">
        <f>(27*1633+31*623)/(1633+623)</f>
        <v>28.104609929078013</v>
      </c>
      <c r="BR16" s="11"/>
      <c r="BS16" s="11"/>
      <c r="BT16" s="120"/>
      <c r="BU16" s="101"/>
      <c r="BV16" s="44"/>
      <c r="BW16" s="7"/>
      <c r="BX16" s="7"/>
      <c r="BY16" s="7"/>
      <c r="BZ16" s="44"/>
      <c r="CA16" s="65"/>
      <c r="CB16" s="11"/>
      <c r="CC16" s="11"/>
      <c r="CD16" s="119" t="s">
        <v>177</v>
      </c>
      <c r="CE16" s="13">
        <v>1</v>
      </c>
      <c r="CF16" s="44">
        <f t="shared" si="15"/>
        <v>11.429762552111654</v>
      </c>
      <c r="CG16" s="7"/>
      <c r="CH16" s="7"/>
      <c r="CI16" s="7">
        <v>18</v>
      </c>
      <c r="CJ16" s="44">
        <v>9</v>
      </c>
      <c r="CK16" s="25">
        <v>13.87422497785651</v>
      </c>
      <c r="CL16" s="11"/>
      <c r="CM16" s="11"/>
      <c r="CN16" s="120"/>
      <c r="CO16" s="101"/>
      <c r="CP16" s="44"/>
      <c r="CQ16" s="7"/>
      <c r="CR16" s="7"/>
      <c r="CS16" s="7"/>
      <c r="CT16" s="44"/>
      <c r="CU16" s="65"/>
      <c r="CV16" s="11"/>
      <c r="CW16" s="11"/>
      <c r="CX16" s="120"/>
      <c r="CY16" s="101"/>
      <c r="CZ16" s="44"/>
      <c r="DA16" s="7"/>
      <c r="DB16" s="7"/>
      <c r="DC16" s="7"/>
      <c r="DD16" s="44"/>
      <c r="DE16" s="65"/>
      <c r="DF16" s="11"/>
      <c r="DG16" s="11"/>
      <c r="DH16" s="118" t="s">
        <v>294</v>
      </c>
      <c r="DI16" s="5">
        <v>1</v>
      </c>
      <c r="DJ16" s="44">
        <v>8</v>
      </c>
      <c r="DK16" s="7"/>
      <c r="DL16" s="7"/>
      <c r="DM16" s="7"/>
      <c r="DN16" s="44">
        <v>7.2</v>
      </c>
      <c r="DO16" s="65">
        <v>11.3</v>
      </c>
      <c r="DP16" s="11"/>
      <c r="DQ16" s="11"/>
      <c r="DR16" s="119" t="s">
        <v>273</v>
      </c>
      <c r="DS16" s="13">
        <v>1</v>
      </c>
      <c r="DT16" s="44">
        <v>25</v>
      </c>
      <c r="DU16" s="7"/>
      <c r="DV16" s="7"/>
      <c r="DW16" s="7">
        <v>24</v>
      </c>
      <c r="DX16" s="44">
        <v>24</v>
      </c>
      <c r="DY16" s="65">
        <f>(28*1931+31*824)/(1931+824)</f>
        <v>28.897277676950999</v>
      </c>
      <c r="DZ16" s="11"/>
      <c r="EA16" s="11"/>
      <c r="EB16" s="119" t="s">
        <v>273</v>
      </c>
      <c r="EC16" s="13">
        <v>1</v>
      </c>
      <c r="ED16" s="44">
        <v>23</v>
      </c>
      <c r="EE16" s="7"/>
      <c r="EF16" s="7"/>
      <c r="EG16" s="7">
        <v>20</v>
      </c>
      <c r="EH16" s="44">
        <v>22</v>
      </c>
      <c r="EI16" s="65">
        <f>(25*2079+28*930)/(2079+930)</f>
        <v>25.927218344965105</v>
      </c>
      <c r="EJ16" s="11"/>
      <c r="EK16" s="11"/>
      <c r="EL16" s="129"/>
      <c r="EV16" s="129"/>
      <c r="FF16" s="129"/>
      <c r="FP16" s="129"/>
      <c r="FZ16" s="129"/>
      <c r="GJ16" s="129"/>
      <c r="GT16" s="129"/>
      <c r="HD16" s="129"/>
      <c r="HN16" s="129"/>
      <c r="HX16" s="129"/>
    </row>
    <row xmlns:x14ac="http://schemas.microsoft.com/office/spreadsheetml/2009/9/ac" r="17" s="2" customFormat="true" x14ac:dyDescent="0.25">
      <c r="A17" s="375" t="str">
        <f ca="true">IF(ISBLANK('Data Summary'!A19),"",'Data Summary'!A19)</f>
        <v>SLE_2022_EMIS</v>
      </c>
      <c r="B17" s="120"/>
      <c r="C17" s="101"/>
      <c r="D17" s="44"/>
      <c r="E17" s="7"/>
      <c r="F17" s="7"/>
      <c r="G17" s="7"/>
      <c r="H17" s="44"/>
      <c r="I17" s="25"/>
      <c r="J17" s="11"/>
      <c r="K17" s="11"/>
      <c r="L17" s="119" t="s">
        <v>178</v>
      </c>
      <c r="M17" s="13">
        <v>1</v>
      </c>
      <c r="N17" s="44">
        <f>6.8+0.7</f>
        <v>7.5</v>
      </c>
      <c r="O17" s="7"/>
      <c r="P17" s="7"/>
      <c r="Q17" s="7"/>
      <c r="R17" s="44"/>
      <c r="S17" s="25"/>
      <c r="T17" s="11"/>
      <c r="U17" s="11"/>
      <c r="V17" s="120"/>
      <c r="W17" s="563"/>
      <c r="X17" s="44"/>
      <c r="Y17" s="550"/>
      <c r="Z17" s="550"/>
      <c r="AA17" s="550"/>
      <c r="AB17" s="44"/>
      <c r="AC17" s="25"/>
      <c r="AD17" s="11"/>
      <c r="AE17" s="11"/>
      <c r="AF17" s="119" t="s">
        <v>329</v>
      </c>
      <c r="AG17" s="13">
        <v>0.88</v>
      </c>
      <c r="AH17" s="44">
        <v>41</v>
      </c>
      <c r="AI17" s="7"/>
      <c r="AJ17" s="7"/>
      <c r="AK17" s="7">
        <f>451/$AK$31*100</f>
        <v>37.027914614121507</v>
      </c>
      <c r="AL17" s="7">
        <f>2718/$AL$31*100</f>
        <v>42.323263780753663</v>
      </c>
      <c r="AM17" s="65">
        <f>(522/1217*100*1217+149/401*100*401)/(1217+401)</f>
        <v>41.470951792336216</v>
      </c>
      <c r="AN17" s="11"/>
      <c r="AO17" s="11"/>
      <c r="AP17" s="120"/>
      <c r="AQ17" s="563"/>
      <c r="AR17" s="44"/>
      <c r="AS17" s="550"/>
      <c r="AT17" s="550"/>
      <c r="AU17" s="550"/>
      <c r="AV17" s="44"/>
      <c r="AW17" s="25"/>
      <c r="AX17" s="11"/>
      <c r="AY17" s="11"/>
      <c r="AZ17" s="119" t="s">
        <v>275</v>
      </c>
      <c r="BA17" s="13">
        <v>0.88</v>
      </c>
      <c r="BB17" s="7">
        <f>50.29/100*(100-25.7)</f>
        <v>37.365470000000002</v>
      </c>
      <c r="BC17" s="7"/>
      <c r="BD17" s="7"/>
      <c r="BE17" s="7">
        <f>43.16/100*(100-25)</f>
        <v>32.369999999999997</v>
      </c>
      <c r="BF17" s="7">
        <f>57.53/100*(100-33)</f>
        <v>38.545100000000005</v>
      </c>
      <c r="BG17" s="25">
        <f>50.18/100*(100-19)</f>
        <v>40.645800000000001</v>
      </c>
      <c r="BH17" s="11"/>
      <c r="BI17" s="11"/>
      <c r="BJ17" s="119" t="s">
        <v>274</v>
      </c>
      <c r="BK17" s="13">
        <v>0</v>
      </c>
      <c r="BL17" s="44">
        <f t="shared" si="14"/>
        <v>0.86426396848137543</v>
      </c>
      <c r="BM17" s="66"/>
      <c r="BN17" s="66"/>
      <c r="BO17" s="7">
        <v>0.2</v>
      </c>
      <c r="BP17" s="44">
        <v>1</v>
      </c>
      <c r="BQ17" s="65">
        <f>(1.2*1633+0.3*623)/(1633+623)</f>
        <v>0.95146276595744683</v>
      </c>
      <c r="BR17" s="11"/>
      <c r="BS17" s="11"/>
      <c r="BT17" s="120"/>
      <c r="BU17" s="101"/>
      <c r="BV17" s="44"/>
      <c r="BW17" s="7"/>
      <c r="BX17" s="7"/>
      <c r="BY17" s="7"/>
      <c r="BZ17" s="44"/>
      <c r="CA17" s="25"/>
      <c r="CB17" s="11"/>
      <c r="CC17" s="11"/>
      <c r="CD17" s="119" t="s">
        <v>274</v>
      </c>
      <c r="CE17" s="13">
        <v>0</v>
      </c>
      <c r="CF17" s="44">
        <f t="shared" si="15"/>
        <v>2.053652347290194</v>
      </c>
      <c r="CG17" s="66"/>
      <c r="CH17" s="66"/>
      <c r="CI17" s="7">
        <v>0</v>
      </c>
      <c r="CJ17" s="44">
        <v>3</v>
      </c>
      <c r="CK17" s="25">
        <v>0.70859167404782997</v>
      </c>
      <c r="CL17" s="11"/>
      <c r="CM17" s="11"/>
      <c r="CN17" s="120"/>
      <c r="CO17" s="101"/>
      <c r="CP17" s="44"/>
      <c r="CQ17" s="7"/>
      <c r="CR17" s="7"/>
      <c r="CS17" s="7"/>
      <c r="CT17" s="44"/>
      <c r="CU17" s="25"/>
      <c r="CV17" s="11"/>
      <c r="CW17" s="11"/>
      <c r="CX17" s="120"/>
      <c r="CY17" s="101"/>
      <c r="CZ17" s="44"/>
      <c r="DA17" s="7"/>
      <c r="DB17" s="7"/>
      <c r="DC17" s="7"/>
      <c r="DD17" s="44"/>
      <c r="DE17" s="25"/>
      <c r="DF17" s="11"/>
      <c r="DG17" s="11"/>
      <c r="DH17" s="118" t="s">
        <v>295</v>
      </c>
      <c r="DI17" s="5">
        <v>1</v>
      </c>
      <c r="DJ17" s="44">
        <v>31.7</v>
      </c>
      <c r="DK17" s="7"/>
      <c r="DL17" s="549"/>
      <c r="DM17" s="7"/>
      <c r="DN17" s="44">
        <v>30.8</v>
      </c>
      <c r="DO17" s="25">
        <v>35.700000000000003</v>
      </c>
      <c r="DP17" s="11"/>
      <c r="DQ17" s="11"/>
      <c r="DR17" s="119" t="s">
        <v>275</v>
      </c>
      <c r="DS17" s="13">
        <v>0.88</v>
      </c>
      <c r="DT17" s="44">
        <v>33</v>
      </c>
      <c r="DU17" s="66"/>
      <c r="DV17" s="66"/>
      <c r="DW17" s="7">
        <v>28</v>
      </c>
      <c r="DX17" s="44">
        <v>33</v>
      </c>
      <c r="DY17" s="65">
        <f>(35*1931+33*824)/(1931+824)</f>
        <v>34.401814882032667</v>
      </c>
      <c r="DZ17" s="11"/>
      <c r="EA17" s="11"/>
      <c r="EB17" s="119" t="s">
        <v>275</v>
      </c>
      <c r="EC17" s="13">
        <v>0.88</v>
      </c>
      <c r="ED17" s="44">
        <v>20</v>
      </c>
      <c r="EE17" s="66"/>
      <c r="EF17" s="66"/>
      <c r="EG17" s="7">
        <v>19</v>
      </c>
      <c r="EH17" s="44">
        <v>19</v>
      </c>
      <c r="EI17" s="65">
        <f>(23*2079+25*930)/(2079+930)</f>
        <v>23.618145563310069</v>
      </c>
      <c r="EJ17" s="11"/>
      <c r="EK17" s="11"/>
      <c r="EL17" s="129"/>
      <c r="EV17" s="129"/>
      <c r="FF17" s="129"/>
      <c r="FP17" s="129"/>
      <c r="FZ17" s="129"/>
      <c r="GJ17" s="129"/>
      <c r="GT17" s="129"/>
      <c r="HD17" s="129"/>
      <c r="HN17" s="129"/>
      <c r="HX17" s="129"/>
    </row>
    <row xmlns:x14ac="http://schemas.microsoft.com/office/spreadsheetml/2009/9/ac" r="18" s="2" customFormat="true" x14ac:dyDescent="0.25">
      <c r="A18" s="376" t="str">
        <f ca="true">IF(ISBLANK('Data Summary'!A20),"",'Data Summary'!A20)</f>
        <v/>
      </c>
      <c r="B18" s="119"/>
      <c r="C18" s="13"/>
      <c r="D18" s="44"/>
      <c r="E18" s="66"/>
      <c r="F18" s="66"/>
      <c r="G18" s="7"/>
      <c r="H18" s="44"/>
      <c r="I18" s="25"/>
      <c r="J18" s="11"/>
      <c r="K18" s="11"/>
      <c r="L18" s="119" t="s">
        <v>179</v>
      </c>
      <c r="M18" s="13">
        <v>1</v>
      </c>
      <c r="N18" s="44">
        <f>50.5+3.3</f>
        <v>53.8</v>
      </c>
      <c r="O18" s="66"/>
      <c r="P18" s="548"/>
      <c r="Q18" s="7"/>
      <c r="R18" s="44"/>
      <c r="S18" s="25"/>
      <c r="T18" s="11"/>
      <c r="U18" s="11"/>
      <c r="V18" s="119"/>
      <c r="W18" s="564"/>
      <c r="X18" s="44"/>
      <c r="Y18" s="66"/>
      <c r="Z18" s="66"/>
      <c r="AA18" s="550"/>
      <c r="AB18" s="44"/>
      <c r="AC18" s="25"/>
      <c r="AD18" s="11"/>
      <c r="AE18" s="11"/>
      <c r="AF18" s="119" t="s">
        <v>306</v>
      </c>
      <c r="AG18" s="13">
        <v>0</v>
      </c>
      <c r="AH18" s="44">
        <v>9</v>
      </c>
      <c r="AI18" s="66"/>
      <c r="AJ18" s="66"/>
      <c r="AK18" s="7">
        <f>32/$AK$31*100</f>
        <v>2.6272577996715927</v>
      </c>
      <c r="AL18" s="7">
        <f>747/$AL$31*100</f>
        <v>11.631890376829649</v>
      </c>
      <c r="AM18" s="65">
        <f>(58/1217*100*1217+5/401*100*401)/(1217+401)</f>
        <v>3.8936959208899871</v>
      </c>
      <c r="AN18" s="11"/>
      <c r="AO18" s="11"/>
      <c r="AP18" s="119"/>
      <c r="AQ18" s="564"/>
      <c r="AR18" s="44"/>
      <c r="AS18" s="66"/>
      <c r="AT18" s="66"/>
      <c r="AU18" s="550"/>
      <c r="AV18" s="44"/>
      <c r="AW18" s="25"/>
      <c r="AX18" s="11"/>
      <c r="AY18" s="11"/>
      <c r="AZ18" s="119" t="s">
        <v>306</v>
      </c>
      <c r="BA18" s="13">
        <v>0</v>
      </c>
      <c r="BB18" s="7">
        <f>3.24/100*(100-25.7)</f>
        <v>2.4073200000000003</v>
      </c>
      <c r="BC18" s="7"/>
      <c r="BD18" s="7"/>
      <c r="BE18" s="7">
        <f>1.17/100*(100-25)</f>
        <v>0.87749999999999995</v>
      </c>
      <c r="BF18" s="7">
        <f>6.92/100*(100-33)</f>
        <v>4.6364000000000001</v>
      </c>
      <c r="BG18" s="25">
        <f>1.62/100*(100-19)</f>
        <v>1.3122000000000003</v>
      </c>
      <c r="BH18" s="11"/>
      <c r="BI18" s="11"/>
      <c r="BJ18" s="119" t="s">
        <v>275</v>
      </c>
      <c r="BK18" s="13">
        <v>0.88</v>
      </c>
      <c r="BL18" s="44">
        <f t="shared" si="14"/>
        <v>23.167442693409743</v>
      </c>
      <c r="BM18" s="7"/>
      <c r="BN18" s="7"/>
      <c r="BO18" s="7">
        <v>23</v>
      </c>
      <c r="BP18" s="7">
        <v>22</v>
      </c>
      <c r="BQ18" s="65">
        <f>(27*1633+27*623)/(1633+623)</f>
        <v>27</v>
      </c>
      <c r="BR18" s="11"/>
      <c r="BS18" s="11"/>
      <c r="BT18" s="119"/>
      <c r="BU18" s="13"/>
      <c r="BV18" s="44"/>
      <c r="BW18" s="66"/>
      <c r="BX18" s="66"/>
      <c r="BY18" s="7"/>
      <c r="BZ18" s="44"/>
      <c r="CA18" s="25"/>
      <c r="CB18" s="11"/>
      <c r="CC18" s="11"/>
      <c r="CD18" s="119" t="s">
        <v>275</v>
      </c>
      <c r="CE18" s="373">
        <v>0.88495575221238942</v>
      </c>
      <c r="CF18" s="44">
        <f t="shared" si="15"/>
        <v>19.401123799166214</v>
      </c>
      <c r="CG18" s="7"/>
      <c r="CH18" s="7"/>
      <c r="CI18" s="7">
        <v>20</v>
      </c>
      <c r="CJ18" s="7">
        <v>18</v>
      </c>
      <c r="CK18" s="25">
        <v>23.291408325952169</v>
      </c>
      <c r="CL18" s="11"/>
      <c r="CM18" s="11"/>
      <c r="CN18" s="119"/>
      <c r="CO18" s="13"/>
      <c r="CP18" s="44"/>
      <c r="CQ18" s="66"/>
      <c r="CR18" s="66"/>
      <c r="CS18" s="7"/>
      <c r="CT18" s="44"/>
      <c r="CU18" s="25"/>
      <c r="CV18" s="11"/>
      <c r="CW18" s="11"/>
      <c r="CX18" s="119"/>
      <c r="CY18" s="13"/>
      <c r="CZ18" s="44"/>
      <c r="DA18" s="66"/>
      <c r="DB18" s="66"/>
      <c r="DC18" s="7"/>
      <c r="DD18" s="44"/>
      <c r="DE18" s="25"/>
      <c r="DF18" s="11"/>
      <c r="DG18" s="11"/>
      <c r="DH18" s="118" t="s">
        <v>296</v>
      </c>
      <c r="DI18" s="5">
        <v>1</v>
      </c>
      <c r="DJ18" s="44">
        <v>1.2</v>
      </c>
      <c r="DK18" s="66"/>
      <c r="DL18" s="66"/>
      <c r="DM18" s="7"/>
      <c r="DN18" s="44">
        <v>1.1000000000000001</v>
      </c>
      <c r="DO18" s="25">
        <v>1.8</v>
      </c>
      <c r="DP18" s="11"/>
      <c r="DQ18" s="11"/>
      <c r="DR18" s="119" t="s">
        <v>274</v>
      </c>
      <c r="DS18" s="10">
        <v>0</v>
      </c>
      <c r="DT18" s="44">
        <v>3</v>
      </c>
      <c r="DU18" s="7"/>
      <c r="DV18" s="7"/>
      <c r="DW18" s="7">
        <v>1</v>
      </c>
      <c r="DX18" s="7">
        <v>5</v>
      </c>
      <c r="DY18" s="65">
        <f>(2*1931+1*824)/(1931+824)</f>
        <v>1.7009074410163338</v>
      </c>
      <c r="DZ18" s="11"/>
      <c r="EA18" s="11"/>
      <c r="EB18" s="119" t="s">
        <v>274</v>
      </c>
      <c r="EC18" s="10">
        <v>0</v>
      </c>
      <c r="ED18" s="44">
        <v>1</v>
      </c>
      <c r="EE18" s="7"/>
      <c r="EF18" s="7"/>
      <c r="EG18" s="7">
        <v>1</v>
      </c>
      <c r="EH18" s="7">
        <v>2</v>
      </c>
      <c r="EI18" s="65">
        <f>(1*2079+1*930)/(2079+930)</f>
        <v>1</v>
      </c>
      <c r="EJ18" s="11"/>
      <c r="EK18" s="11"/>
      <c r="EL18" s="129"/>
      <c r="EV18" s="129"/>
      <c r="FF18" s="129"/>
      <c r="FP18" s="129"/>
      <c r="FZ18" s="129"/>
      <c r="GJ18" s="129"/>
      <c r="GT18" s="129"/>
      <c r="HD18" s="129"/>
      <c r="HN18" s="129"/>
      <c r="HX18" s="129"/>
    </row>
    <row xmlns:x14ac="http://schemas.microsoft.com/office/spreadsheetml/2009/9/ac" r="19" s="2" customFormat="true" x14ac:dyDescent="0.25">
      <c r="A19" s="376" t="str">
        <f ca="true">IF(ISBLANK('Data Summary'!A21),"",'Data Summary'!A21)</f>
        <v/>
      </c>
      <c r="B19" s="119"/>
      <c r="C19" s="6"/>
      <c r="D19" s="102"/>
      <c r="E19" s="66"/>
      <c r="F19" s="66"/>
      <c r="G19" s="66"/>
      <c r="H19" s="44"/>
      <c r="I19" s="67"/>
      <c r="J19" s="11"/>
      <c r="K19" s="11"/>
      <c r="L19" s="119" t="s">
        <v>180</v>
      </c>
      <c r="M19" s="6">
        <v>1</v>
      </c>
      <c r="N19" s="44">
        <v>0.2</v>
      </c>
      <c r="O19" s="66"/>
      <c r="P19" s="66"/>
      <c r="Q19" s="66"/>
      <c r="R19" s="44"/>
      <c r="S19" s="67"/>
      <c r="T19" s="11"/>
      <c r="U19" s="11"/>
      <c r="V19" s="119"/>
      <c r="W19" s="6"/>
      <c r="X19" s="102"/>
      <c r="Y19" s="66"/>
      <c r="Z19" s="66"/>
      <c r="AA19" s="66"/>
      <c r="AB19" s="44"/>
      <c r="AC19" s="67"/>
      <c r="AD19" s="11"/>
      <c r="AE19" s="11"/>
      <c r="AF19" s="119" t="s">
        <v>170</v>
      </c>
      <c r="AG19" s="6">
        <v>0.5</v>
      </c>
      <c r="AH19" s="44">
        <v>2</v>
      </c>
      <c r="AI19" s="66"/>
      <c r="AJ19" s="66"/>
      <c r="AK19" s="7">
        <f>28/$AK$31*100</f>
        <v>2.2988505747126435</v>
      </c>
      <c r="AL19" s="7">
        <f>78/$AL$31*100</f>
        <v>1.214574898785425</v>
      </c>
      <c r="AM19" s="65">
        <f>(26/1217*100*1217+14/401*100*401)/(1217+401)</f>
        <v>2.4721878862793574</v>
      </c>
      <c r="AN19" s="11"/>
      <c r="AO19" s="11"/>
      <c r="AP19" s="119"/>
      <c r="AQ19" s="6"/>
      <c r="AR19" s="102"/>
      <c r="AS19" s="66"/>
      <c r="AT19" s="66"/>
      <c r="AU19" s="66"/>
      <c r="AV19" s="44"/>
      <c r="AW19" s="67"/>
      <c r="AX19" s="11"/>
      <c r="AY19" s="11"/>
      <c r="AZ19" s="119" t="s">
        <v>170</v>
      </c>
      <c r="BA19" s="13">
        <v>0.5</v>
      </c>
      <c r="BB19" s="7">
        <f>1.63/100*(100-25.7)</f>
        <v>1.2110899999999998</v>
      </c>
      <c r="BC19" s="7"/>
      <c r="BD19" s="7"/>
      <c r="BE19" s="7">
        <f>2.18/100*(100-25)</f>
        <v>1.635</v>
      </c>
      <c r="BF19" s="7">
        <f>1.21/100*(100-33)</f>
        <v>0.81069999999999998</v>
      </c>
      <c r="BG19" s="25">
        <f>1.5/100*(100-19)</f>
        <v>1.2149999999999999</v>
      </c>
      <c r="BH19" s="11"/>
      <c r="BI19" s="11"/>
      <c r="BJ19" s="119" t="s">
        <v>307</v>
      </c>
      <c r="BK19" s="13">
        <v>0.5</v>
      </c>
      <c r="BL19" s="44">
        <f t="shared" si="14"/>
        <v>2.8537786532951288</v>
      </c>
      <c r="BM19" s="7"/>
      <c r="BN19" s="7"/>
      <c r="BO19" s="7">
        <v>3</v>
      </c>
      <c r="BP19" s="7">
        <v>3</v>
      </c>
      <c r="BQ19" s="65">
        <f>(2*1633+3*623)/(1633+623)</f>
        <v>2.2761524822695036</v>
      </c>
      <c r="BR19" s="11"/>
      <c r="BS19" s="11"/>
      <c r="BT19" s="119"/>
      <c r="BU19" s="6"/>
      <c r="BV19" s="102"/>
      <c r="BW19" s="66"/>
      <c r="BX19" s="66"/>
      <c r="BY19" s="66"/>
      <c r="BZ19" s="44"/>
      <c r="CA19" s="67"/>
      <c r="CB19" s="11"/>
      <c r="CC19" s="11"/>
      <c r="CD19" s="119" t="s">
        <v>170</v>
      </c>
      <c r="CE19" s="13">
        <v>0.5</v>
      </c>
      <c r="CF19" s="44">
        <f t="shared" si="15"/>
        <v>2.0596338589813303</v>
      </c>
      <c r="CG19" s="7"/>
      <c r="CH19" s="7"/>
      <c r="CI19" s="7">
        <v>2</v>
      </c>
      <c r="CJ19" s="7">
        <v>2</v>
      </c>
      <c r="CK19" s="25">
        <v>2.2914083259521703</v>
      </c>
      <c r="CL19" s="11"/>
      <c r="CM19" s="11"/>
      <c r="CN19" s="119"/>
      <c r="CO19" s="6"/>
      <c r="CP19" s="102"/>
      <c r="CQ19" s="66"/>
      <c r="CR19" s="66"/>
      <c r="CS19" s="66"/>
      <c r="CT19" s="44"/>
      <c r="CU19" s="67"/>
      <c r="CV19" s="11"/>
      <c r="CW19" s="11"/>
      <c r="CX19" s="119"/>
      <c r="CY19" s="6"/>
      <c r="CZ19" s="102"/>
      <c r="DA19" s="66"/>
      <c r="DB19" s="66"/>
      <c r="DC19" s="66"/>
      <c r="DD19" s="44"/>
      <c r="DE19" s="67"/>
      <c r="DF19" s="11"/>
      <c r="DG19" s="11"/>
      <c r="DH19" s="118" t="s">
        <v>297</v>
      </c>
      <c r="DI19" s="5">
        <v>1</v>
      </c>
      <c r="DJ19" s="44">
        <v>1</v>
      </c>
      <c r="DK19" s="66"/>
      <c r="DL19" s="66"/>
      <c r="DM19" s="66"/>
      <c r="DN19" s="44">
        <v>0.8</v>
      </c>
      <c r="DO19" s="67">
        <v>1.8</v>
      </c>
      <c r="DP19" s="11"/>
      <c r="DQ19" s="11"/>
      <c r="DR19" s="119"/>
      <c r="DS19" s="13"/>
      <c r="DT19" s="44"/>
      <c r="DU19" s="7"/>
      <c r="DV19" s="7"/>
      <c r="DW19" s="7"/>
      <c r="DX19" s="7"/>
      <c r="DY19" s="25"/>
      <c r="DZ19" s="11"/>
      <c r="EA19" s="11"/>
      <c r="EB19" s="119"/>
      <c r="EC19" s="13"/>
      <c r="ED19" s="44"/>
      <c r="EE19" s="7"/>
      <c r="EF19" s="7"/>
      <c r="EG19" s="7"/>
      <c r="EH19" s="7"/>
      <c r="EI19" s="25"/>
      <c r="EJ19" s="11"/>
      <c r="EK19" s="11"/>
      <c r="EL19" s="129"/>
      <c r="EV19" s="129"/>
      <c r="FF19" s="129"/>
      <c r="FP19" s="129"/>
      <c r="FZ19" s="129"/>
      <c r="GJ19" s="129"/>
      <c r="GT19" s="129"/>
      <c r="HD19" s="129"/>
      <c r="HN19" s="129"/>
      <c r="HX19" s="129"/>
    </row>
    <row xmlns:x14ac="http://schemas.microsoft.com/office/spreadsheetml/2009/9/ac" r="20" s="2" customFormat="true" x14ac:dyDescent="0.25">
      <c r="A20" s="376" t="str">
        <f ca="true">IF(ISBLANK('Data Summary'!A22),"",'Data Summary'!A22)</f>
        <v/>
      </c>
      <c r="B20" s="119"/>
      <c r="C20" s="6"/>
      <c r="D20" s="103"/>
      <c r="E20" s="66"/>
      <c r="F20" s="66"/>
      <c r="G20" s="66"/>
      <c r="H20" s="66"/>
      <c r="I20" s="68"/>
      <c r="J20" s="11"/>
      <c r="K20" s="11"/>
      <c r="L20" s="119" t="s">
        <v>181</v>
      </c>
      <c r="M20" s="6">
        <v>1</v>
      </c>
      <c r="N20" s="66">
        <v>2.6</v>
      </c>
      <c r="O20" s="66"/>
      <c r="P20" s="66"/>
      <c r="Q20" s="66"/>
      <c r="R20" s="66"/>
      <c r="S20" s="68"/>
      <c r="T20" s="11"/>
      <c r="U20" s="11"/>
      <c r="V20" s="119"/>
      <c r="W20" s="6"/>
      <c r="X20" s="103"/>
      <c r="Y20" s="66"/>
      <c r="Z20" s="66"/>
      <c r="AA20" s="66"/>
      <c r="AB20" s="66"/>
      <c r="AC20" s="68"/>
      <c r="AD20" s="11"/>
      <c r="AE20" s="11"/>
      <c r="AF20" s="119"/>
      <c r="AG20" s="6"/>
      <c r="AH20" s="103"/>
      <c r="AI20" s="66"/>
      <c r="AJ20" s="66"/>
      <c r="AK20" s="7"/>
      <c r="AL20" s="7"/>
      <c r="AM20" s="65"/>
      <c r="AN20" s="11"/>
      <c r="AO20" s="11"/>
      <c r="AP20" s="119"/>
      <c r="AQ20" s="6"/>
      <c r="AR20" s="103"/>
      <c r="AS20" s="66"/>
      <c r="AT20" s="66"/>
      <c r="AU20" s="66"/>
      <c r="AV20" s="66"/>
      <c r="AW20" s="68"/>
      <c r="AX20" s="11"/>
      <c r="AY20" s="11"/>
      <c r="AZ20" s="119"/>
      <c r="BA20" s="6"/>
      <c r="BB20" s="103"/>
      <c r="BC20" s="66"/>
      <c r="BD20" s="66"/>
      <c r="BE20" s="66"/>
      <c r="BF20" s="66"/>
      <c r="BG20" s="68"/>
      <c r="BH20" s="11"/>
      <c r="BI20" s="11"/>
      <c r="BJ20" s="119"/>
      <c r="BK20" s="6"/>
      <c r="BL20" s="103"/>
      <c r="BM20" s="66"/>
      <c r="BN20" s="66"/>
      <c r="BO20" s="66"/>
      <c r="BP20" s="66"/>
      <c r="BQ20" s="68"/>
      <c r="BR20" s="11"/>
      <c r="BS20" s="11"/>
      <c r="BT20" s="119"/>
      <c r="BU20" s="6"/>
      <c r="BV20" s="103"/>
      <c r="BW20" s="66"/>
      <c r="BX20" s="66"/>
      <c r="BY20" s="66"/>
      <c r="BZ20" s="66"/>
      <c r="CA20" s="68"/>
      <c r="CB20" s="11"/>
      <c r="CC20" s="11"/>
      <c r="CD20" s="119"/>
      <c r="CE20" s="6"/>
      <c r="CF20" s="103"/>
      <c r="CG20" s="66"/>
      <c r="CH20" s="66"/>
      <c r="CI20" s="66"/>
      <c r="CJ20" s="66"/>
      <c r="CK20" s="68"/>
      <c r="CL20" s="11"/>
      <c r="CM20" s="11"/>
      <c r="CN20" s="119"/>
      <c r="CO20" s="6"/>
      <c r="CP20" s="103"/>
      <c r="CQ20" s="66"/>
      <c r="CR20" s="66"/>
      <c r="CS20" s="66"/>
      <c r="CT20" s="66"/>
      <c r="CU20" s="68"/>
      <c r="CV20" s="11"/>
      <c r="CW20" s="11"/>
      <c r="CX20" s="119"/>
      <c r="CY20" s="6"/>
      <c r="CZ20" s="103"/>
      <c r="DA20" s="66"/>
      <c r="DB20" s="66"/>
      <c r="DC20" s="66"/>
      <c r="DD20" s="66"/>
      <c r="DE20" s="68"/>
      <c r="DF20" s="11"/>
      <c r="DG20" s="11"/>
      <c r="DH20" s="118" t="s">
        <v>298</v>
      </c>
      <c r="DI20" s="5">
        <v>1</v>
      </c>
      <c r="DJ20" s="44">
        <v>0.3</v>
      </c>
      <c r="DK20" s="66"/>
      <c r="DL20" s="66"/>
      <c r="DM20" s="66"/>
      <c r="DN20" s="66">
        <v>0.2</v>
      </c>
      <c r="DO20" s="68">
        <v>0.6</v>
      </c>
      <c r="DP20" s="11"/>
      <c r="DQ20" s="11"/>
      <c r="DR20" s="119"/>
      <c r="DS20" s="6"/>
      <c r="DT20" s="103"/>
      <c r="DU20" s="66"/>
      <c r="DV20" s="66"/>
      <c r="DW20" s="66"/>
      <c r="DX20" s="66"/>
      <c r="DY20" s="68"/>
      <c r="DZ20" s="11"/>
      <c r="EA20" s="11"/>
      <c r="EB20" s="119"/>
      <c r="EC20" s="6"/>
      <c r="ED20" s="103"/>
      <c r="EE20" s="66"/>
      <c r="EF20" s="66"/>
      <c r="EG20" s="66"/>
      <c r="EH20" s="66"/>
      <c r="EI20" s="68"/>
      <c r="EJ20" s="11"/>
      <c r="EK20" s="11"/>
      <c r="EL20" s="129"/>
      <c r="EV20" s="129"/>
      <c r="FF20" s="129"/>
      <c r="FP20" s="129"/>
      <c r="FZ20" s="129"/>
      <c r="GJ20" s="129"/>
      <c r="GT20" s="129"/>
      <c r="HD20" s="129"/>
      <c r="HN20" s="129"/>
      <c r="HX20" s="129"/>
    </row>
    <row xmlns:x14ac="http://schemas.microsoft.com/office/spreadsheetml/2009/9/ac" r="21" s="2" customFormat="true" x14ac:dyDescent="0.25">
      <c r="A21" s="376" t="str">
        <f ca="true">IF(ISBLANK('Data Summary'!A23),"",'Data Summary'!A23)</f>
        <v/>
      </c>
      <c r="B21" s="119"/>
      <c r="C21" s="13"/>
      <c r="D21" s="104"/>
      <c r="E21" s="7"/>
      <c r="F21" s="7"/>
      <c r="G21" s="7"/>
      <c r="H21" s="7"/>
      <c r="I21" s="68"/>
      <c r="J21" s="11"/>
      <c r="K21" s="11"/>
      <c r="L21" s="119" t="s">
        <v>182</v>
      </c>
      <c r="M21" s="13">
        <v>1</v>
      </c>
      <c r="N21" s="7">
        <v>0.5</v>
      </c>
      <c r="O21" s="7"/>
      <c r="P21" s="7"/>
      <c r="Q21" s="7"/>
      <c r="R21" s="7"/>
      <c r="S21" s="68"/>
      <c r="T21" s="11"/>
      <c r="U21" s="11"/>
      <c r="V21" s="119"/>
      <c r="W21" s="564"/>
      <c r="X21" s="565"/>
      <c r="Y21" s="550"/>
      <c r="Z21" s="550"/>
      <c r="AA21" s="550"/>
      <c r="AB21" s="550"/>
      <c r="AC21" s="68"/>
      <c r="AD21" s="11"/>
      <c r="AE21" s="11"/>
      <c r="AF21" s="119"/>
      <c r="AG21" s="13"/>
      <c r="AH21" s="104"/>
      <c r="AI21" s="7"/>
      <c r="AJ21" s="7"/>
      <c r="AK21" s="7"/>
      <c r="AL21" s="7"/>
      <c r="AM21" s="68"/>
      <c r="AN21" s="11"/>
      <c r="AO21" s="11"/>
      <c r="AP21" s="119"/>
      <c r="AQ21" s="564"/>
      <c r="AR21" s="565"/>
      <c r="AS21" s="550"/>
      <c r="AT21" s="550"/>
      <c r="AU21" s="550"/>
      <c r="AV21" s="550"/>
      <c r="AW21" s="68"/>
      <c r="AX21" s="11"/>
      <c r="AY21" s="11"/>
      <c r="AZ21" s="119"/>
      <c r="BA21" s="13"/>
      <c r="BB21" s="104"/>
      <c r="BC21" s="7"/>
      <c r="BD21" s="7"/>
      <c r="BE21" s="7"/>
      <c r="BF21" s="7"/>
      <c r="BG21" s="68"/>
      <c r="BH21" s="11"/>
      <c r="BI21" s="11"/>
      <c r="BJ21" s="119"/>
      <c r="BK21" s="13"/>
      <c r="BL21" s="104"/>
      <c r="BM21" s="7"/>
      <c r="BN21" s="7"/>
      <c r="BO21" s="7"/>
      <c r="BP21" s="7"/>
      <c r="BQ21" s="68"/>
      <c r="BR21" s="11"/>
      <c r="BS21" s="11"/>
      <c r="BT21" s="119"/>
      <c r="BU21" s="13"/>
      <c r="BV21" s="104"/>
      <c r="BW21" s="7"/>
      <c r="BX21" s="7"/>
      <c r="BY21" s="7"/>
      <c r="BZ21" s="7"/>
      <c r="CA21" s="68"/>
      <c r="CB21" s="11"/>
      <c r="CC21" s="11"/>
      <c r="CD21" s="119"/>
      <c r="CE21" s="13"/>
      <c r="CF21" s="104"/>
      <c r="CG21" s="7"/>
      <c r="CH21" s="7"/>
      <c r="CI21" s="7"/>
      <c r="CJ21" s="7"/>
      <c r="CK21" s="68"/>
      <c r="CL21" s="11"/>
      <c r="CM21" s="11"/>
      <c r="CN21" s="119"/>
      <c r="CO21" s="13"/>
      <c r="CP21" s="104"/>
      <c r="CQ21" s="7"/>
      <c r="CR21" s="7"/>
      <c r="CS21" s="7"/>
      <c r="CT21" s="7"/>
      <c r="CU21" s="68"/>
      <c r="CV21" s="11"/>
      <c r="CW21" s="11"/>
      <c r="CX21" s="119"/>
      <c r="CY21" s="13"/>
      <c r="CZ21" s="104"/>
      <c r="DA21" s="7"/>
      <c r="DB21" s="7"/>
      <c r="DC21" s="7"/>
      <c r="DD21" s="7"/>
      <c r="DE21" s="68"/>
      <c r="DF21" s="11"/>
      <c r="DG21" s="11"/>
      <c r="DH21" s="118" t="s">
        <v>299</v>
      </c>
      <c r="DI21" s="13">
        <v>1</v>
      </c>
      <c r="DJ21" s="44">
        <v>2.2000000000000002</v>
      </c>
      <c r="DK21" s="7"/>
      <c r="DL21" s="7"/>
      <c r="DM21" s="7"/>
      <c r="DN21" s="7">
        <v>1.8</v>
      </c>
      <c r="DO21" s="68">
        <v>3.5</v>
      </c>
      <c r="DP21" s="11"/>
      <c r="DQ21" s="11"/>
      <c r="DR21" s="119"/>
      <c r="DS21" s="13"/>
      <c r="DT21" s="104"/>
      <c r="DU21" s="7"/>
      <c r="DV21" s="7"/>
      <c r="DW21" s="7"/>
      <c r="DX21" s="7"/>
      <c r="DY21" s="68"/>
      <c r="DZ21" s="11"/>
      <c r="EA21" s="11"/>
      <c r="EB21" s="119"/>
      <c r="EC21" s="13"/>
      <c r="ED21" s="104"/>
      <c r="EE21" s="7"/>
      <c r="EF21" s="7"/>
      <c r="EG21" s="7"/>
      <c r="EH21" s="7"/>
      <c r="EI21" s="68"/>
      <c r="EJ21" s="11"/>
      <c r="EK21" s="11"/>
      <c r="EL21" s="129"/>
      <c r="EV21" s="129"/>
      <c r="FF21" s="129"/>
      <c r="FP21" s="129"/>
      <c r="FZ21" s="129"/>
      <c r="GJ21" s="129"/>
      <c r="GT21" s="129"/>
      <c r="HD21" s="129"/>
      <c r="HN21" s="129"/>
      <c r="HX21" s="129"/>
    </row>
    <row xmlns:x14ac="http://schemas.microsoft.com/office/spreadsheetml/2009/9/ac" r="22" s="2" customFormat="true" x14ac:dyDescent="0.25">
      <c r="A22" s="376" t="str">
        <f ca="true">IF(ISBLANK('Data Summary'!A24),"",'Data Summary'!A24)</f>
        <v/>
      </c>
      <c r="B22" s="119"/>
      <c r="C22" s="13"/>
      <c r="D22" s="104"/>
      <c r="E22" s="7"/>
      <c r="F22" s="7"/>
      <c r="G22" s="7"/>
      <c r="H22" s="7"/>
      <c r="I22" s="25"/>
      <c r="J22" s="11"/>
      <c r="K22" s="11"/>
      <c r="L22" s="119" t="s">
        <v>183</v>
      </c>
      <c r="M22" s="13">
        <v>0</v>
      </c>
      <c r="N22" s="7">
        <v>4.5</v>
      </c>
      <c r="O22" s="7"/>
      <c r="P22" s="7"/>
      <c r="Q22" s="7"/>
      <c r="R22" s="7"/>
      <c r="S22" s="25"/>
      <c r="T22" s="11"/>
      <c r="U22" s="11"/>
      <c r="V22" s="119"/>
      <c r="W22" s="564"/>
      <c r="X22" s="565"/>
      <c r="Y22" s="550"/>
      <c r="Z22" s="550"/>
      <c r="AA22" s="550"/>
      <c r="AB22" s="550"/>
      <c r="AC22" s="25"/>
      <c r="AD22" s="11"/>
      <c r="AE22" s="11"/>
      <c r="AF22" s="119"/>
      <c r="AG22" s="13"/>
      <c r="AH22" s="104"/>
      <c r="AI22" s="7"/>
      <c r="AJ22" s="7"/>
      <c r="AK22" s="7"/>
      <c r="AL22" s="7"/>
      <c r="AM22" s="25"/>
      <c r="AN22" s="11"/>
      <c r="AO22" s="11"/>
      <c r="AP22" s="119"/>
      <c r="AQ22" s="564"/>
      <c r="AR22" s="565"/>
      <c r="AS22" s="550"/>
      <c r="AT22" s="550"/>
      <c r="AU22" s="550"/>
      <c r="AV22" s="550"/>
      <c r="AW22" s="25"/>
      <c r="AX22" s="11"/>
      <c r="AY22" s="11"/>
      <c r="AZ22" s="119"/>
      <c r="BA22" s="13"/>
      <c r="BB22" s="104"/>
      <c r="BC22" s="7"/>
      <c r="BD22" s="7"/>
      <c r="BE22" s="7"/>
      <c r="BF22" s="7"/>
      <c r="BG22" s="25"/>
      <c r="BH22" s="11"/>
      <c r="BI22" s="11"/>
      <c r="BJ22" s="119"/>
      <c r="BK22" s="13"/>
      <c r="BL22" s="104"/>
      <c r="BM22" s="7"/>
      <c r="BN22" s="7"/>
      <c r="BO22" s="7"/>
      <c r="BP22" s="7"/>
      <c r="BQ22" s="25"/>
      <c r="BR22" s="11"/>
      <c r="BS22" s="11"/>
      <c r="BT22" s="119"/>
      <c r="BU22" s="13"/>
      <c r="BV22" s="104"/>
      <c r="BW22" s="7"/>
      <c r="BX22" s="7"/>
      <c r="BY22" s="7"/>
      <c r="BZ22" s="7"/>
      <c r="CA22" s="25"/>
      <c r="CB22" s="11"/>
      <c r="CC22" s="11"/>
      <c r="CD22" s="119"/>
      <c r="CE22" s="13"/>
      <c r="CF22" s="104"/>
      <c r="CG22" s="7"/>
      <c r="CH22" s="7"/>
      <c r="CI22" s="7"/>
      <c r="CJ22" s="7"/>
      <c r="CK22" s="25"/>
      <c r="CL22" s="11"/>
      <c r="CM22" s="11"/>
      <c r="CN22" s="119"/>
      <c r="CO22" s="13"/>
      <c r="CP22" s="104"/>
      <c r="CQ22" s="7"/>
      <c r="CR22" s="7"/>
      <c r="CS22" s="7"/>
      <c r="CT22" s="7"/>
      <c r="CU22" s="25"/>
      <c r="CV22" s="11"/>
      <c r="CW22" s="11"/>
      <c r="CX22" s="119"/>
      <c r="CY22" s="13"/>
      <c r="CZ22" s="104"/>
      <c r="DA22" s="7"/>
      <c r="DB22" s="7"/>
      <c r="DC22" s="7"/>
      <c r="DD22" s="7"/>
      <c r="DE22" s="25"/>
      <c r="DF22" s="11"/>
      <c r="DG22" s="11"/>
      <c r="DH22" s="118" t="s">
        <v>300</v>
      </c>
      <c r="DI22" s="13">
        <v>0</v>
      </c>
      <c r="DJ22" s="44">
        <v>4.2</v>
      </c>
      <c r="DK22" s="7"/>
      <c r="DL22" s="7"/>
      <c r="DM22" s="7"/>
      <c r="DN22" s="7">
        <v>4</v>
      </c>
      <c r="DO22" s="25">
        <v>4.7</v>
      </c>
      <c r="DP22" s="11"/>
      <c r="DQ22" s="11"/>
      <c r="DR22" s="119"/>
      <c r="DS22" s="13"/>
      <c r="DT22" s="104"/>
      <c r="DU22" s="7"/>
      <c r="DV22" s="7"/>
      <c r="DW22" s="7"/>
      <c r="DX22" s="7"/>
      <c r="DY22" s="25"/>
      <c r="DZ22" s="11"/>
      <c r="EA22" s="11"/>
      <c r="EB22" s="119"/>
      <c r="EC22" s="13"/>
      <c r="ED22" s="104"/>
      <c r="EE22" s="7"/>
      <c r="EF22" s="7"/>
      <c r="EG22" s="7"/>
      <c r="EH22" s="7"/>
      <c r="EI22" s="25"/>
      <c r="EJ22" s="11"/>
      <c r="EK22" s="11"/>
      <c r="EL22" s="129"/>
      <c r="EV22" s="129"/>
      <c r="FF22" s="129"/>
      <c r="FP22" s="129"/>
      <c r="FZ22" s="129"/>
      <c r="GJ22" s="129"/>
      <c r="GT22" s="129"/>
      <c r="HD22" s="129"/>
      <c r="HN22" s="129"/>
      <c r="HX22" s="129"/>
    </row>
    <row xmlns:x14ac="http://schemas.microsoft.com/office/spreadsheetml/2009/9/ac" r="23" s="2" customFormat="true" x14ac:dyDescent="0.25">
      <c r="A23" s="376" t="str">
        <f ca="true">IF(ISBLANK('Data Summary'!A25),"",'Data Summary'!A25)</f>
        <v/>
      </c>
      <c r="B23" s="119"/>
      <c r="C23" s="13"/>
      <c r="D23" s="7"/>
      <c r="E23" s="7"/>
      <c r="F23" s="7"/>
      <c r="G23" s="7"/>
      <c r="H23" s="7"/>
      <c r="I23" s="25"/>
      <c r="J23" s="11"/>
      <c r="K23" s="11"/>
      <c r="L23" s="119" t="s">
        <v>184</v>
      </c>
      <c r="M23" s="13">
        <v>0</v>
      </c>
      <c r="N23" s="7">
        <v>10.1</v>
      </c>
      <c r="O23" s="7"/>
      <c r="P23" s="7"/>
      <c r="Q23" s="7"/>
      <c r="R23" s="7"/>
      <c r="S23" s="25"/>
      <c r="T23" s="11"/>
      <c r="U23" s="11"/>
      <c r="V23" s="119"/>
      <c r="W23" s="564"/>
      <c r="X23" s="550"/>
      <c r="Y23" s="550"/>
      <c r="Z23" s="550"/>
      <c r="AA23" s="550"/>
      <c r="AB23" s="550"/>
      <c r="AC23" s="25"/>
      <c r="AD23" s="11"/>
      <c r="AE23" s="11"/>
      <c r="AF23" s="119"/>
      <c r="AG23" s="13"/>
      <c r="AH23" s="7"/>
      <c r="AI23" s="7"/>
      <c r="AJ23" s="7"/>
      <c r="AK23" s="7"/>
      <c r="AL23" s="7"/>
      <c r="AM23" s="25"/>
      <c r="AN23" s="11"/>
      <c r="AO23" s="11"/>
      <c r="AP23" s="119"/>
      <c r="AQ23" s="564"/>
      <c r="AR23" s="550"/>
      <c r="AS23" s="550"/>
      <c r="AT23" s="550"/>
      <c r="AU23" s="550"/>
      <c r="AV23" s="550"/>
      <c r="AW23" s="25"/>
      <c r="AX23" s="11"/>
      <c r="AY23" s="11"/>
      <c r="AZ23" s="119"/>
      <c r="BA23" s="13"/>
      <c r="BB23" s="7"/>
      <c r="BC23" s="7"/>
      <c r="BD23" s="7"/>
      <c r="BE23" s="7"/>
      <c r="BF23" s="7"/>
      <c r="BG23" s="25"/>
      <c r="BH23" s="11"/>
      <c r="BI23" s="11"/>
      <c r="BJ23" s="119"/>
      <c r="BK23" s="13"/>
      <c r="BL23" s="7"/>
      <c r="BM23" s="7"/>
      <c r="BN23" s="7"/>
      <c r="BO23" s="7"/>
      <c r="BP23" s="7"/>
      <c r="BQ23" s="25"/>
      <c r="BR23" s="11"/>
      <c r="BS23" s="11"/>
      <c r="BT23" s="119"/>
      <c r="BU23" s="13"/>
      <c r="BV23" s="7"/>
      <c r="BW23" s="7"/>
      <c r="BX23" s="7"/>
      <c r="BY23" s="7"/>
      <c r="BZ23" s="7"/>
      <c r="CA23" s="25"/>
      <c r="CB23" s="11"/>
      <c r="CC23" s="11"/>
      <c r="CD23" s="119"/>
      <c r="CE23" s="13"/>
      <c r="CF23" s="7"/>
      <c r="CG23" s="7"/>
      <c r="CH23" s="7"/>
      <c r="CI23" s="7"/>
      <c r="CJ23" s="7"/>
      <c r="CK23" s="25"/>
      <c r="CL23" s="11"/>
      <c r="CM23" s="11"/>
      <c r="CN23" s="119"/>
      <c r="CO23" s="13"/>
      <c r="CP23" s="7"/>
      <c r="CQ23" s="7"/>
      <c r="CR23" s="7"/>
      <c r="CS23" s="7"/>
      <c r="CT23" s="7"/>
      <c r="CU23" s="25"/>
      <c r="CV23" s="11"/>
      <c r="CW23" s="11"/>
      <c r="CX23" s="119"/>
      <c r="CY23" s="13"/>
      <c r="CZ23" s="7"/>
      <c r="DA23" s="7"/>
      <c r="DB23" s="7"/>
      <c r="DC23" s="7"/>
      <c r="DD23" s="7"/>
      <c r="DE23" s="25"/>
      <c r="DF23" s="11"/>
      <c r="DG23" s="11"/>
      <c r="DH23" s="118" t="s">
        <v>301</v>
      </c>
      <c r="DI23" s="13">
        <v>0</v>
      </c>
      <c r="DJ23" s="44">
        <v>0.9</v>
      </c>
      <c r="DK23" s="7"/>
      <c r="DL23" s="7"/>
      <c r="DM23" s="7"/>
      <c r="DN23" s="7">
        <v>0.8</v>
      </c>
      <c r="DO23" s="25">
        <v>1.1000000000000001</v>
      </c>
      <c r="DP23" s="11"/>
      <c r="DQ23" s="11"/>
      <c r="DR23" s="119"/>
      <c r="DS23" s="13"/>
      <c r="DT23" s="7"/>
      <c r="DU23" s="7"/>
      <c r="DV23" s="7"/>
      <c r="DW23" s="7"/>
      <c r="DX23" s="7"/>
      <c r="DY23" s="25"/>
      <c r="DZ23" s="11"/>
      <c r="EA23" s="11"/>
      <c r="EB23" s="119"/>
      <c r="EC23" s="13"/>
      <c r="ED23" s="7"/>
      <c r="EE23" s="7"/>
      <c r="EF23" s="7"/>
      <c r="EG23" s="7"/>
      <c r="EH23" s="7"/>
      <c r="EI23" s="25"/>
      <c r="EJ23" s="11"/>
      <c r="EK23" s="11"/>
      <c r="EL23" s="129"/>
      <c r="EV23" s="129"/>
      <c r="FF23" s="129"/>
      <c r="FP23" s="129"/>
      <c r="FZ23" s="129"/>
      <c r="GJ23" s="129"/>
      <c r="GT23" s="129"/>
      <c r="HD23" s="129"/>
      <c r="HN23" s="129"/>
      <c r="HX23" s="129"/>
    </row>
    <row xmlns:x14ac="http://schemas.microsoft.com/office/spreadsheetml/2009/9/ac" r="24" s="2" customFormat="true" x14ac:dyDescent="0.25">
      <c r="A24" s="376" t="str">
        <f ca="true">IF(ISBLANK('Data Summary'!A26),"",'Data Summary'!A26)</f>
        <v/>
      </c>
      <c r="B24" s="119"/>
      <c r="C24" s="13"/>
      <c r="D24" s="7"/>
      <c r="E24" s="7"/>
      <c r="F24" s="7"/>
      <c r="G24" s="7"/>
      <c r="H24" s="7"/>
      <c r="I24" s="25"/>
      <c r="J24" s="11"/>
      <c r="K24" s="11"/>
      <c r="L24" s="119" t="s">
        <v>170</v>
      </c>
      <c r="M24" s="13">
        <v>0.5</v>
      </c>
      <c r="N24" s="7">
        <v>1.6</v>
      </c>
      <c r="O24" s="7"/>
      <c r="P24" s="7"/>
      <c r="Q24" s="7"/>
      <c r="R24" s="7"/>
      <c r="S24" s="25"/>
      <c r="T24" s="11"/>
      <c r="U24" s="11"/>
      <c r="V24" s="119"/>
      <c r="W24" s="564"/>
      <c r="X24" s="550"/>
      <c r="Y24" s="550"/>
      <c r="Z24" s="550"/>
      <c r="AA24" s="550"/>
      <c r="AB24" s="550"/>
      <c r="AC24" s="25"/>
      <c r="AD24" s="11"/>
      <c r="AE24" s="11"/>
      <c r="AF24" s="119"/>
      <c r="AG24" s="13"/>
      <c r="AH24" s="7"/>
      <c r="AI24" s="7"/>
      <c r="AJ24" s="7"/>
      <c r="AK24" s="7"/>
      <c r="AL24" s="7"/>
      <c r="AM24" s="25"/>
      <c r="AN24" s="11"/>
      <c r="AO24" s="11"/>
      <c r="AP24" s="119"/>
      <c r="AQ24" s="564"/>
      <c r="AR24" s="550"/>
      <c r="AS24" s="550"/>
      <c r="AT24" s="550"/>
      <c r="AU24" s="550"/>
      <c r="AV24" s="550"/>
      <c r="AW24" s="25"/>
      <c r="AX24" s="11"/>
      <c r="AY24" s="11"/>
      <c r="AZ24" s="119"/>
      <c r="BA24" s="13"/>
      <c r="BB24" s="7"/>
      <c r="BC24" s="7"/>
      <c r="BD24" s="7"/>
      <c r="BE24" s="7"/>
      <c r="BF24" s="7"/>
      <c r="BG24" s="25"/>
      <c r="BH24" s="11"/>
      <c r="BI24" s="11"/>
      <c r="BJ24" s="119"/>
      <c r="BK24" s="13"/>
      <c r="BL24" s="7"/>
      <c r="BM24" s="7"/>
      <c r="BN24" s="7"/>
      <c r="BO24" s="7"/>
      <c r="BP24" s="7"/>
      <c r="BQ24" s="25"/>
      <c r="BR24" s="11"/>
      <c r="BS24" s="11"/>
      <c r="BT24" s="119"/>
      <c r="BU24" s="13"/>
      <c r="BV24" s="7"/>
      <c r="BW24" s="7"/>
      <c r="BX24" s="7"/>
      <c r="BY24" s="7"/>
      <c r="BZ24" s="7"/>
      <c r="CA24" s="25"/>
      <c r="CB24" s="11"/>
      <c r="CC24" s="11"/>
      <c r="CD24" s="119"/>
      <c r="CE24" s="13"/>
      <c r="CF24" s="7"/>
      <c r="CG24" s="7"/>
      <c r="CH24" s="7"/>
      <c r="CI24" s="7"/>
      <c r="CJ24" s="7"/>
      <c r="CK24" s="25"/>
      <c r="CL24" s="11"/>
      <c r="CM24" s="11"/>
      <c r="CN24" s="119"/>
      <c r="CO24" s="13"/>
      <c r="CP24" s="7"/>
      <c r="CQ24" s="7"/>
      <c r="CR24" s="7"/>
      <c r="CS24" s="7"/>
      <c r="CT24" s="7"/>
      <c r="CU24" s="25"/>
      <c r="CV24" s="11"/>
      <c r="CW24" s="11"/>
      <c r="CX24" s="119"/>
      <c r="CY24" s="13"/>
      <c r="CZ24" s="7"/>
      <c r="DA24" s="7"/>
      <c r="DB24" s="7"/>
      <c r="DC24" s="7"/>
      <c r="DD24" s="7"/>
      <c r="DE24" s="25"/>
      <c r="DF24" s="11"/>
      <c r="DG24" s="11"/>
      <c r="DH24" s="118" t="s">
        <v>302</v>
      </c>
      <c r="DI24" s="13">
        <v>0</v>
      </c>
      <c r="DJ24" s="44">
        <v>3.4</v>
      </c>
      <c r="DK24" s="7"/>
      <c r="DL24" s="7"/>
      <c r="DM24" s="7"/>
      <c r="DN24" s="7">
        <v>4</v>
      </c>
      <c r="DO24" s="25">
        <v>0.9</v>
      </c>
      <c r="DP24" s="11"/>
      <c r="DQ24" s="11"/>
      <c r="DR24" s="119"/>
      <c r="DS24" s="13"/>
      <c r="DT24" s="7"/>
      <c r="DU24" s="7"/>
      <c r="DV24" s="7"/>
      <c r="DW24" s="7"/>
      <c r="DX24" s="7"/>
      <c r="DY24" s="25"/>
      <c r="DZ24" s="11"/>
      <c r="EA24" s="11"/>
      <c r="EB24" s="119"/>
      <c r="EC24" s="13"/>
      <c r="ED24" s="7"/>
      <c r="EE24" s="7"/>
      <c r="EF24" s="7"/>
      <c r="EG24" s="7"/>
      <c r="EH24" s="7"/>
      <c r="EI24" s="25"/>
      <c r="EJ24" s="11"/>
      <c r="EK24" s="11"/>
      <c r="EL24" s="129"/>
      <c r="EV24" s="129"/>
      <c r="FF24" s="129"/>
      <c r="FP24" s="129"/>
      <c r="FZ24" s="129"/>
      <c r="GJ24" s="129"/>
      <c r="GT24" s="129"/>
      <c r="HD24" s="129"/>
      <c r="HN24" s="129"/>
      <c r="HX24" s="129"/>
    </row>
    <row xmlns:x14ac="http://schemas.microsoft.com/office/spreadsheetml/2009/9/ac" r="25" s="2" customFormat="true" x14ac:dyDescent="0.25">
      <c r="A25" s="376" t="str">
        <f ca="true">IF(ISBLANK('Data Summary'!A27),"",'Data Summary'!A27)</f>
        <v/>
      </c>
      <c r="B25" s="119"/>
      <c r="C25" s="13"/>
      <c r="D25" s="7"/>
      <c r="E25" s="7"/>
      <c r="F25" s="7"/>
      <c r="G25" s="7"/>
      <c r="H25" s="7"/>
      <c r="I25" s="25"/>
      <c r="J25" s="11"/>
      <c r="K25" s="11"/>
      <c r="L25" s="119"/>
      <c r="M25" s="13"/>
      <c r="N25" s="7"/>
      <c r="O25" s="7"/>
      <c r="P25" s="7"/>
      <c r="Q25" s="7"/>
      <c r="R25" s="7"/>
      <c r="S25" s="25"/>
      <c r="T25" s="11"/>
      <c r="U25" s="11"/>
      <c r="V25" s="119"/>
      <c r="W25" s="564"/>
      <c r="X25" s="550"/>
      <c r="Y25" s="550"/>
      <c r="Z25" s="550"/>
      <c r="AA25" s="550"/>
      <c r="AB25" s="550"/>
      <c r="AC25" s="25"/>
      <c r="AD25" s="11"/>
      <c r="AE25" s="11"/>
      <c r="AF25" s="119"/>
      <c r="AG25" s="13"/>
      <c r="AH25" s="7"/>
      <c r="AI25" s="7"/>
      <c r="AJ25" s="7"/>
      <c r="AK25" s="7"/>
      <c r="AL25" s="7"/>
      <c r="AM25" s="25"/>
      <c r="AN25" s="11"/>
      <c r="AO25" s="11"/>
      <c r="AP25" s="119"/>
      <c r="AQ25" s="564"/>
      <c r="AR25" s="550"/>
      <c r="AS25" s="550"/>
      <c r="AT25" s="550"/>
      <c r="AU25" s="550"/>
      <c r="AV25" s="550"/>
      <c r="AW25" s="25"/>
      <c r="AX25" s="11"/>
      <c r="AY25" s="11"/>
      <c r="AZ25" s="119"/>
      <c r="BA25" s="13"/>
      <c r="BB25" s="7"/>
      <c r="BC25" s="7"/>
      <c r="BD25" s="7"/>
      <c r="BE25" s="7"/>
      <c r="BF25" s="7"/>
      <c r="BG25" s="25"/>
      <c r="BH25" s="11"/>
      <c r="BI25" s="11"/>
      <c r="BJ25" s="119"/>
      <c r="BK25" s="13"/>
      <c r="BL25" s="7"/>
      <c r="BM25" s="7"/>
      <c r="BN25" s="7"/>
      <c r="BO25" s="7"/>
      <c r="BP25" s="7"/>
      <c r="BQ25" s="25"/>
      <c r="BR25" s="11"/>
      <c r="BS25" s="11"/>
      <c r="BT25" s="119"/>
      <c r="BU25" s="13"/>
      <c r="BV25" s="7"/>
      <c r="BW25" s="7"/>
      <c r="BX25" s="7"/>
      <c r="BY25" s="7"/>
      <c r="BZ25" s="7"/>
      <c r="CA25" s="25"/>
      <c r="CB25" s="11"/>
      <c r="CC25" s="11"/>
      <c r="CD25" s="119"/>
      <c r="CE25" s="13"/>
      <c r="CF25" s="7"/>
      <c r="CG25" s="7"/>
      <c r="CH25" s="7"/>
      <c r="CI25" s="7"/>
      <c r="CJ25" s="7"/>
      <c r="CK25" s="25"/>
      <c r="CL25" s="11"/>
      <c r="CM25" s="11"/>
      <c r="CN25" s="119"/>
      <c r="CO25" s="13"/>
      <c r="CP25" s="7"/>
      <c r="CQ25" s="7"/>
      <c r="CR25" s="7"/>
      <c r="CS25" s="7"/>
      <c r="CT25" s="7"/>
      <c r="CU25" s="25"/>
      <c r="CV25" s="11"/>
      <c r="CW25" s="11"/>
      <c r="CX25" s="119"/>
      <c r="CY25" s="13"/>
      <c r="CZ25" s="7"/>
      <c r="DA25" s="7"/>
      <c r="DB25" s="7"/>
      <c r="DC25" s="7"/>
      <c r="DD25" s="7"/>
      <c r="DE25" s="25"/>
      <c r="DF25" s="11"/>
      <c r="DG25" s="11"/>
      <c r="DH25" s="118" t="s">
        <v>170</v>
      </c>
      <c r="DI25" s="13">
        <v>0.5</v>
      </c>
      <c r="DJ25" s="7">
        <v>4.5</v>
      </c>
      <c r="DK25" s="7"/>
      <c r="DL25" s="7"/>
      <c r="DM25" s="7"/>
      <c r="DN25" s="7">
        <v>4.5</v>
      </c>
      <c r="DO25" s="25">
        <v>4.7</v>
      </c>
      <c r="DP25" s="11"/>
      <c r="DQ25" s="11"/>
      <c r="DR25" s="119"/>
      <c r="DS25" s="13"/>
      <c r="DT25" s="7"/>
      <c r="DU25" s="7"/>
      <c r="DV25" s="7"/>
      <c r="DW25" s="7"/>
      <c r="DX25" s="7"/>
      <c r="DY25" s="25"/>
      <c r="DZ25" s="11"/>
      <c r="EA25" s="11"/>
      <c r="EB25" s="119"/>
      <c r="EC25" s="13"/>
      <c r="ED25" s="7"/>
      <c r="EE25" s="7"/>
      <c r="EF25" s="7"/>
      <c r="EG25" s="7"/>
      <c r="EH25" s="7"/>
      <c r="EI25" s="25"/>
      <c r="EJ25" s="11"/>
      <c r="EK25" s="11"/>
      <c r="EL25" s="129"/>
      <c r="EV25" s="129"/>
      <c r="FF25" s="129"/>
      <c r="FP25" s="129"/>
      <c r="FZ25" s="129"/>
      <c r="GJ25" s="129"/>
      <c r="GT25" s="129"/>
      <c r="HD25" s="129"/>
      <c r="HN25" s="129"/>
      <c r="HX25" s="129"/>
    </row>
    <row xmlns:x14ac="http://schemas.microsoft.com/office/spreadsheetml/2009/9/ac" r="26" s="2" customFormat="true" ht="83.25" customHeight="true" x14ac:dyDescent="0.25">
      <c r="A26" s="376" t="str">
        <f ca="true">IF(ISBLANK('Data Summary'!A28),"",'Data Summary'!A28)</f>
        <v/>
      </c>
      <c r="B26" s="121" t="s">
        <v>12</v>
      </c>
      <c r="C26" s="583" t="s">
        <v>188</v>
      </c>
      <c r="D26" s="583"/>
      <c r="E26" s="583"/>
      <c r="F26" s="583"/>
      <c r="G26" s="583"/>
      <c r="H26" s="583"/>
      <c r="I26" s="584"/>
      <c r="J26" s="11"/>
      <c r="K26" s="11"/>
      <c r="L26" s="121" t="s">
        <v>12</v>
      </c>
      <c r="M26" s="583" t="s">
        <v>313</v>
      </c>
      <c r="N26" s="583"/>
      <c r="O26" s="583"/>
      <c r="P26" s="583"/>
      <c r="Q26" s="583"/>
      <c r="R26" s="583"/>
      <c r="S26" s="584"/>
      <c r="T26" s="11"/>
      <c r="U26" s="11"/>
      <c r="V26" s="121" t="s">
        <v>12</v>
      </c>
      <c r="W26" s="586" t="s">
        <v>359</v>
      </c>
      <c r="X26" s="586"/>
      <c r="Y26" s="586"/>
      <c r="Z26" s="586"/>
      <c r="AA26" s="586"/>
      <c r="AB26" s="586"/>
      <c r="AC26" s="584"/>
      <c r="AD26" s="11"/>
      <c r="AE26" s="11"/>
      <c r="AF26" s="121" t="s">
        <v>12</v>
      </c>
      <c r="AG26" s="583" t="s">
        <v>337</v>
      </c>
      <c r="AH26" s="583"/>
      <c r="AI26" s="583"/>
      <c r="AJ26" s="583"/>
      <c r="AK26" s="583"/>
      <c r="AL26" s="583"/>
      <c r="AM26" s="584"/>
      <c r="AN26" s="11"/>
      <c r="AO26" s="11"/>
      <c r="AP26" s="121" t="s">
        <v>12</v>
      </c>
      <c r="AQ26" s="586" t="s">
        <v>360</v>
      </c>
      <c r="AR26" s="586"/>
      <c r="AS26" s="586"/>
      <c r="AT26" s="586"/>
      <c r="AU26" s="586"/>
      <c r="AV26" s="586"/>
      <c r="AW26" s="584"/>
      <c r="AX26" s="11"/>
      <c r="AY26" s="11"/>
      <c r="AZ26" s="121" t="s">
        <v>12</v>
      </c>
      <c r="BA26" s="580" t="s">
        <v>338</v>
      </c>
      <c r="BB26" s="581"/>
      <c r="BC26" s="581"/>
      <c r="BD26" s="581"/>
      <c r="BE26" s="581"/>
      <c r="BF26" s="581"/>
      <c r="BG26" s="582"/>
      <c r="BH26" s="11"/>
      <c r="BI26" s="11"/>
      <c r="BJ26" s="121" t="s">
        <v>12</v>
      </c>
      <c r="BK26" s="580" t="s">
        <v>339</v>
      </c>
      <c r="BL26" s="581"/>
      <c r="BM26" s="581"/>
      <c r="BN26" s="581"/>
      <c r="BO26" s="581"/>
      <c r="BP26" s="581"/>
      <c r="BQ26" s="582"/>
      <c r="BR26" s="11"/>
      <c r="BS26" s="11"/>
      <c r="BT26" s="121" t="s">
        <v>12</v>
      </c>
      <c r="BU26" s="583" t="s">
        <v>279</v>
      </c>
      <c r="BV26" s="583"/>
      <c r="BW26" s="583"/>
      <c r="BX26" s="583"/>
      <c r="BY26" s="583"/>
      <c r="BZ26" s="583"/>
      <c r="CA26" s="584"/>
      <c r="CB26" s="11"/>
      <c r="CC26" s="11"/>
      <c r="CD26" s="121" t="s">
        <v>12</v>
      </c>
      <c r="CE26" s="580" t="s">
        <v>308</v>
      </c>
      <c r="CF26" s="581"/>
      <c r="CG26" s="581"/>
      <c r="CH26" s="581"/>
      <c r="CI26" s="581"/>
      <c r="CJ26" s="581"/>
      <c r="CK26" s="582"/>
      <c r="CL26" s="11"/>
      <c r="CM26" s="11"/>
      <c r="CN26" s="121" t="s">
        <v>12</v>
      </c>
      <c r="CO26" s="583" t="s">
        <v>279</v>
      </c>
      <c r="CP26" s="583"/>
      <c r="CQ26" s="583"/>
      <c r="CR26" s="583"/>
      <c r="CS26" s="583"/>
      <c r="CT26" s="583"/>
      <c r="CU26" s="584"/>
      <c r="CV26" s="11"/>
      <c r="CW26" s="11"/>
      <c r="CX26" s="121" t="s">
        <v>12</v>
      </c>
      <c r="CY26" s="583" t="s">
        <v>356</v>
      </c>
      <c r="CZ26" s="583"/>
      <c r="DA26" s="583"/>
      <c r="DB26" s="583"/>
      <c r="DC26" s="583"/>
      <c r="DD26" s="583"/>
      <c r="DE26" s="584"/>
      <c r="DF26" s="11"/>
      <c r="DG26" s="11"/>
      <c r="DH26" s="121" t="s">
        <v>12</v>
      </c>
      <c r="DI26" s="583" t="s">
        <v>312</v>
      </c>
      <c r="DJ26" s="583"/>
      <c r="DK26" s="583"/>
      <c r="DL26" s="583"/>
      <c r="DM26" s="583"/>
      <c r="DN26" s="583"/>
      <c r="DO26" s="584"/>
      <c r="DP26" s="11"/>
      <c r="DQ26" s="11"/>
      <c r="DR26" s="121" t="s">
        <v>12</v>
      </c>
      <c r="DS26" s="580" t="s">
        <v>308</v>
      </c>
      <c r="DT26" s="581"/>
      <c r="DU26" s="581"/>
      <c r="DV26" s="581"/>
      <c r="DW26" s="581"/>
      <c r="DX26" s="581"/>
      <c r="DY26" s="582"/>
      <c r="DZ26" s="11"/>
      <c r="EA26" s="11"/>
      <c r="EB26" s="121" t="s">
        <v>12</v>
      </c>
      <c r="EC26" s="580" t="s">
        <v>308</v>
      </c>
      <c r="ED26" s="581"/>
      <c r="EE26" s="581"/>
      <c r="EF26" s="581"/>
      <c r="EG26" s="581"/>
      <c r="EH26" s="581"/>
      <c r="EI26" s="582"/>
      <c r="EJ26" s="11"/>
      <c r="EK26" s="11"/>
      <c r="EL26" s="129"/>
      <c r="EV26" s="129"/>
      <c r="FF26" s="129"/>
      <c r="FP26" s="129"/>
      <c r="FZ26" s="129"/>
      <c r="GJ26" s="129"/>
      <c r="GT26" s="129"/>
      <c r="HD26" s="129"/>
      <c r="HN26" s="129"/>
      <c r="HX26" s="129"/>
    </row>
    <row xmlns:x14ac="http://schemas.microsoft.com/office/spreadsheetml/2009/9/ac" r="27" s="2" customFormat="true" ht="15.75" customHeight="true" x14ac:dyDescent="0.25">
      <c r="A27" s="376" t="str">
        <f ca="true">IF(ISBLANK('Data Summary'!A29),"",'Data Summary'!A29)</f>
        <v/>
      </c>
      <c r="B27" s="121"/>
      <c r="C27" s="63" t="s">
        <v>120</v>
      </c>
      <c r="D27" s="105"/>
      <c r="E27" s="105"/>
      <c r="F27" s="105"/>
      <c r="G27" s="105"/>
      <c r="H27" s="105"/>
      <c r="I27" s="96"/>
      <c r="J27" s="11"/>
      <c r="K27" s="11"/>
      <c r="L27" s="121"/>
      <c r="M27" s="63" t="s">
        <v>120</v>
      </c>
      <c r="N27" s="51" t="s">
        <v>162</v>
      </c>
      <c r="O27" s="105"/>
      <c r="P27" s="105"/>
      <c r="Q27" s="105"/>
      <c r="R27" s="105"/>
      <c r="S27" s="115"/>
      <c r="T27" s="11"/>
      <c r="U27" s="11"/>
      <c r="V27" s="121"/>
      <c r="W27" s="63" t="s">
        <v>120</v>
      </c>
      <c r="X27" s="105"/>
      <c r="Y27" s="105"/>
      <c r="Z27" s="105"/>
      <c r="AA27" s="105"/>
      <c r="AB27" s="105"/>
      <c r="AC27" s="556"/>
      <c r="AD27" s="11"/>
      <c r="AE27" s="11"/>
      <c r="AF27" s="121"/>
      <c r="AG27" s="63" t="s">
        <v>120</v>
      </c>
      <c r="AH27" s="51" t="s">
        <v>162</v>
      </c>
      <c r="AI27" s="105"/>
      <c r="AJ27" s="105"/>
      <c r="AK27" s="51" t="s">
        <v>162</v>
      </c>
      <c r="AL27" s="51" t="s">
        <v>162</v>
      </c>
      <c r="AM27" s="95" t="s">
        <v>162</v>
      </c>
      <c r="AN27" s="11"/>
      <c r="AO27" s="11"/>
      <c r="AP27" s="121"/>
      <c r="AQ27" s="63" t="s">
        <v>120</v>
      </c>
      <c r="AR27" s="105"/>
      <c r="AS27" s="105"/>
      <c r="AT27" s="105"/>
      <c r="AU27" s="105"/>
      <c r="AV27" s="105"/>
      <c r="AW27" s="556"/>
      <c r="AX27" s="11"/>
      <c r="AY27" s="11"/>
      <c r="AZ27" s="121"/>
      <c r="BA27" s="63" t="s">
        <v>120</v>
      </c>
      <c r="BB27" s="51" t="s">
        <v>162</v>
      </c>
      <c r="BC27" s="51"/>
      <c r="BD27" s="51"/>
      <c r="BE27" s="51" t="s">
        <v>162</v>
      </c>
      <c r="BF27" s="51" t="s">
        <v>162</v>
      </c>
      <c r="BG27" s="95" t="s">
        <v>162</v>
      </c>
      <c r="BH27" s="11"/>
      <c r="BI27" s="11"/>
      <c r="BJ27" s="121"/>
      <c r="BK27" s="63" t="s">
        <v>120</v>
      </c>
      <c r="BL27" s="51" t="s">
        <v>162</v>
      </c>
      <c r="BM27" s="51"/>
      <c r="BN27" s="51"/>
      <c r="BO27" s="51" t="s">
        <v>162</v>
      </c>
      <c r="BP27" s="51" t="s">
        <v>162</v>
      </c>
      <c r="BQ27" s="95" t="s">
        <v>162</v>
      </c>
      <c r="BR27" s="11"/>
      <c r="BS27" s="11"/>
      <c r="BT27" s="121"/>
      <c r="BU27" s="63" t="s">
        <v>120</v>
      </c>
      <c r="BV27" s="105"/>
      <c r="BW27" s="105"/>
      <c r="BX27" s="105"/>
      <c r="BY27" s="105"/>
      <c r="BZ27" s="105"/>
      <c r="CA27" s="371"/>
      <c r="CB27" s="11"/>
      <c r="CC27" s="11"/>
      <c r="CD27" s="121"/>
      <c r="CE27" s="63" t="s">
        <v>120</v>
      </c>
      <c r="CF27" s="51" t="s">
        <v>162</v>
      </c>
      <c r="CG27" s="105"/>
      <c r="CH27" s="105"/>
      <c r="CI27" s="51" t="s">
        <v>162</v>
      </c>
      <c r="CJ27" s="51" t="s">
        <v>162</v>
      </c>
      <c r="CK27" s="95" t="s">
        <v>162</v>
      </c>
      <c r="CL27" s="11"/>
      <c r="CM27" s="11"/>
      <c r="CN27" s="121"/>
      <c r="CO27" s="63" t="s">
        <v>120</v>
      </c>
      <c r="CP27" s="105"/>
      <c r="CQ27" s="105"/>
      <c r="CR27" s="105"/>
      <c r="CS27" s="105"/>
      <c r="CT27" s="105"/>
      <c r="CU27" s="372"/>
      <c r="CV27" s="11"/>
      <c r="CW27" s="11"/>
      <c r="CX27" s="121"/>
      <c r="CY27" s="63" t="s">
        <v>120</v>
      </c>
      <c r="CZ27" s="51" t="s">
        <v>189</v>
      </c>
      <c r="DA27" s="51"/>
      <c r="DB27" s="51"/>
      <c r="DC27" s="51"/>
      <c r="DD27" s="51" t="s">
        <v>189</v>
      </c>
      <c r="DE27" s="95" t="s">
        <v>189</v>
      </c>
      <c r="DF27" s="11"/>
      <c r="DG27" s="11"/>
      <c r="DH27" s="121"/>
      <c r="DI27" s="63" t="s">
        <v>120</v>
      </c>
      <c r="DJ27" s="51" t="s">
        <v>162</v>
      </c>
      <c r="DK27" s="51"/>
      <c r="DL27" s="51"/>
      <c r="DM27" s="51"/>
      <c r="DN27" s="51" t="s">
        <v>162</v>
      </c>
      <c r="DO27" s="95" t="s">
        <v>162</v>
      </c>
      <c r="DP27" s="11"/>
      <c r="DQ27" s="11"/>
      <c r="DR27" s="121"/>
      <c r="DS27" s="63" t="s">
        <v>120</v>
      </c>
      <c r="DT27" s="51" t="s">
        <v>162</v>
      </c>
      <c r="DU27" s="105"/>
      <c r="DV27" s="105"/>
      <c r="DW27" s="51" t="s">
        <v>162</v>
      </c>
      <c r="DX27" s="51" t="s">
        <v>162</v>
      </c>
      <c r="DY27" s="95" t="s">
        <v>162</v>
      </c>
      <c r="DZ27" s="11"/>
      <c r="EA27" s="11"/>
      <c r="EB27" s="121"/>
      <c r="EC27" s="63" t="s">
        <v>120</v>
      </c>
      <c r="ED27" s="51" t="s">
        <v>162</v>
      </c>
      <c r="EE27" s="105"/>
      <c r="EF27" s="105"/>
      <c r="EG27" s="51" t="s">
        <v>162</v>
      </c>
      <c r="EH27" s="51" t="s">
        <v>162</v>
      </c>
      <c r="EI27" s="95" t="s">
        <v>162</v>
      </c>
      <c r="EJ27" s="11"/>
      <c r="EK27" s="11"/>
      <c r="EL27" s="129"/>
      <c r="EV27" s="129"/>
      <c r="FF27" s="129"/>
      <c r="FP27" s="129"/>
      <c r="FZ27" s="129"/>
      <c r="GJ27" s="129"/>
      <c r="GT27" s="129"/>
      <c r="HD27" s="129"/>
      <c r="HN27" s="129"/>
      <c r="HX27" s="129"/>
    </row>
    <row xmlns:x14ac="http://schemas.microsoft.com/office/spreadsheetml/2009/9/ac" r="28" s="2" customFormat="true" ht="15.75" customHeight="true" x14ac:dyDescent="0.25">
      <c r="A28" s="376" t="str">
        <f ca="true">IF(ISBLANK('Data Summary'!A30),"",'Data Summary'!A30)</f>
        <v/>
      </c>
      <c r="B28" s="121"/>
      <c r="C28" s="63" t="s">
        <v>102</v>
      </c>
      <c r="D28" s="51"/>
      <c r="E28" s="51"/>
      <c r="F28" s="51"/>
      <c r="G28" s="51"/>
      <c r="H28" s="51" t="s">
        <v>189</v>
      </c>
      <c r="I28" s="95"/>
      <c r="J28" s="11"/>
      <c r="K28" s="11"/>
      <c r="L28" s="121"/>
      <c r="M28" s="63" t="s">
        <v>102</v>
      </c>
      <c r="N28" s="51" t="s">
        <v>162</v>
      </c>
      <c r="O28" s="51"/>
      <c r="P28" s="51"/>
      <c r="Q28" s="51"/>
      <c r="R28" s="51"/>
      <c r="S28" s="95"/>
      <c r="T28" s="11"/>
      <c r="U28" s="11"/>
      <c r="V28" s="121"/>
      <c r="W28" s="63" t="s">
        <v>102</v>
      </c>
      <c r="X28" s="51" t="s">
        <v>189</v>
      </c>
      <c r="Y28" s="51"/>
      <c r="Z28" s="51"/>
      <c r="AA28" s="51"/>
      <c r="AB28" s="51" t="s">
        <v>162</v>
      </c>
      <c r="AC28" s="95" t="s">
        <v>162</v>
      </c>
      <c r="AD28" s="11"/>
      <c r="AE28" s="11"/>
      <c r="AF28" s="121"/>
      <c r="AG28" s="63" t="s">
        <v>102</v>
      </c>
      <c r="AH28" s="51" t="s">
        <v>162</v>
      </c>
      <c r="AI28" s="51"/>
      <c r="AJ28" s="51"/>
      <c r="AK28" s="51" t="s">
        <v>162</v>
      </c>
      <c r="AL28" s="51" t="s">
        <v>162</v>
      </c>
      <c r="AM28" s="95" t="s">
        <v>162</v>
      </c>
      <c r="AN28" s="11"/>
      <c r="AO28" s="11"/>
      <c r="AP28" s="121"/>
      <c r="AQ28" s="63" t="s">
        <v>102</v>
      </c>
      <c r="AR28" s="51" t="s">
        <v>189</v>
      </c>
      <c r="AS28" s="51"/>
      <c r="AT28" s="51"/>
      <c r="AU28" s="51"/>
      <c r="AV28" s="51" t="s">
        <v>189</v>
      </c>
      <c r="AW28" s="95" t="s">
        <v>189</v>
      </c>
      <c r="AX28" s="11"/>
      <c r="AY28" s="11"/>
      <c r="AZ28" s="121"/>
      <c r="BA28" s="63" t="s">
        <v>102</v>
      </c>
      <c r="BB28" s="51" t="s">
        <v>162</v>
      </c>
      <c r="BC28" s="51"/>
      <c r="BD28" s="51"/>
      <c r="BE28" s="51" t="s">
        <v>162</v>
      </c>
      <c r="BF28" s="51" t="s">
        <v>162</v>
      </c>
      <c r="BG28" s="95" t="s">
        <v>162</v>
      </c>
      <c r="BH28" s="11"/>
      <c r="BI28" s="11"/>
      <c r="BJ28" s="121"/>
      <c r="BK28" s="63" t="s">
        <v>102</v>
      </c>
      <c r="BL28" s="51" t="s">
        <v>162</v>
      </c>
      <c r="BM28" s="51"/>
      <c r="BN28" s="51"/>
      <c r="BO28" s="51" t="s">
        <v>162</v>
      </c>
      <c r="BP28" s="51" t="s">
        <v>162</v>
      </c>
      <c r="BQ28" s="95" t="s">
        <v>162</v>
      </c>
      <c r="BR28" s="11"/>
      <c r="BS28" s="11"/>
      <c r="BT28" s="121"/>
      <c r="BU28" s="63" t="s">
        <v>102</v>
      </c>
      <c r="BV28" s="51"/>
      <c r="BW28" s="51"/>
      <c r="BX28" s="51"/>
      <c r="BY28" s="51"/>
      <c r="BZ28" s="51"/>
      <c r="CA28" s="95"/>
      <c r="CB28" s="11"/>
      <c r="CC28" s="11"/>
      <c r="CD28" s="121"/>
      <c r="CE28" s="63" t="s">
        <v>102</v>
      </c>
      <c r="CF28" s="51" t="s">
        <v>162</v>
      </c>
      <c r="CG28" s="51"/>
      <c r="CH28" s="51"/>
      <c r="CI28" s="51" t="s">
        <v>162</v>
      </c>
      <c r="CJ28" s="51" t="s">
        <v>162</v>
      </c>
      <c r="CK28" s="95" t="s">
        <v>162</v>
      </c>
      <c r="CL28" s="11"/>
      <c r="CM28" s="11"/>
      <c r="CN28" s="121"/>
      <c r="CO28" s="63" t="s">
        <v>102</v>
      </c>
      <c r="CP28" s="51"/>
      <c r="CQ28" s="51"/>
      <c r="CR28" s="51"/>
      <c r="CS28" s="51"/>
      <c r="CT28" s="51"/>
      <c r="CU28" s="95"/>
      <c r="CV28" s="11"/>
      <c r="CW28" s="11"/>
      <c r="CX28" s="121"/>
      <c r="CY28" s="63" t="s">
        <v>102</v>
      </c>
      <c r="CZ28" s="51"/>
      <c r="DA28" s="51"/>
      <c r="DB28" s="51"/>
      <c r="DC28" s="51"/>
      <c r="DD28" s="51"/>
      <c r="DE28" s="95"/>
      <c r="DF28" s="11"/>
      <c r="DG28" s="11"/>
      <c r="DH28" s="121"/>
      <c r="DI28" s="63" t="s">
        <v>102</v>
      </c>
      <c r="DJ28" s="51" t="s">
        <v>162</v>
      </c>
      <c r="DK28" s="51"/>
      <c r="DL28" s="51"/>
      <c r="DM28" s="51"/>
      <c r="DN28" s="51" t="s">
        <v>162</v>
      </c>
      <c r="DO28" s="95" t="s">
        <v>162</v>
      </c>
      <c r="DP28" s="11"/>
      <c r="DQ28" s="11"/>
      <c r="DR28" s="121"/>
      <c r="DS28" s="63" t="s">
        <v>102</v>
      </c>
      <c r="DT28" s="51" t="s">
        <v>162</v>
      </c>
      <c r="DU28" s="51"/>
      <c r="DV28" s="51"/>
      <c r="DW28" s="51" t="s">
        <v>162</v>
      </c>
      <c r="DX28" s="51" t="s">
        <v>162</v>
      </c>
      <c r="DY28" s="95" t="s">
        <v>162</v>
      </c>
      <c r="DZ28" s="11"/>
      <c r="EA28" s="11"/>
      <c r="EB28" s="121"/>
      <c r="EC28" s="63" t="s">
        <v>102</v>
      </c>
      <c r="ED28" s="51" t="s">
        <v>162</v>
      </c>
      <c r="EE28" s="51"/>
      <c r="EF28" s="51"/>
      <c r="EG28" s="51" t="s">
        <v>162</v>
      </c>
      <c r="EH28" s="51" t="s">
        <v>162</v>
      </c>
      <c r="EI28" s="95" t="s">
        <v>162</v>
      </c>
      <c r="EJ28" s="11"/>
      <c r="EK28" s="11"/>
      <c r="EL28" s="129"/>
      <c r="EV28" s="129"/>
      <c r="FF28" s="129"/>
      <c r="FP28" s="129"/>
      <c r="FZ28" s="129"/>
      <c r="GJ28" s="129"/>
      <c r="GT28" s="129"/>
      <c r="HD28" s="129"/>
      <c r="HN28" s="129"/>
      <c r="HX28" s="129"/>
    </row>
    <row xmlns:x14ac="http://schemas.microsoft.com/office/spreadsheetml/2009/9/ac" r="29" ht="15.75" customHeight="true" x14ac:dyDescent="0.25">
      <c r="A29" s="376" t="str">
        <f ca="true">IF(ISBLANK('Data Summary'!A31),"",'Data Summary'!A31)</f>
        <v/>
      </c>
      <c r="B29" s="121"/>
      <c r="C29" s="63" t="s">
        <v>163</v>
      </c>
      <c r="D29" s="51"/>
      <c r="E29" s="51"/>
      <c r="F29" s="51"/>
      <c r="G29" s="51"/>
      <c r="H29" s="51"/>
      <c r="I29" s="95"/>
      <c r="J29" s="11"/>
      <c r="K29" s="11"/>
      <c r="L29" s="121"/>
      <c r="M29" s="63" t="s">
        <v>163</v>
      </c>
      <c r="N29" s="51"/>
      <c r="O29" s="51"/>
      <c r="P29" s="51"/>
      <c r="Q29" s="51"/>
      <c r="R29" s="51"/>
      <c r="S29" s="95"/>
      <c r="T29" s="11"/>
      <c r="U29" s="11"/>
      <c r="V29" s="121"/>
      <c r="W29" s="63" t="s">
        <v>163</v>
      </c>
      <c r="X29" s="51"/>
      <c r="Y29" s="51"/>
      <c r="Z29" s="51"/>
      <c r="AA29" s="51"/>
      <c r="AB29" s="51"/>
      <c r="AC29" s="95"/>
      <c r="AD29" s="11"/>
      <c r="AE29" s="11"/>
      <c r="AF29" s="121"/>
      <c r="AG29" s="63" t="s">
        <v>163</v>
      </c>
      <c r="AH29" s="51"/>
      <c r="AI29" s="51"/>
      <c r="AJ29" s="51"/>
      <c r="AK29" s="51"/>
      <c r="AL29" s="51"/>
      <c r="AM29" s="95"/>
      <c r="AN29" s="11"/>
      <c r="AO29" s="11"/>
      <c r="AP29" s="121"/>
      <c r="AQ29" s="63" t="s">
        <v>163</v>
      </c>
      <c r="AR29" s="51"/>
      <c r="AS29" s="51"/>
      <c r="AT29" s="51"/>
      <c r="AU29" s="51"/>
      <c r="AV29" s="51"/>
      <c r="AW29" s="95"/>
      <c r="AX29" s="11"/>
      <c r="AY29" s="11"/>
      <c r="AZ29" s="121"/>
      <c r="BA29" s="63" t="s">
        <v>163</v>
      </c>
      <c r="BB29" s="51"/>
      <c r="BC29" s="51"/>
      <c r="BD29" s="51"/>
      <c r="BE29" s="51"/>
      <c r="BF29" s="51"/>
      <c r="BG29" s="95"/>
      <c r="BH29" s="11"/>
      <c r="BI29" s="11"/>
      <c r="BJ29" s="121"/>
      <c r="BK29" s="63" t="s">
        <v>163</v>
      </c>
      <c r="BL29" s="51"/>
      <c r="BM29" s="51"/>
      <c r="BN29" s="51"/>
      <c r="BO29" s="51"/>
      <c r="BP29" s="51"/>
      <c r="BQ29" s="95"/>
      <c r="BR29" s="11"/>
      <c r="BS29" s="11"/>
      <c r="BT29" s="121"/>
      <c r="BU29" s="63" t="s">
        <v>163</v>
      </c>
      <c r="BV29" s="51"/>
      <c r="BW29" s="51"/>
      <c r="BX29" s="51"/>
      <c r="BY29" s="51"/>
      <c r="BZ29" s="51"/>
      <c r="CA29" s="95"/>
      <c r="CB29" s="11"/>
      <c r="CC29" s="11"/>
      <c r="CD29" s="121"/>
      <c r="CE29" s="63" t="s">
        <v>163</v>
      </c>
      <c r="CF29" s="51"/>
      <c r="CG29" s="51"/>
      <c r="CH29" s="51"/>
      <c r="CI29" s="51"/>
      <c r="CJ29" s="51"/>
      <c r="CK29" s="95"/>
      <c r="CL29" s="11"/>
      <c r="CM29" s="11"/>
      <c r="CN29" s="121"/>
      <c r="CO29" s="63" t="s">
        <v>163</v>
      </c>
      <c r="CP29" s="51"/>
      <c r="CQ29" s="51"/>
      <c r="CR29" s="51"/>
      <c r="CS29" s="51"/>
      <c r="CT29" s="51"/>
      <c r="CU29" s="95"/>
      <c r="CV29" s="11"/>
      <c r="CW29" s="11"/>
      <c r="CX29" s="121"/>
      <c r="CY29" s="63" t="s">
        <v>163</v>
      </c>
      <c r="CZ29" s="51"/>
      <c r="DA29" s="51"/>
      <c r="DB29" s="51"/>
      <c r="DC29" s="51"/>
      <c r="DD29" s="51"/>
      <c r="DE29" s="95"/>
      <c r="DF29" s="11"/>
      <c r="DG29" s="11"/>
      <c r="DH29" s="121"/>
      <c r="DI29" s="63" t="s">
        <v>163</v>
      </c>
      <c r="DJ29" s="51" t="s">
        <v>162</v>
      </c>
      <c r="DK29" s="51"/>
      <c r="DL29" s="51"/>
      <c r="DM29" s="51"/>
      <c r="DN29" s="51" t="s">
        <v>162</v>
      </c>
      <c r="DO29" s="95" t="s">
        <v>162</v>
      </c>
      <c r="DP29" s="11"/>
      <c r="DQ29" s="11"/>
      <c r="DR29" s="121"/>
      <c r="DS29" s="63" t="s">
        <v>163</v>
      </c>
      <c r="DT29" s="51"/>
      <c r="DU29" s="51"/>
      <c r="DV29" s="51"/>
      <c r="DW29" s="51"/>
      <c r="DX29" s="51"/>
      <c r="DY29" s="95"/>
      <c r="DZ29" s="11"/>
      <c r="EA29" s="11"/>
      <c r="EB29" s="121"/>
      <c r="EC29" s="63" t="s">
        <v>163</v>
      </c>
      <c r="ED29" s="51"/>
      <c r="EE29" s="51"/>
      <c r="EF29" s="51"/>
      <c r="EG29" s="51"/>
      <c r="EH29" s="51"/>
      <c r="EI29" s="95"/>
      <c r="EJ29" s="11"/>
      <c r="EK29" s="11"/>
    </row>
    <row xmlns:x14ac="http://schemas.microsoft.com/office/spreadsheetml/2009/9/ac" r="30" ht="15.75" customHeight="true" x14ac:dyDescent="0.25">
      <c r="A30" s="376" t="str">
        <f ca="true">IF(ISBLANK('Data Summary'!A32),"",'Data Summary'!A32)</f>
        <v/>
      </c>
      <c r="B30" s="122"/>
      <c r="C30" s="12" t="s">
        <v>23</v>
      </c>
      <c r="D30" s="69"/>
      <c r="E30" s="69"/>
      <c r="F30" s="69"/>
      <c r="G30" s="70"/>
      <c r="H30" s="71"/>
      <c r="I30" s="72"/>
      <c r="J30" s="11"/>
      <c r="K30" s="11"/>
      <c r="L30" s="122"/>
      <c r="M30" s="12" t="s">
        <v>23</v>
      </c>
      <c r="N30" s="69"/>
      <c r="O30" s="69"/>
      <c r="P30" s="69"/>
      <c r="Q30" s="70"/>
      <c r="R30" s="71"/>
      <c r="S30" s="72"/>
      <c r="T30" s="11"/>
      <c r="U30" s="11"/>
      <c r="V30" s="122"/>
      <c r="W30" s="63" t="s">
        <v>23</v>
      </c>
      <c r="X30" s="566"/>
      <c r="Y30" s="566"/>
      <c r="Z30" s="566"/>
      <c r="AA30" s="554"/>
      <c r="AB30" s="555"/>
      <c r="AC30" s="72"/>
      <c r="AD30" s="11"/>
      <c r="AE30" s="11"/>
      <c r="AF30" s="122"/>
      <c r="AG30" s="12" t="s">
        <v>23</v>
      </c>
      <c r="AH30" s="69"/>
      <c r="AI30" s="69"/>
      <c r="AJ30" s="69"/>
      <c r="AK30" s="70"/>
      <c r="AL30" s="71"/>
      <c r="AM30" s="72"/>
      <c r="AN30" s="11"/>
      <c r="AO30" s="11"/>
      <c r="AP30" s="122"/>
      <c r="AQ30" s="63" t="s">
        <v>23</v>
      </c>
      <c r="AR30" s="566"/>
      <c r="AS30" s="566"/>
      <c r="AT30" s="566"/>
      <c r="AU30" s="554"/>
      <c r="AV30" s="555"/>
      <c r="AW30" s="72"/>
      <c r="AX30" s="11"/>
      <c r="AY30" s="11"/>
      <c r="AZ30" s="122"/>
      <c r="BA30" s="12" t="s">
        <v>23</v>
      </c>
      <c r="BB30" s="69"/>
      <c r="BC30" s="69"/>
      <c r="BD30" s="69"/>
      <c r="BE30" s="70"/>
      <c r="BF30" s="71"/>
      <c r="BG30" s="72"/>
      <c r="BH30" s="11"/>
      <c r="BI30" s="11"/>
      <c r="BJ30" s="122"/>
      <c r="BK30" s="12" t="s">
        <v>23</v>
      </c>
      <c r="BL30" s="69"/>
      <c r="BM30" s="69"/>
      <c r="BN30" s="69"/>
      <c r="BO30" s="70"/>
      <c r="BP30" s="71"/>
      <c r="BQ30" s="72"/>
      <c r="BR30" s="11"/>
      <c r="BS30" s="11"/>
      <c r="BT30" s="122"/>
      <c r="BU30" s="12" t="s">
        <v>23</v>
      </c>
      <c r="BV30" s="69"/>
      <c r="BW30" s="69"/>
      <c r="BX30" s="69"/>
      <c r="BY30" s="70"/>
      <c r="BZ30" s="71"/>
      <c r="CA30" s="72"/>
      <c r="CB30" s="11"/>
      <c r="CC30" s="11"/>
      <c r="CD30" s="122"/>
      <c r="CE30" s="12" t="s">
        <v>23</v>
      </c>
      <c r="CF30" s="69">
        <v>11034</v>
      </c>
      <c r="CG30" s="69" t="s">
        <v>270</v>
      </c>
      <c r="CH30" s="69" t="s">
        <v>270</v>
      </c>
      <c r="CI30" s="70">
        <v>1756</v>
      </c>
      <c r="CJ30" s="71">
        <v>7020</v>
      </c>
      <c r="CK30" s="72">
        <v>2258</v>
      </c>
      <c r="CL30" s="11"/>
      <c r="CM30" s="11"/>
      <c r="CN30" s="122"/>
      <c r="CO30" s="12" t="s">
        <v>23</v>
      </c>
      <c r="CP30" s="69"/>
      <c r="CQ30" s="69"/>
      <c r="CR30" s="69"/>
      <c r="CS30" s="70"/>
      <c r="CT30" s="71"/>
      <c r="CU30" s="72"/>
      <c r="CV30" s="11"/>
      <c r="CW30" s="11"/>
      <c r="CX30" s="122"/>
      <c r="CY30" s="12" t="s">
        <v>23</v>
      </c>
      <c r="CZ30" s="69"/>
      <c r="DA30" s="69"/>
      <c r="DB30" s="69"/>
      <c r="DC30" s="70"/>
      <c r="DD30" s="71"/>
      <c r="DE30" s="72"/>
      <c r="DF30" s="11"/>
      <c r="DG30" s="11"/>
      <c r="DH30" s="122"/>
      <c r="DI30" s="12" t="s">
        <v>23</v>
      </c>
      <c r="DJ30" s="69"/>
      <c r="DK30" s="69"/>
      <c r="DL30" s="69"/>
      <c r="DM30" s="70"/>
      <c r="DN30" s="71"/>
      <c r="DO30" s="72"/>
      <c r="DP30" s="11"/>
      <c r="DQ30" s="11"/>
      <c r="DR30" s="122"/>
      <c r="DS30" s="12" t="s">
        <v>23</v>
      </c>
      <c r="DT30" s="69">
        <v>12782</v>
      </c>
      <c r="DU30" s="69"/>
      <c r="DV30" s="69"/>
      <c r="DW30" s="70">
        <v>1859</v>
      </c>
      <c r="DX30" s="71">
        <v>7344</v>
      </c>
      <c r="DY30" s="72">
        <f>1690+675</f>
        <v>2365</v>
      </c>
      <c r="DZ30" s="11"/>
      <c r="EA30" s="11"/>
      <c r="EB30" s="122"/>
      <c r="EC30" s="12" t="s">
        <v>23</v>
      </c>
      <c r="ED30" s="69"/>
      <c r="EE30" s="69"/>
      <c r="EF30" s="69"/>
      <c r="EG30" s="70"/>
      <c r="EH30" s="71"/>
      <c r="EI30" s="72"/>
      <c r="EJ30" s="11"/>
      <c r="EK30" s="11"/>
    </row>
    <row xmlns:x14ac="http://schemas.microsoft.com/office/spreadsheetml/2009/9/ac" r="31" s="3" customFormat="true" ht="16.5" thickBot="true" x14ac:dyDescent="0.3">
      <c r="A31" s="376" t="str">
        <f ca="true">IF(ISBLANK('Data Summary'!A33),"",'Data Summary'!A33)</f>
        <v/>
      </c>
      <c r="B31" s="123"/>
      <c r="C31" s="73" t="s">
        <v>20</v>
      </c>
      <c r="D31" s="74"/>
      <c r="E31" s="74"/>
      <c r="F31" s="74"/>
      <c r="G31" s="74"/>
      <c r="H31" s="74"/>
      <c r="I31" s="75"/>
      <c r="J31" s="11"/>
      <c r="K31" s="11"/>
      <c r="L31" s="123"/>
      <c r="M31" s="73" t="s">
        <v>20</v>
      </c>
      <c r="N31" s="74">
        <v>424</v>
      </c>
      <c r="O31" s="74"/>
      <c r="P31" s="74"/>
      <c r="Q31" s="74"/>
      <c r="R31" s="74"/>
      <c r="S31" s="75"/>
      <c r="T31" s="11"/>
      <c r="U31" s="11"/>
      <c r="V31" s="123"/>
      <c r="W31" s="567" t="s">
        <v>20</v>
      </c>
      <c r="X31" s="568"/>
      <c r="Y31" s="568"/>
      <c r="Z31" s="568"/>
      <c r="AA31" s="568"/>
      <c r="AB31" s="568"/>
      <c r="AC31" s="569"/>
      <c r="AD31" s="11"/>
      <c r="AE31" s="11"/>
      <c r="AF31" s="123"/>
      <c r="AG31" s="73" t="s">
        <v>20</v>
      </c>
      <c r="AH31" s="74">
        <v>9258</v>
      </c>
      <c r="AI31" s="74"/>
      <c r="AJ31" s="74"/>
      <c r="AK31" s="74">
        <v>1218</v>
      </c>
      <c r="AL31" s="74">
        <v>6422</v>
      </c>
      <c r="AM31" s="75">
        <f>1217+401</f>
        <v>1618</v>
      </c>
      <c r="AN31" s="11"/>
      <c r="AO31" s="11"/>
      <c r="AP31" s="123"/>
      <c r="AQ31" s="567" t="s">
        <v>20</v>
      </c>
      <c r="AR31" s="568"/>
      <c r="AS31" s="568"/>
      <c r="AT31" s="568"/>
      <c r="AU31" s="568"/>
      <c r="AV31" s="568"/>
      <c r="AW31" s="569"/>
      <c r="AX31" s="11"/>
      <c r="AY31" s="11"/>
      <c r="AZ31" s="123"/>
      <c r="BA31" s="73" t="s">
        <v>20</v>
      </c>
      <c r="BB31" s="74">
        <v>10747</v>
      </c>
      <c r="BC31" s="74" t="s">
        <v>270</v>
      </c>
      <c r="BD31" s="74" t="s">
        <v>270</v>
      </c>
      <c r="BE31" s="74">
        <v>1633</v>
      </c>
      <c r="BF31" s="74">
        <v>7002</v>
      </c>
      <c r="BG31" s="75">
        <v>2112</v>
      </c>
      <c r="BH31" s="11"/>
      <c r="BI31" s="11"/>
      <c r="BJ31" s="123"/>
      <c r="BK31" s="73" t="s">
        <v>20</v>
      </c>
      <c r="BL31" s="74">
        <v>11168</v>
      </c>
      <c r="BM31" s="74"/>
      <c r="BN31" s="74"/>
      <c r="BO31" s="74">
        <v>1758</v>
      </c>
      <c r="BP31" s="74">
        <v>7154</v>
      </c>
      <c r="BQ31" s="75">
        <f>1633+623</f>
        <v>2256</v>
      </c>
      <c r="BR31" s="11"/>
      <c r="BS31" s="11"/>
      <c r="BT31" s="123"/>
      <c r="BU31" s="73" t="s">
        <v>20</v>
      </c>
      <c r="BV31" s="74"/>
      <c r="BW31" s="74"/>
      <c r="BX31" s="74"/>
      <c r="BY31" s="74"/>
      <c r="BZ31" s="74"/>
      <c r="CA31" s="75"/>
      <c r="CB31" s="11"/>
      <c r="CC31" s="11"/>
      <c r="CD31" s="123"/>
      <c r="CE31" s="73" t="s">
        <v>20</v>
      </c>
      <c r="CF31" s="74">
        <v>11034</v>
      </c>
      <c r="CG31" s="74" t="s">
        <v>270</v>
      </c>
      <c r="CH31" s="74" t="s">
        <v>270</v>
      </c>
      <c r="CI31" s="74">
        <v>1756</v>
      </c>
      <c r="CJ31" s="74">
        <v>7020</v>
      </c>
      <c r="CK31" s="75">
        <v>2258</v>
      </c>
      <c r="CL31" s="11"/>
      <c r="CM31" s="11"/>
      <c r="CN31" s="123"/>
      <c r="CO31" s="73" t="s">
        <v>20</v>
      </c>
      <c r="CP31" s="74"/>
      <c r="CQ31" s="74"/>
      <c r="CR31" s="74"/>
      <c r="CS31" s="74"/>
      <c r="CT31" s="74"/>
      <c r="CU31" s="75"/>
      <c r="CV31" s="11"/>
      <c r="CW31" s="11"/>
      <c r="CX31" s="123"/>
      <c r="CY31" s="73" t="s">
        <v>20</v>
      </c>
      <c r="CZ31" s="74"/>
      <c r="DA31" s="74"/>
      <c r="DB31" s="74"/>
      <c r="DC31" s="74"/>
      <c r="DD31" s="74"/>
      <c r="DE31" s="75"/>
      <c r="DF31" s="11"/>
      <c r="DG31" s="11"/>
      <c r="DH31" s="123"/>
      <c r="DI31" s="73" t="s">
        <v>20</v>
      </c>
      <c r="DJ31" s="74">
        <v>11193</v>
      </c>
      <c r="DK31" s="74" t="s">
        <v>270</v>
      </c>
      <c r="DL31" s="74" t="s">
        <v>270</v>
      </c>
      <c r="DM31" s="74" t="s">
        <v>270</v>
      </c>
      <c r="DN31" s="74">
        <v>8967</v>
      </c>
      <c r="DO31" s="75">
        <v>2226</v>
      </c>
      <c r="DP31" s="11"/>
      <c r="DQ31" s="11"/>
      <c r="DR31" s="123"/>
      <c r="DS31" s="73" t="s">
        <v>20</v>
      </c>
      <c r="DT31" s="74">
        <v>12186</v>
      </c>
      <c r="DU31" s="74" t="s">
        <v>270</v>
      </c>
      <c r="DV31" s="74" t="s">
        <v>270</v>
      </c>
      <c r="DW31" s="74">
        <v>1984</v>
      </c>
      <c r="DX31" s="74">
        <v>7429</v>
      </c>
      <c r="DY31" s="75">
        <f>1931+824</f>
        <v>2755</v>
      </c>
      <c r="DZ31" s="11"/>
      <c r="EA31" s="11"/>
      <c r="EB31" s="123"/>
      <c r="EC31" s="73" t="s">
        <v>20</v>
      </c>
      <c r="ED31" s="74">
        <v>12466</v>
      </c>
      <c r="EE31" s="74" t="s">
        <v>270</v>
      </c>
      <c r="EF31" s="74" t="s">
        <v>270</v>
      </c>
      <c r="EG31" s="74">
        <v>1999</v>
      </c>
      <c r="EH31" s="74">
        <v>7458</v>
      </c>
      <c r="EI31" s="75">
        <f>2079+930</f>
        <v>3009</v>
      </c>
      <c r="EJ31" s="11"/>
      <c r="EK31" s="11"/>
      <c r="EL31" s="124"/>
      <c r="EV31" s="124"/>
      <c r="FF31" s="124"/>
      <c r="FP31" s="124"/>
      <c r="FZ31" s="124"/>
      <c r="GJ31" s="124"/>
      <c r="GT31" s="124"/>
      <c r="HD31" s="124"/>
      <c r="HN31" s="124"/>
      <c r="HX31" s="124"/>
    </row>
    <row xmlns:x14ac="http://schemas.microsoft.com/office/spreadsheetml/2009/9/ac" r="32" s="3" customFormat="true" x14ac:dyDescent="0.25">
      <c r="A32" s="376" t="str">
        <f ca="true">IF(ISBLANK('Data Summary'!A34),"",'Data Summary'!A34)</f>
        <v/>
      </c>
      <c r="B32" s="124"/>
      <c r="L32" s="124"/>
      <c r="V32" s="124"/>
      <c r="AF32" s="124"/>
      <c r="AP32" s="124"/>
      <c r="AZ32" s="124"/>
      <c r="BA32" s="124"/>
      <c r="BJ32" s="124"/>
      <c r="BT32" s="124"/>
      <c r="CD32" s="124"/>
      <c r="CN32" s="124"/>
      <c r="CX32" s="124"/>
      <c r="DH32" s="124"/>
      <c r="DR32" s="124"/>
      <c r="EB32" s="124"/>
      <c r="EL32" s="124"/>
      <c r="EV32" s="124"/>
      <c r="FF32" s="124"/>
      <c r="FP32" s="124"/>
      <c r="FZ32" s="124"/>
      <c r="GJ32" s="124"/>
      <c r="GT32" s="124"/>
      <c r="HD32" s="124"/>
      <c r="HN32" s="124"/>
      <c r="HX32" s="124"/>
    </row>
    <row xmlns:x14ac="http://schemas.microsoft.com/office/spreadsheetml/2009/9/ac" r="33" s="3" customFormat="true" x14ac:dyDescent="0.25">
      <c r="A33" s="376" t="str">
        <f ca="true">IF(ISBLANK('Data Summary'!A35),"",'Data Summary'!A35)</f>
        <v/>
      </c>
      <c r="B33" s="124"/>
      <c r="L33" s="124"/>
      <c r="V33" s="124"/>
      <c r="AF33" s="124"/>
      <c r="AP33" s="124"/>
      <c r="AZ33" s="124"/>
      <c r="BA33" s="124"/>
      <c r="BJ33" s="124"/>
      <c r="BT33" s="124"/>
      <c r="CD33" s="124"/>
      <c r="CN33" s="124"/>
      <c r="CX33" s="124"/>
      <c r="DH33" s="124"/>
      <c r="DR33" s="124"/>
      <c r="EB33" s="124"/>
      <c r="EL33" s="124"/>
      <c r="EV33" s="124"/>
      <c r="FF33" s="124"/>
      <c r="FP33" s="124"/>
      <c r="FZ33" s="124"/>
      <c r="GJ33" s="124"/>
      <c r="GT33" s="124"/>
      <c r="HD33" s="124"/>
      <c r="HN33" s="124"/>
      <c r="HX33" s="124"/>
    </row>
    <row xmlns:x14ac="http://schemas.microsoft.com/office/spreadsheetml/2009/9/ac" r="34" s="3" customFormat="true" x14ac:dyDescent="0.25">
      <c r="A34" s="376" t="str">
        <f ca="true">IF(ISBLANK('Data Summary'!A36),"",'Data Summary'!A36)</f>
        <v/>
      </c>
      <c r="B34" s="124"/>
      <c r="L34" s="124"/>
      <c r="V34" s="124"/>
      <c r="AF34" s="124"/>
      <c r="AP34" s="124"/>
      <c r="AZ34" s="124"/>
      <c r="BA34" s="124"/>
      <c r="BJ34" s="124"/>
      <c r="BT34" s="124"/>
      <c r="CD34" s="124"/>
      <c r="CN34" s="124"/>
      <c r="CX34" s="124"/>
      <c r="DH34" s="124"/>
      <c r="DR34" s="124"/>
      <c r="EB34" s="124"/>
      <c r="EL34" s="124"/>
      <c r="EV34" s="124"/>
      <c r="FF34" s="124"/>
      <c r="FP34" s="124"/>
      <c r="FZ34" s="124"/>
      <c r="GJ34" s="124"/>
      <c r="GT34" s="124"/>
      <c r="HD34" s="124"/>
      <c r="HN34" s="124"/>
      <c r="HX34" s="124"/>
    </row>
    <row xmlns:x14ac="http://schemas.microsoft.com/office/spreadsheetml/2009/9/ac" r="35" s="3" customFormat="true" x14ac:dyDescent="0.25">
      <c r="A35" s="376" t="str">
        <f ca="true">IF(ISBLANK('Data Summary'!A37),"",'Data Summary'!A37)</f>
        <v/>
      </c>
      <c r="B35" s="124"/>
      <c r="L35" s="124"/>
      <c r="V35" s="124"/>
      <c r="AF35" s="124"/>
      <c r="AP35" s="124"/>
      <c r="AZ35" s="124"/>
      <c r="BA35" s="124"/>
      <c r="BJ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76" t="str">
        <f ca="true">IF(ISBLANK('Data Summary'!A38),"",'Data Summary'!A38)</f>
        <v/>
      </c>
      <c r="B36" s="124"/>
      <c r="L36" s="124"/>
      <c r="V36" s="124"/>
      <c r="AF36" s="124"/>
      <c r="AP36" s="124"/>
      <c r="AZ36" s="124"/>
      <c r="BA36" s="124"/>
      <c r="BJ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76" t="str">
        <f ca="true">IF(ISBLANK('Data Summary'!A39),"",'Data Summary'!A39)</f>
        <v/>
      </c>
      <c r="B37" s="124"/>
      <c r="L37" s="124"/>
      <c r="V37" s="124"/>
      <c r="AF37" s="124"/>
      <c r="AP37" s="124"/>
      <c r="AZ37" s="124"/>
      <c r="BA37" s="124"/>
      <c r="BJ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76" t="str">
        <f ca="true">IF(ISBLANK('Data Summary'!A40),"",'Data Summary'!A40)</f>
        <v/>
      </c>
      <c r="B38" s="124"/>
      <c r="L38" s="124"/>
      <c r="V38" s="124"/>
      <c r="AF38" s="124"/>
      <c r="AP38" s="124"/>
      <c r="AZ38" s="124"/>
      <c r="BA38" s="124"/>
      <c r="BJ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76" t="str">
        <f ca="true">IF(ISBLANK('Data Summary'!A41),"",'Data Summary'!A41)</f>
        <v/>
      </c>
      <c r="B39" s="124"/>
      <c r="L39" s="124"/>
      <c r="V39" s="124"/>
      <c r="AF39" s="124"/>
      <c r="AP39" s="124"/>
      <c r="AZ39" s="124"/>
      <c r="BA39" s="124"/>
      <c r="BJ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76" t="str">
        <f ca="true">IF(ISBLANK('Data Summary'!A42),"",'Data Summary'!A42)</f>
        <v/>
      </c>
      <c r="B40" s="124"/>
      <c r="L40" s="124"/>
      <c r="V40" s="124"/>
      <c r="AF40" s="124"/>
      <c r="AP40" s="124"/>
      <c r="AZ40" s="124"/>
      <c r="BA40" s="124"/>
      <c r="BJ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76" t="str">
        <f ca="true">IF(ISBLANK('Data Summary'!A43),"",'Data Summary'!A43)</f>
        <v/>
      </c>
      <c r="B41" s="124"/>
      <c r="L41" s="124"/>
      <c r="V41" s="124"/>
      <c r="AF41" s="124"/>
      <c r="AP41" s="124"/>
      <c r="AZ41" s="124"/>
      <c r="BA41" s="124"/>
      <c r="BJ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76" t="str">
        <f ca="true">IF(ISBLANK('Data Summary'!A44),"",'Data Summary'!A44)</f>
        <v/>
      </c>
      <c r="B42" s="124"/>
      <c r="L42" s="124"/>
      <c r="V42" s="124"/>
      <c r="AF42" s="124"/>
      <c r="AP42" s="124"/>
      <c r="AZ42" s="124"/>
      <c r="BA42" s="124"/>
      <c r="BJ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76" t="str">
        <f ca="true">IF(ISBLANK('Data Summary'!A45),"",'Data Summary'!A45)</f>
        <v/>
      </c>
      <c r="B43" s="124"/>
      <c r="L43" s="124"/>
      <c r="V43" s="124"/>
      <c r="AF43" s="124"/>
      <c r="AP43" s="124"/>
      <c r="AZ43" s="124"/>
      <c r="BA43" s="124"/>
      <c r="BJ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76" t="str">
        <f ca="true">IF(ISBLANK('Data Summary'!A46),"",'Data Summary'!A46)</f>
        <v/>
      </c>
      <c r="B44" s="124"/>
      <c r="L44" s="124"/>
      <c r="V44" s="124"/>
      <c r="AF44" s="124"/>
      <c r="AP44" s="124"/>
      <c r="AZ44" s="124"/>
      <c r="BA44" s="124"/>
      <c r="BJ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76" t="str">
        <f ca="true">IF(ISBLANK('Data Summary'!A47),"",'Data Summary'!A47)</f>
        <v/>
      </c>
      <c r="B45" s="124"/>
      <c r="L45" s="124"/>
      <c r="V45" s="124"/>
      <c r="AF45" s="124"/>
      <c r="AP45" s="124"/>
      <c r="AZ45" s="124"/>
      <c r="BA45" s="124"/>
      <c r="BJ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76" t="str">
        <f ca="true">IF(ISBLANK('Data Summary'!A48),"",'Data Summary'!A48)</f>
        <v/>
      </c>
      <c r="B46" s="124"/>
      <c r="L46" s="124"/>
      <c r="V46" s="124"/>
      <c r="AF46" s="124"/>
      <c r="AP46" s="124"/>
      <c r="AZ46" s="124"/>
      <c r="BA46" s="124"/>
      <c r="BJ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76" t="str">
        <f ca="true">IF(ISBLANK('Data Summary'!A49),"",'Data Summary'!A49)</f>
        <v/>
      </c>
      <c r="B47" s="124"/>
      <c r="L47" s="124"/>
      <c r="V47" s="124"/>
      <c r="AF47" s="124"/>
      <c r="AP47" s="124"/>
      <c r="AZ47" s="124"/>
      <c r="BA47" s="124"/>
      <c r="BJ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76" t="str">
        <f ca="true">IF(ISBLANK('Data Summary'!A50),"",'Data Summary'!A50)</f>
        <v/>
      </c>
      <c r="B48" s="124"/>
      <c r="L48" s="124"/>
      <c r="V48" s="124"/>
      <c r="AF48" s="124"/>
      <c r="AP48" s="124"/>
      <c r="AZ48" s="124"/>
      <c r="BA48" s="124"/>
      <c r="BJ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76" t="str">
        <f ca="true">IF(ISBLANK('Data Summary'!A51),"",'Data Summary'!A51)</f>
        <v/>
      </c>
      <c r="B49" s="124"/>
      <c r="L49" s="124"/>
      <c r="V49" s="124"/>
      <c r="AF49" s="124"/>
      <c r="AP49" s="124"/>
      <c r="AZ49" s="124"/>
      <c r="BA49" s="124"/>
      <c r="BJ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76" t="str">
        <f ca="true">IF(ISBLANK('Data Summary'!A52),"",'Data Summary'!A52)</f>
        <v/>
      </c>
      <c r="B50" s="124"/>
      <c r="L50" s="124"/>
      <c r="V50" s="124"/>
      <c r="AF50" s="124"/>
      <c r="AP50" s="124"/>
      <c r="AZ50" s="124"/>
      <c r="BA50" s="124"/>
      <c r="BJ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76" t="str">
        <f ca="true">IF(ISBLANK('Data Summary'!A53),"",'Data Summary'!A53)</f>
        <v/>
      </c>
      <c r="B51" s="124"/>
      <c r="L51" s="124"/>
      <c r="V51" s="124"/>
      <c r="AF51" s="124"/>
      <c r="AP51" s="124"/>
      <c r="AZ51" s="124"/>
      <c r="BA51" s="124"/>
      <c r="BJ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76" t="str">
        <f ca="true">IF(ISBLANK('Data Summary'!A54),"",'Data Summary'!A54)</f>
        <v/>
      </c>
      <c r="B52" s="124"/>
      <c r="L52" s="124"/>
      <c r="V52" s="124"/>
      <c r="AF52" s="124"/>
      <c r="AP52" s="124"/>
      <c r="AZ52" s="124"/>
      <c r="BA52" s="124"/>
      <c r="BJ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76" t="str">
        <f ca="true">IF(ISBLANK('Data Summary'!A55),"",'Data Summary'!A55)</f>
        <v/>
      </c>
      <c r="B53" s="124"/>
      <c r="L53" s="124"/>
      <c r="V53" s="124"/>
      <c r="AF53" s="124"/>
      <c r="AP53" s="124"/>
      <c r="AZ53" s="124"/>
      <c r="BA53" s="124"/>
      <c r="BJ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76" t="str">
        <f ca="true">IF(ISBLANK('Data Summary'!A56),"",'Data Summary'!A56)</f>
        <v/>
      </c>
      <c r="B54" s="124"/>
      <c r="L54" s="124"/>
      <c r="V54" s="124"/>
      <c r="AF54" s="124"/>
      <c r="AP54" s="124"/>
      <c r="AZ54" s="124"/>
      <c r="BA54" s="124"/>
      <c r="BJ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76" t="str">
        <f ca="true">IF(ISBLANK('Data Summary'!A57),"",'Data Summary'!A57)</f>
        <v/>
      </c>
      <c r="B55" s="124"/>
      <c r="L55" s="124"/>
      <c r="V55" s="124"/>
      <c r="AF55" s="124"/>
      <c r="AP55" s="124"/>
      <c r="AZ55" s="124"/>
      <c r="BA55" s="124"/>
      <c r="BJ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76" t="str">
        <f ca="true">IF(ISBLANK('Data Summary'!A58),"",'Data Summary'!A58)</f>
        <v/>
      </c>
      <c r="B56" s="124"/>
      <c r="L56" s="124"/>
      <c r="V56" s="124"/>
      <c r="AF56" s="124"/>
      <c r="AP56" s="124"/>
      <c r="AZ56" s="124"/>
      <c r="BA56" s="124"/>
      <c r="BJ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76" t="str">
        <f ca="true">IF(ISBLANK('Data Summary'!A59),"",'Data Summary'!A59)</f>
        <v/>
      </c>
      <c r="B57" s="124"/>
      <c r="L57" s="124"/>
      <c r="V57" s="124"/>
      <c r="AF57" s="124"/>
      <c r="AP57" s="124"/>
      <c r="AZ57" s="124"/>
      <c r="BA57" s="124"/>
      <c r="BJ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76" t="str">
        <f ca="true">IF(ISBLANK('Data Summary'!A60),"",'Data Summary'!A60)</f>
        <v/>
      </c>
      <c r="B58" s="124"/>
      <c r="L58" s="124"/>
      <c r="V58" s="124"/>
      <c r="AF58" s="124"/>
      <c r="AP58" s="124"/>
      <c r="AZ58" s="124"/>
      <c r="BA58" s="124"/>
      <c r="BJ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76" t="str">
        <f ca="true">IF(ISBLANK('Data Summary'!A61),"",'Data Summary'!A61)</f>
        <v/>
      </c>
      <c r="B59" s="124"/>
      <c r="L59" s="124"/>
      <c r="V59" s="124"/>
      <c r="AF59" s="124"/>
      <c r="AP59" s="124"/>
      <c r="AZ59" s="124"/>
      <c r="BA59" s="124"/>
      <c r="BJ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76" t="str">
        <f ca="true">IF(ISBLANK('Data Summary'!A62),"",'Data Summary'!A62)</f>
        <v/>
      </c>
      <c r="B60" s="124"/>
      <c r="L60" s="124"/>
      <c r="V60" s="124"/>
      <c r="AF60" s="124"/>
      <c r="AP60" s="124"/>
      <c r="AZ60" s="124"/>
      <c r="BA60" s="124"/>
      <c r="BJ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76" t="str">
        <f ca="true">IF(ISBLANK('Data Summary'!A63),"",'Data Summary'!A63)</f>
        <v/>
      </c>
      <c r="B61" s="124"/>
      <c r="L61" s="124"/>
      <c r="V61" s="124"/>
      <c r="AF61" s="124"/>
      <c r="AP61" s="124"/>
      <c r="AZ61" s="124"/>
      <c r="BA61" s="124"/>
      <c r="BJ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76" t="str">
        <f ca="true">IF(ISBLANK('Data Summary'!A64),"",'Data Summary'!A64)</f>
        <v/>
      </c>
      <c r="B62" s="124"/>
      <c r="L62" s="124"/>
      <c r="V62" s="124"/>
      <c r="AF62" s="124"/>
      <c r="AP62" s="124"/>
      <c r="AZ62" s="124"/>
      <c r="BA62" s="124"/>
      <c r="BJ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76" t="str">
        <f ca="true">IF(ISBLANK('Data Summary'!A65),"",'Data Summary'!A65)</f>
        <v/>
      </c>
      <c r="B63" s="124"/>
      <c r="L63" s="124"/>
      <c r="V63" s="124"/>
      <c r="AF63" s="124"/>
      <c r="AP63" s="124"/>
      <c r="AZ63" s="124"/>
      <c r="BA63" s="124"/>
      <c r="BJ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76" t="str">
        <f ca="true">IF(ISBLANK('Data Summary'!A66),"",'Data Summary'!A66)</f>
        <v/>
      </c>
      <c r="B64" s="124"/>
      <c r="L64" s="124"/>
      <c r="V64" s="124"/>
      <c r="AF64" s="124"/>
      <c r="AP64" s="124"/>
      <c r="AZ64" s="124"/>
      <c r="BA64" s="124"/>
      <c r="BJ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76" t="str">
        <f ca="true">IF(ISBLANK('Data Summary'!A67),"",'Data Summary'!A67)</f>
        <v/>
      </c>
      <c r="B65" s="124"/>
      <c r="L65" s="124"/>
      <c r="V65" s="124"/>
      <c r="AF65" s="124"/>
      <c r="AP65" s="124"/>
      <c r="AZ65" s="124"/>
      <c r="BA65" s="124"/>
      <c r="BJ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76" t="str">
        <f ca="true">IF(ISBLANK('Data Summary'!A68),"",'Data Summary'!A68)</f>
        <v/>
      </c>
      <c r="B66" s="124"/>
      <c r="L66" s="124"/>
      <c r="V66" s="124"/>
      <c r="AF66" s="124"/>
      <c r="AP66" s="124"/>
      <c r="AZ66" s="124"/>
      <c r="BA66" s="124"/>
      <c r="BJ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76" t="str">
        <f ca="true">IF(ISBLANK('Data Summary'!A69),"",'Data Summary'!A69)</f>
        <v/>
      </c>
      <c r="B67" s="124"/>
      <c r="L67" s="124"/>
      <c r="V67" s="124"/>
      <c r="AF67" s="124"/>
      <c r="AP67" s="124"/>
      <c r="AZ67" s="124"/>
      <c r="BA67" s="124"/>
      <c r="BJ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76" t="str">
        <f ca="true">IF(ISBLANK('Data Summary'!A70),"",'Data Summary'!A70)</f>
        <v/>
      </c>
      <c r="B68" s="124"/>
      <c r="L68" s="124"/>
      <c r="V68" s="124"/>
      <c r="AF68" s="124"/>
      <c r="AP68" s="124"/>
      <c r="AZ68" s="124"/>
      <c r="BA68" s="124"/>
      <c r="BJ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76" t="str">
        <f ca="true">IF(ISBLANK('Data Summary'!A71),"",'Data Summary'!A71)</f>
        <v/>
      </c>
      <c r="B69" s="124"/>
      <c r="L69" s="124"/>
      <c r="V69" s="124"/>
      <c r="AF69" s="124"/>
      <c r="AP69" s="124"/>
      <c r="AZ69" s="124"/>
      <c r="BA69" s="124"/>
      <c r="BJ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76" t="str">
        <f ca="true">IF(ISBLANK('Data Summary'!A72),"",'Data Summary'!A72)</f>
        <v/>
      </c>
      <c r="B70" s="124"/>
      <c r="L70" s="124"/>
      <c r="V70" s="124"/>
      <c r="AF70" s="124"/>
      <c r="AP70" s="124"/>
      <c r="AZ70" s="124"/>
      <c r="BA70" s="124"/>
      <c r="BJ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76" t="str">
        <f ca="true">IF(ISBLANK('Data Summary'!A73),"",'Data Summary'!A73)</f>
        <v/>
      </c>
      <c r="B71" s="124"/>
      <c r="L71" s="124"/>
      <c r="V71" s="124"/>
      <c r="AF71" s="124"/>
      <c r="AP71" s="124"/>
      <c r="AZ71" s="124"/>
      <c r="BA71" s="124"/>
      <c r="BJ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76" t="str">
        <f ca="true">IF(ISBLANK('Data Summary'!A74),"",'Data Summary'!A74)</f>
        <v/>
      </c>
      <c r="B72" s="124"/>
      <c r="L72" s="124"/>
      <c r="V72" s="124"/>
      <c r="AF72" s="124"/>
      <c r="AP72" s="124"/>
      <c r="AZ72" s="124"/>
      <c r="BA72" s="124"/>
      <c r="BJ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76" t="str">
        <f ca="true">IF(ISBLANK('Data Summary'!A75),"",'Data Summary'!A75)</f>
        <v/>
      </c>
      <c r="B73" s="124"/>
      <c r="L73" s="124"/>
      <c r="V73" s="124"/>
      <c r="AF73" s="124"/>
      <c r="AP73" s="124"/>
      <c r="AZ73" s="124"/>
      <c r="BA73" s="124"/>
      <c r="BJ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76" t="str">
        <f ca="true">IF(ISBLANK('Data Summary'!A76),"",'Data Summary'!A76)</f>
        <v/>
      </c>
      <c r="B74" s="124"/>
      <c r="L74" s="124"/>
      <c r="V74" s="124"/>
      <c r="AF74" s="124"/>
      <c r="AP74" s="124"/>
      <c r="AZ74" s="124"/>
      <c r="BA74" s="124"/>
      <c r="BJ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76" t="str">
        <f ca="true">IF(ISBLANK('Data Summary'!A77),"",'Data Summary'!A77)</f>
        <v/>
      </c>
      <c r="B75" s="124"/>
      <c r="L75" s="124"/>
      <c r="V75" s="124"/>
      <c r="AF75" s="124"/>
      <c r="AP75" s="124"/>
      <c r="AZ75" s="124"/>
      <c r="BA75" s="124"/>
      <c r="BJ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76" t="str">
        <f ca="true">IF(ISBLANK('Data Summary'!A78),"",'Data Summary'!A78)</f>
        <v/>
      </c>
      <c r="B76" s="124"/>
      <c r="L76" s="124"/>
      <c r="V76" s="124"/>
      <c r="AF76" s="124"/>
      <c r="AP76" s="124"/>
      <c r="AZ76" s="124"/>
      <c r="BA76" s="124"/>
      <c r="BJ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76" t="str">
        <f ca="true">IF(ISBLANK('Data Summary'!A79),"",'Data Summary'!A79)</f>
        <v/>
      </c>
      <c r="B77" s="124"/>
      <c r="L77" s="124"/>
      <c r="V77" s="124"/>
      <c r="AF77" s="124"/>
      <c r="AP77" s="124"/>
      <c r="AZ77" s="124"/>
      <c r="BA77" s="124"/>
      <c r="BJ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76" t="str">
        <f ca="true">IF(ISBLANK('Data Summary'!A80),"",'Data Summary'!A80)</f>
        <v/>
      </c>
      <c r="B78" s="124"/>
      <c r="L78" s="124"/>
      <c r="V78" s="124"/>
      <c r="AF78" s="124"/>
      <c r="AP78" s="124"/>
      <c r="AZ78" s="124"/>
      <c r="BA78" s="124"/>
      <c r="BJ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76" t="str">
        <f ca="true">IF(ISBLANK('Data Summary'!A81),"",'Data Summary'!A81)</f>
        <v/>
      </c>
      <c r="B79" s="124"/>
      <c r="L79" s="124"/>
      <c r="V79" s="124"/>
      <c r="AF79" s="124"/>
      <c r="AP79" s="124"/>
      <c r="AZ79" s="124"/>
      <c r="BA79" s="124"/>
      <c r="BJ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76" t="str">
        <f ca="true">IF(ISBLANK('Data Summary'!A82),"",'Data Summary'!A82)</f>
        <v/>
      </c>
      <c r="B80" s="124"/>
      <c r="L80" s="124"/>
      <c r="V80" s="124"/>
      <c r="AF80" s="124"/>
      <c r="AP80" s="124"/>
      <c r="AZ80" s="124"/>
      <c r="BA80" s="124"/>
      <c r="BJ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76" t="str">
        <f ca="true">IF(ISBLANK('Data Summary'!A83),"",'Data Summary'!A83)</f>
        <v/>
      </c>
      <c r="B81" s="124"/>
      <c r="L81" s="124"/>
      <c r="V81" s="124"/>
      <c r="AF81" s="124"/>
      <c r="AP81" s="124"/>
      <c r="AZ81" s="124"/>
      <c r="BA81" s="124"/>
      <c r="BJ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76" t="str">
        <f ca="true">IF(ISBLANK('Data Summary'!A84),"",'Data Summary'!A84)</f>
        <v/>
      </c>
      <c r="B82" s="124"/>
      <c r="L82" s="124"/>
      <c r="V82" s="124"/>
      <c r="AF82" s="124"/>
      <c r="AP82" s="124"/>
      <c r="AZ82" s="124"/>
      <c r="BA82" s="124"/>
      <c r="BJ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76" t="str">
        <f ca="true">IF(ISBLANK('Data Summary'!A85),"",'Data Summary'!A85)</f>
        <v/>
      </c>
      <c r="B83" s="124"/>
      <c r="L83" s="124"/>
      <c r="V83" s="124"/>
      <c r="AF83" s="124"/>
      <c r="AP83" s="124"/>
      <c r="AZ83" s="124"/>
      <c r="BA83" s="124"/>
      <c r="BJ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76" t="str">
        <f ca="true">IF(ISBLANK('Data Summary'!A86),"",'Data Summary'!A86)</f>
        <v/>
      </c>
      <c r="B84" s="124"/>
      <c r="L84" s="124"/>
      <c r="V84" s="124"/>
      <c r="AF84" s="124"/>
      <c r="AP84" s="124"/>
      <c r="AZ84" s="124"/>
      <c r="BA84" s="124"/>
      <c r="BJ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76" t="str">
        <f ca="true">IF(ISBLANK('Data Summary'!A87),"",'Data Summary'!A87)</f>
        <v/>
      </c>
      <c r="B85" s="124"/>
      <c r="L85" s="124"/>
      <c r="V85" s="124"/>
      <c r="AF85" s="124"/>
      <c r="AP85" s="124"/>
      <c r="AZ85" s="124"/>
      <c r="BA85" s="124"/>
      <c r="BJ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76" t="str">
        <f ca="true">IF(ISBLANK('Data Summary'!A88),"",'Data Summary'!A88)</f>
        <v/>
      </c>
      <c r="B86" s="124"/>
      <c r="L86" s="124"/>
      <c r="V86" s="124"/>
      <c r="AF86" s="124"/>
      <c r="AP86" s="124"/>
      <c r="AZ86" s="124"/>
      <c r="BA86" s="124"/>
      <c r="BJ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76" t="str">
        <f ca="true">IF(ISBLANK('Data Summary'!A89),"",'Data Summary'!A89)</f>
        <v/>
      </c>
      <c r="B87" s="124"/>
      <c r="L87" s="124"/>
      <c r="V87" s="124"/>
      <c r="AF87" s="124"/>
      <c r="AP87" s="124"/>
      <c r="AZ87" s="124"/>
      <c r="BA87" s="124"/>
      <c r="BJ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76" t="str">
        <f ca="true">IF(ISBLANK('Data Summary'!A90),"",'Data Summary'!A90)</f>
        <v/>
      </c>
      <c r="B88" s="124"/>
      <c r="L88" s="124"/>
      <c r="V88" s="124"/>
      <c r="AF88" s="124"/>
      <c r="AP88" s="124"/>
      <c r="AZ88" s="124"/>
      <c r="BA88" s="124"/>
      <c r="BJ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76" t="str">
        <f ca="true">IF(ISBLANK('Data Summary'!A91),"",'Data Summary'!A91)</f>
        <v/>
      </c>
      <c r="B89" s="124"/>
      <c r="L89" s="124"/>
      <c r="V89" s="124"/>
      <c r="AF89" s="124"/>
      <c r="AP89" s="124"/>
      <c r="AZ89" s="124"/>
      <c r="BA89" s="124"/>
      <c r="BJ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76" t="str">
        <f ca="true">IF(ISBLANK('Data Summary'!A92),"",'Data Summary'!A92)</f>
        <v/>
      </c>
      <c r="B90" s="124"/>
      <c r="L90" s="124"/>
      <c r="V90" s="124"/>
      <c r="AF90" s="124"/>
      <c r="AP90" s="124"/>
      <c r="AZ90" s="124"/>
      <c r="BA90" s="124"/>
      <c r="BJ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76" t="str">
        <f ca="true">IF(ISBLANK('Data Summary'!A93),"",'Data Summary'!A93)</f>
        <v/>
      </c>
      <c r="B91" s="124"/>
      <c r="L91" s="124"/>
      <c r="V91" s="124"/>
      <c r="AF91" s="124"/>
      <c r="AP91" s="124"/>
      <c r="AZ91" s="124"/>
      <c r="BA91" s="124"/>
      <c r="BJ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76" t="str">
        <f ca="true">IF(ISBLANK('Data Summary'!A94),"",'Data Summary'!A94)</f>
        <v/>
      </c>
      <c r="B92" s="124"/>
      <c r="L92" s="124"/>
      <c r="V92" s="124"/>
      <c r="AF92" s="124"/>
      <c r="AP92" s="124"/>
      <c r="AZ92" s="124"/>
      <c r="BA92" s="124"/>
      <c r="BJ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76" t="str">
        <f ca="true">IF(ISBLANK('Data Summary'!A95),"",'Data Summary'!A95)</f>
        <v/>
      </c>
      <c r="B93" s="124"/>
      <c r="L93" s="124"/>
      <c r="V93" s="124"/>
      <c r="AF93" s="124"/>
      <c r="AP93" s="124"/>
      <c r="AZ93" s="124"/>
      <c r="BA93" s="124"/>
      <c r="BJ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76" t="str">
        <f ca="true">IF(ISBLANK('Data Summary'!A96),"",'Data Summary'!A96)</f>
        <v/>
      </c>
      <c r="B94" s="124"/>
      <c r="L94" s="124"/>
      <c r="V94" s="124"/>
      <c r="AF94" s="124"/>
      <c r="AP94" s="124"/>
      <c r="AZ94" s="124"/>
      <c r="BA94" s="124"/>
      <c r="BJ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76" t="str">
        <f ca="true">IF(ISBLANK('Data Summary'!A97),"",'Data Summary'!A97)</f>
        <v/>
      </c>
      <c r="B95" s="124"/>
      <c r="L95" s="124"/>
      <c r="V95" s="124"/>
      <c r="AF95" s="124"/>
      <c r="AP95" s="124"/>
      <c r="AZ95" s="124"/>
      <c r="BA95" s="124"/>
      <c r="BJ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76" t="str">
        <f ca="true">IF(ISBLANK('Data Summary'!A98),"",'Data Summary'!A98)</f>
        <v/>
      </c>
      <c r="B96" s="124"/>
      <c r="L96" s="124"/>
      <c r="V96" s="124"/>
      <c r="AF96" s="124"/>
      <c r="AP96" s="124"/>
      <c r="AZ96" s="124"/>
      <c r="BA96" s="124"/>
      <c r="BJ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76" t="str">
        <f ca="true">IF(ISBLANK('Data Summary'!A99),"",'Data Summary'!A99)</f>
        <v/>
      </c>
      <c r="B97" s="124"/>
      <c r="L97" s="124"/>
      <c r="V97" s="124"/>
      <c r="AF97" s="124"/>
      <c r="AP97" s="124"/>
      <c r="AZ97" s="124"/>
      <c r="BA97" s="124"/>
      <c r="BJ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76" t="str">
        <f ca="true">IF(ISBLANK('Data Summary'!A100),"",'Data Summary'!A100)</f>
        <v/>
      </c>
      <c r="B98" s="124"/>
      <c r="L98" s="124"/>
      <c r="V98" s="124"/>
      <c r="AF98" s="124"/>
      <c r="AP98" s="124"/>
      <c r="AZ98" s="124"/>
      <c r="BA98" s="124"/>
      <c r="BJ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76" t="str">
        <f ca="true">IF(ISBLANK('Data Summary'!A101),"",'Data Summary'!A101)</f>
        <v/>
      </c>
      <c r="B99" s="124"/>
      <c r="L99" s="124"/>
      <c r="V99" s="124"/>
      <c r="AF99" s="124"/>
      <c r="AP99" s="124"/>
      <c r="AZ99" s="124"/>
      <c r="BA99" s="124"/>
      <c r="BJ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76" t="str">
        <f ca="true">IF(ISBLANK('Data Summary'!A102),"",'Data Summary'!A102)</f>
        <v/>
      </c>
      <c r="B100" s="124"/>
      <c r="L100" s="124"/>
      <c r="V100" s="124"/>
      <c r="AF100" s="124"/>
      <c r="AP100" s="124"/>
      <c r="AZ100" s="124"/>
      <c r="BA100" s="124"/>
      <c r="BJ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76" t="str">
        <f ca="true">IF(ISBLANK('Data Summary'!A103),"",'Data Summary'!A103)</f>
        <v/>
      </c>
      <c r="B101" s="124"/>
      <c r="L101" s="124"/>
      <c r="V101" s="124"/>
      <c r="AF101" s="124"/>
      <c r="AP101" s="124"/>
      <c r="AZ101" s="124"/>
      <c r="BA101" s="124"/>
      <c r="BJ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76" t="str">
        <f ca="true">IF(ISBLANK('Data Summary'!A104),"",'Data Summary'!A104)</f>
        <v/>
      </c>
      <c r="B102" s="124"/>
      <c r="L102" s="124"/>
      <c r="V102" s="124"/>
      <c r="AF102" s="124"/>
      <c r="AP102" s="124"/>
      <c r="AZ102" s="124"/>
      <c r="BA102" s="124"/>
      <c r="BJ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76" t="str">
        <f ca="true">IF(ISBLANK('Data Summary'!A105),"",'Data Summary'!A105)</f>
        <v/>
      </c>
      <c r="B103" s="124"/>
      <c r="L103" s="124"/>
      <c r="V103" s="124"/>
      <c r="AF103" s="124"/>
      <c r="AP103" s="124"/>
      <c r="AZ103" s="124"/>
      <c r="BA103" s="124"/>
      <c r="BJ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76" t="str">
        <f ca="true">IF(ISBLANK('Data Summary'!A106),"",'Data Summary'!A106)</f>
        <v/>
      </c>
      <c r="B104" s="124"/>
      <c r="L104" s="124"/>
      <c r="V104" s="124"/>
      <c r="AF104" s="124"/>
      <c r="AP104" s="124"/>
      <c r="AZ104" s="124"/>
      <c r="BA104" s="124"/>
      <c r="BJ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76" t="str">
        <f ca="true">IF(ISBLANK('Data Summary'!A107),"",'Data Summary'!A107)</f>
        <v/>
      </c>
      <c r="B105" s="124"/>
      <c r="L105" s="124"/>
      <c r="V105" s="124"/>
      <c r="AF105" s="124"/>
      <c r="AP105" s="124"/>
      <c r="AZ105" s="124"/>
      <c r="BA105" s="124"/>
      <c r="BJ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76" t="str">
        <f ca="true">IF(ISBLANK('Data Summary'!A108),"",'Data Summary'!A108)</f>
        <v/>
      </c>
      <c r="B106" s="124"/>
      <c r="L106" s="124"/>
      <c r="V106" s="124"/>
      <c r="AF106" s="124"/>
      <c r="AP106" s="124"/>
      <c r="AZ106" s="124"/>
      <c r="BA106" s="124"/>
      <c r="BJ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76" t="str">
        <f ca="true">IF(ISBLANK('Data Summary'!A109),"",'Data Summary'!A109)</f>
        <v/>
      </c>
      <c r="B107" s="124"/>
      <c r="L107" s="124"/>
      <c r="V107" s="124"/>
      <c r="AF107" s="124"/>
      <c r="AP107" s="124"/>
      <c r="AZ107" s="124"/>
      <c r="BA107" s="124"/>
      <c r="BJ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76" t="str">
        <f ca="true">IF(ISBLANK('Data Summary'!A110),"",'Data Summary'!A110)</f>
        <v/>
      </c>
      <c r="B108" s="124"/>
      <c r="L108" s="124"/>
      <c r="V108" s="124"/>
      <c r="AF108" s="124"/>
      <c r="AP108" s="124"/>
      <c r="AZ108" s="124"/>
      <c r="BA108" s="124"/>
      <c r="BJ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76" t="str">
        <f ca="true">IF(ISBLANK('Data Summary'!A111),"",'Data Summary'!A111)</f>
        <v/>
      </c>
      <c r="B109" s="124"/>
      <c r="L109" s="124"/>
      <c r="V109" s="124"/>
      <c r="AF109" s="124"/>
      <c r="AP109" s="124"/>
      <c r="AZ109" s="124"/>
      <c r="BA109" s="124"/>
      <c r="BJ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76" t="str">
        <f ca="true">IF(ISBLANK('Data Summary'!A112),"",'Data Summary'!A112)</f>
        <v/>
      </c>
      <c r="B110" s="124"/>
      <c r="L110" s="124"/>
      <c r="V110" s="124"/>
      <c r="AF110" s="124"/>
      <c r="AP110" s="124"/>
      <c r="AZ110" s="124"/>
      <c r="BA110" s="124"/>
      <c r="BJ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76" t="str">
        <f ca="true">IF(ISBLANK('Data Summary'!A113),"",'Data Summary'!A113)</f>
        <v/>
      </c>
      <c r="B111" s="124"/>
      <c r="L111" s="124"/>
      <c r="V111" s="124"/>
      <c r="AF111" s="124"/>
      <c r="AP111" s="124"/>
      <c r="AZ111" s="124"/>
      <c r="BA111" s="124"/>
      <c r="BJ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76" t="str">
        <f ca="true">IF(ISBLANK('Data Summary'!A114),"",'Data Summary'!A114)</f>
        <v/>
      </c>
      <c r="B112" s="124"/>
      <c r="L112" s="124"/>
      <c r="V112" s="124"/>
      <c r="AF112" s="124"/>
      <c r="AP112" s="124"/>
      <c r="AZ112" s="124"/>
      <c r="BA112" s="124"/>
      <c r="BJ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76" t="str">
        <f ca="true">IF(ISBLANK('Data Summary'!A115),"",'Data Summary'!A115)</f>
        <v/>
      </c>
      <c r="B113" s="124"/>
      <c r="L113" s="124"/>
      <c r="V113" s="124"/>
      <c r="AF113" s="124"/>
      <c r="AP113" s="124"/>
      <c r="AZ113" s="124"/>
      <c r="BA113" s="124"/>
      <c r="BJ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76" t="str">
        <f ca="true">IF(ISBLANK('Data Summary'!A116),"",'Data Summary'!A116)</f>
        <v/>
      </c>
      <c r="B114" s="124"/>
      <c r="L114" s="124"/>
      <c r="V114" s="124"/>
      <c r="AF114" s="124"/>
      <c r="AP114" s="124"/>
      <c r="AZ114" s="124"/>
      <c r="BA114" s="124"/>
      <c r="BJ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76" t="str">
        <f ca="true">IF(ISBLANK('Data Summary'!A117),"",'Data Summary'!A117)</f>
        <v/>
      </c>
      <c r="B115" s="124"/>
      <c r="L115" s="124"/>
      <c r="V115" s="124"/>
      <c r="AF115" s="124"/>
      <c r="AP115" s="124"/>
      <c r="AZ115" s="124"/>
      <c r="BA115" s="124"/>
      <c r="BJ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76" t="str">
        <f ca="true">IF(ISBLANK('Data Summary'!A118),"",'Data Summary'!A118)</f>
        <v/>
      </c>
      <c r="B116" s="124"/>
      <c r="L116" s="124"/>
      <c r="V116" s="124"/>
      <c r="AF116" s="124"/>
      <c r="AP116" s="124"/>
      <c r="AZ116" s="124"/>
      <c r="BA116" s="124"/>
      <c r="BJ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76" t="str">
        <f ca="true">IF(ISBLANK('Data Summary'!A119),"",'Data Summary'!A119)</f>
        <v/>
      </c>
      <c r="B117" s="124"/>
      <c r="L117" s="124"/>
      <c r="V117" s="124"/>
      <c r="AF117" s="124"/>
      <c r="AP117" s="124"/>
      <c r="AZ117" s="124"/>
      <c r="BA117" s="124"/>
      <c r="BJ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76" t="str">
        <f ca="true">IF(ISBLANK('Data Summary'!A120),"",'Data Summary'!A120)</f>
        <v/>
      </c>
      <c r="B118" s="124"/>
      <c r="L118" s="124"/>
      <c r="V118" s="124"/>
      <c r="AF118" s="124"/>
      <c r="AP118" s="124"/>
      <c r="AZ118" s="124"/>
      <c r="BA118" s="124"/>
      <c r="BJ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76" t="str">
        <f ca="true">IF(ISBLANK('Data Summary'!A121),"",'Data Summary'!A121)</f>
        <v/>
      </c>
      <c r="B119" s="124"/>
      <c r="L119" s="124"/>
      <c r="V119" s="124"/>
      <c r="AF119" s="124"/>
      <c r="AP119" s="124"/>
      <c r="AZ119" s="124"/>
      <c r="BA119" s="124"/>
      <c r="BJ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76" t="str">
        <f ca="true">IF(ISBLANK('Data Summary'!A122),"",'Data Summary'!A122)</f>
        <v/>
      </c>
      <c r="B120" s="124"/>
      <c r="L120" s="124"/>
      <c r="V120" s="124"/>
      <c r="AF120" s="124"/>
      <c r="AP120" s="124"/>
      <c r="AZ120" s="124"/>
      <c r="BA120" s="124"/>
      <c r="BJ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76" t="str">
        <f ca="true">IF(ISBLANK('Data Summary'!A123),"",'Data Summary'!A123)</f>
        <v/>
      </c>
      <c r="B121" s="124"/>
      <c r="L121" s="124"/>
      <c r="V121" s="124"/>
      <c r="AF121" s="124"/>
      <c r="AP121" s="124"/>
      <c r="AZ121" s="124"/>
      <c r="BA121" s="124"/>
      <c r="BJ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76" t="str">
        <f ca="true">IF(ISBLANK('Data Summary'!A124),"",'Data Summary'!A124)</f>
        <v/>
      </c>
      <c r="B122" s="124"/>
      <c r="L122" s="124"/>
      <c r="V122" s="124"/>
      <c r="AF122" s="124"/>
      <c r="AP122" s="124"/>
      <c r="AZ122" s="124"/>
      <c r="BA122" s="124"/>
      <c r="BJ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76" t="str">
        <f ca="true">IF(ISBLANK('Data Summary'!A125),"",'Data Summary'!A125)</f>
        <v/>
      </c>
      <c r="B123" s="124"/>
      <c r="L123" s="124"/>
      <c r="V123" s="124"/>
      <c r="AF123" s="124"/>
      <c r="AP123" s="124"/>
      <c r="AZ123" s="124"/>
      <c r="BA123" s="124"/>
      <c r="BJ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76" t="str">
        <f ca="true">IF(ISBLANK('Data Summary'!A126),"",'Data Summary'!A126)</f>
        <v/>
      </c>
      <c r="B124" s="124"/>
      <c r="L124" s="124"/>
      <c r="V124" s="124"/>
      <c r="AF124" s="124"/>
      <c r="AP124" s="124"/>
      <c r="AZ124" s="124"/>
      <c r="BA124" s="124"/>
      <c r="BJ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76" t="str">
        <f ca="true">IF(ISBLANK('Data Summary'!A127),"",'Data Summary'!A127)</f>
        <v/>
      </c>
      <c r="B125" s="124"/>
      <c r="L125" s="124"/>
      <c r="V125" s="124"/>
      <c r="AF125" s="124"/>
      <c r="AP125" s="124"/>
      <c r="AZ125" s="124"/>
      <c r="BA125" s="124"/>
      <c r="BJ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76" t="str">
        <f ca="true">IF(ISBLANK('Data Summary'!A128),"",'Data Summary'!A128)</f>
        <v/>
      </c>
      <c r="B126" s="124"/>
      <c r="L126" s="124"/>
      <c r="V126" s="124"/>
      <c r="AF126" s="124"/>
      <c r="AP126" s="124"/>
      <c r="AZ126" s="124"/>
      <c r="BA126" s="124"/>
      <c r="BJ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76" t="str">
        <f ca="true">IF(ISBLANK('Data Summary'!A129),"",'Data Summary'!A129)</f>
        <v/>
      </c>
      <c r="B127" s="124"/>
      <c r="L127" s="124"/>
      <c r="V127" s="124"/>
      <c r="AF127" s="124"/>
      <c r="AP127" s="124"/>
      <c r="AZ127" s="124"/>
      <c r="BA127" s="124"/>
      <c r="BJ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76" t="str">
        <f ca="true">IF(ISBLANK('Data Summary'!A130),"",'Data Summary'!A130)</f>
        <v/>
      </c>
      <c r="B128" s="124"/>
      <c r="L128" s="124"/>
      <c r="V128" s="124"/>
      <c r="AF128" s="124"/>
      <c r="AP128" s="124"/>
      <c r="AZ128" s="124"/>
      <c r="BA128" s="124"/>
      <c r="BJ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76" t="str">
        <f ca="true">IF(ISBLANK('Data Summary'!A131),"",'Data Summary'!A131)</f>
        <v/>
      </c>
      <c r="B129" s="124"/>
      <c r="L129" s="124"/>
      <c r="V129" s="124"/>
      <c r="AF129" s="124"/>
      <c r="AP129" s="124"/>
      <c r="AZ129" s="124"/>
      <c r="BA129" s="124"/>
      <c r="BJ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76" t="str">
        <f ca="true">IF(ISBLANK('Data Summary'!A132),"",'Data Summary'!A132)</f>
        <v/>
      </c>
      <c r="B130" s="124"/>
      <c r="L130" s="124"/>
      <c r="V130" s="124"/>
      <c r="AF130" s="124"/>
      <c r="AP130" s="124"/>
      <c r="AZ130" s="124"/>
      <c r="BA130" s="124"/>
      <c r="BJ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76" t="str">
        <f ca="true">IF(ISBLANK('Data Summary'!A133),"",'Data Summary'!A133)</f>
        <v/>
      </c>
      <c r="B131" s="124"/>
      <c r="L131" s="124"/>
      <c r="V131" s="124"/>
      <c r="AF131" s="124"/>
      <c r="AP131" s="124"/>
      <c r="AZ131" s="124"/>
      <c r="BA131" s="124"/>
      <c r="BJ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76" t="str">
        <f ca="true">IF(ISBLANK('Data Summary'!A134),"",'Data Summary'!A134)</f>
        <v/>
      </c>
      <c r="B132" s="124"/>
      <c r="L132" s="124"/>
      <c r="V132" s="124"/>
      <c r="AF132" s="124"/>
      <c r="AP132" s="124"/>
      <c r="AZ132" s="124"/>
      <c r="BA132" s="124"/>
      <c r="BJ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76" t="str">
        <f ca="true">IF(ISBLANK('Data Summary'!A135),"",'Data Summary'!A135)</f>
        <v/>
      </c>
      <c r="B133" s="124"/>
      <c r="L133" s="124"/>
      <c r="V133" s="124"/>
      <c r="AF133" s="124"/>
      <c r="AP133" s="124"/>
      <c r="AZ133" s="124"/>
      <c r="BA133" s="124"/>
      <c r="BJ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76" t="str">
        <f ca="true">IF(ISBLANK('Data Summary'!A136),"",'Data Summary'!A136)</f>
        <v/>
      </c>
      <c r="B134" s="124"/>
      <c r="L134" s="124"/>
      <c r="V134" s="124"/>
      <c r="AF134" s="124"/>
      <c r="AP134" s="124"/>
      <c r="AZ134" s="124"/>
      <c r="BA134" s="124"/>
      <c r="BJ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76" t="str">
        <f ca="true">IF(ISBLANK('Data Summary'!A137),"",'Data Summary'!A137)</f>
        <v/>
      </c>
      <c r="B135" s="124"/>
      <c r="L135" s="124"/>
      <c r="V135" s="124"/>
      <c r="AF135" s="124"/>
      <c r="AP135" s="124"/>
      <c r="AZ135" s="124"/>
      <c r="BA135" s="124"/>
      <c r="BJ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76" t="str">
        <f ca="true">IF(ISBLANK('Data Summary'!A138),"",'Data Summary'!A138)</f>
        <v/>
      </c>
      <c r="B136" s="124"/>
      <c r="L136" s="124"/>
      <c r="V136" s="124"/>
      <c r="AF136" s="124"/>
      <c r="AP136" s="124"/>
      <c r="AZ136" s="124"/>
      <c r="BA136" s="124"/>
      <c r="BJ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76" t="str">
        <f ca="true">IF(ISBLANK('Data Summary'!A139),"",'Data Summary'!A139)</f>
        <v/>
      </c>
      <c r="B137" s="124"/>
      <c r="L137" s="124"/>
      <c r="V137" s="124"/>
      <c r="AF137" s="124"/>
      <c r="AP137" s="124"/>
      <c r="AZ137" s="124"/>
      <c r="BA137" s="124"/>
      <c r="BJ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76" t="str">
        <f ca="true">IF(ISBLANK('Data Summary'!A140),"",'Data Summary'!A140)</f>
        <v/>
      </c>
      <c r="B138" s="124"/>
      <c r="L138" s="124"/>
      <c r="V138" s="124"/>
      <c r="AF138" s="124"/>
      <c r="AP138" s="124"/>
      <c r="AZ138" s="124"/>
      <c r="BA138" s="124"/>
      <c r="BJ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76" t="str">
        <f ca="true">IF(ISBLANK('Data Summary'!A141),"",'Data Summary'!A141)</f>
        <v/>
      </c>
      <c r="B139" s="124"/>
      <c r="L139" s="124"/>
      <c r="V139" s="124"/>
      <c r="AF139" s="124"/>
      <c r="AP139" s="124"/>
      <c r="AZ139" s="124"/>
      <c r="BA139" s="124"/>
      <c r="BJ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76" t="str">
        <f ca="true">IF(ISBLANK('Data Summary'!A142),"",'Data Summary'!A142)</f>
        <v/>
      </c>
      <c r="B140" s="124"/>
      <c r="L140" s="124"/>
      <c r="V140" s="124"/>
      <c r="AF140" s="124"/>
      <c r="AP140" s="124"/>
      <c r="AZ140" s="124"/>
      <c r="BA140" s="124"/>
      <c r="BJ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76" t="str">
        <f ca="true">IF(ISBLANK('Data Summary'!A143),"",'Data Summary'!A143)</f>
        <v/>
      </c>
      <c r="B141" s="124"/>
      <c r="L141" s="124"/>
      <c r="V141" s="124"/>
      <c r="AF141" s="124"/>
      <c r="AP141" s="124"/>
      <c r="AZ141" s="124"/>
      <c r="BA141" s="124"/>
      <c r="BJ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76" t="str">
        <f ca="true">IF(ISBLANK('Data Summary'!A144),"",'Data Summary'!A144)</f>
        <v/>
      </c>
      <c r="B142" s="124"/>
      <c r="L142" s="124"/>
      <c r="V142" s="124"/>
      <c r="AF142" s="124"/>
      <c r="AP142" s="124"/>
      <c r="AZ142" s="124"/>
      <c r="BA142" s="124"/>
      <c r="BJ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76" t="str">
        <f ca="true">IF(ISBLANK('Data Summary'!A145),"",'Data Summary'!A145)</f>
        <v/>
      </c>
      <c r="B143" s="124"/>
      <c r="L143" s="124"/>
      <c r="V143" s="124"/>
      <c r="AF143" s="124"/>
      <c r="AP143" s="124"/>
      <c r="AZ143" s="124"/>
      <c r="BA143" s="124"/>
      <c r="BJ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76" t="str">
        <f ca="true">IF(ISBLANK('Data Summary'!A146),"",'Data Summary'!A146)</f>
        <v/>
      </c>
      <c r="B144" s="124"/>
      <c r="L144" s="124"/>
      <c r="V144" s="124"/>
      <c r="AF144" s="124"/>
      <c r="AP144" s="124"/>
      <c r="AZ144" s="124"/>
      <c r="BA144" s="124"/>
      <c r="BJ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76" t="str">
        <f ca="true">IF(ISBLANK('Data Summary'!A147),"",'Data Summary'!A147)</f>
        <v/>
      </c>
      <c r="B145" s="124"/>
      <c r="L145" s="124"/>
      <c r="V145" s="124"/>
      <c r="AF145" s="124"/>
      <c r="AP145" s="124"/>
      <c r="AZ145" s="124"/>
      <c r="BA145" s="124"/>
      <c r="BJ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76" t="str">
        <f ca="true">IF(ISBLANK('Data Summary'!A148),"",'Data Summary'!A148)</f>
        <v/>
      </c>
      <c r="B146" s="124"/>
      <c r="L146" s="124"/>
      <c r="V146" s="124"/>
      <c r="AF146" s="124"/>
      <c r="AP146" s="124"/>
      <c r="AZ146" s="124"/>
      <c r="BA146" s="124"/>
      <c r="BJ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76" t="str">
        <f ca="true">IF(ISBLANK('Data Summary'!A149),"",'Data Summary'!A149)</f>
        <v/>
      </c>
      <c r="B147" s="124"/>
      <c r="L147" s="124"/>
      <c r="V147" s="124"/>
      <c r="AF147" s="124"/>
      <c r="AP147" s="124"/>
      <c r="AZ147" s="124"/>
      <c r="BA147" s="124"/>
      <c r="BJ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76" t="str">
        <f ca="true">IF(ISBLANK('Data Summary'!A150),"",'Data Summary'!A150)</f>
        <v/>
      </c>
      <c r="B148" s="124"/>
      <c r="L148" s="124"/>
      <c r="V148" s="124"/>
      <c r="AF148" s="124"/>
      <c r="AP148" s="124"/>
      <c r="AZ148" s="124"/>
      <c r="BA148" s="124"/>
      <c r="BJ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76" t="str">
        <f ca="true">IF(ISBLANK('Data Summary'!A151),"",'Data Summary'!A151)</f>
        <v/>
      </c>
      <c r="B149" s="124"/>
      <c r="L149" s="124"/>
      <c r="V149" s="124"/>
      <c r="AF149" s="124"/>
      <c r="AP149" s="124"/>
      <c r="AZ149" s="124"/>
      <c r="BA149" s="124"/>
      <c r="BJ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76" t="str">
        <f ca="true">IF(ISBLANK('Data Summary'!A152),"",'Data Summary'!A152)</f>
        <v/>
      </c>
      <c r="B150" s="124"/>
      <c r="L150" s="124"/>
      <c r="V150" s="124"/>
      <c r="AF150" s="124"/>
      <c r="AP150" s="124"/>
      <c r="AZ150" s="124"/>
      <c r="BA150" s="124"/>
      <c r="BJ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76" t="str">
        <f ca="true">IF(ISBLANK('Data Summary'!A153),"",'Data Summary'!A153)</f>
        <v/>
      </c>
      <c r="B151" s="124"/>
      <c r="L151" s="124"/>
      <c r="V151" s="124"/>
      <c r="AF151" s="124"/>
      <c r="AP151" s="124"/>
      <c r="AZ151" s="124"/>
      <c r="BA151" s="124"/>
      <c r="BJ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74"/>
      <c r="B152" s="124"/>
      <c r="L152" s="124"/>
      <c r="V152" s="124"/>
      <c r="AF152" s="124"/>
      <c r="AP152" s="124"/>
      <c r="AZ152" s="124"/>
      <c r="BA152" s="124"/>
      <c r="BJ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74"/>
      <c r="B153" s="124"/>
      <c r="L153" s="124"/>
      <c r="V153" s="124"/>
      <c r="AF153" s="124"/>
      <c r="AP153" s="124"/>
      <c r="AZ153" s="124"/>
      <c r="BA153" s="124"/>
      <c r="BJ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74"/>
      <c r="B154" s="124"/>
      <c r="L154" s="124"/>
      <c r="V154" s="124"/>
      <c r="AF154" s="124"/>
      <c r="AP154" s="124"/>
      <c r="AZ154" s="124"/>
      <c r="BA154" s="124"/>
      <c r="BJ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74"/>
      <c r="B155" s="124"/>
      <c r="L155" s="124"/>
      <c r="V155" s="124"/>
      <c r="AF155" s="124"/>
      <c r="AP155" s="124"/>
      <c r="AZ155" s="124"/>
      <c r="BA155" s="124"/>
      <c r="BJ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74"/>
      <c r="B156" s="124"/>
      <c r="L156" s="124"/>
      <c r="V156" s="124"/>
      <c r="AF156" s="124"/>
      <c r="AP156" s="124"/>
      <c r="AZ156" s="124"/>
      <c r="BA156" s="124"/>
      <c r="BJ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74"/>
      <c r="B157" s="124"/>
      <c r="L157" s="124"/>
      <c r="V157" s="124"/>
      <c r="AF157" s="124"/>
      <c r="AP157" s="124"/>
      <c r="AZ157" s="124"/>
      <c r="BA157" s="124"/>
      <c r="BJ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74"/>
      <c r="B158" s="124"/>
      <c r="L158" s="124"/>
      <c r="V158" s="124"/>
      <c r="AF158" s="124"/>
      <c r="AP158" s="124"/>
      <c r="AZ158" s="124"/>
      <c r="BA158" s="124"/>
      <c r="BJ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74"/>
      <c r="B159" s="124"/>
      <c r="L159" s="124"/>
      <c r="V159" s="124"/>
      <c r="AF159" s="124"/>
      <c r="AP159" s="124"/>
      <c r="AZ159" s="124"/>
      <c r="BA159" s="124"/>
      <c r="BJ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74"/>
      <c r="B160" s="124"/>
      <c r="L160" s="124"/>
      <c r="V160" s="124"/>
      <c r="AF160" s="124"/>
      <c r="AP160" s="124"/>
      <c r="AZ160" s="124"/>
      <c r="BA160" s="124"/>
      <c r="BJ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74"/>
      <c r="B161" s="124"/>
      <c r="L161" s="124"/>
      <c r="V161" s="124"/>
      <c r="AF161" s="124"/>
      <c r="AP161" s="124"/>
      <c r="AZ161" s="124"/>
      <c r="BA161" s="124"/>
      <c r="BJ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74"/>
      <c r="B162" s="124"/>
      <c r="L162" s="124"/>
      <c r="V162" s="124"/>
      <c r="AF162" s="124"/>
      <c r="AP162" s="124"/>
      <c r="AZ162" s="124"/>
      <c r="BA162" s="124"/>
      <c r="BJ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74"/>
      <c r="B163" s="124"/>
      <c r="L163" s="124"/>
      <c r="V163" s="124"/>
      <c r="AF163" s="124"/>
      <c r="AP163" s="124"/>
      <c r="AZ163" s="124"/>
      <c r="BA163" s="124"/>
      <c r="BJ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74"/>
      <c r="B164" s="124"/>
      <c r="L164" s="124"/>
      <c r="V164" s="124"/>
      <c r="AF164" s="124"/>
      <c r="AP164" s="124"/>
      <c r="AZ164" s="124"/>
      <c r="BA164" s="124"/>
      <c r="BJ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74"/>
      <c r="B165" s="124"/>
      <c r="L165" s="124"/>
      <c r="V165" s="124"/>
      <c r="AF165" s="124"/>
      <c r="AP165" s="124"/>
      <c r="AZ165" s="124"/>
      <c r="BA165" s="124"/>
      <c r="BJ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74"/>
      <c r="B166" s="124"/>
      <c r="L166" s="124"/>
      <c r="V166" s="124"/>
      <c r="AF166" s="124"/>
      <c r="AP166" s="124"/>
      <c r="AZ166" s="124"/>
      <c r="BA166" s="124"/>
      <c r="BJ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74"/>
      <c r="B167" s="124"/>
      <c r="L167" s="124"/>
      <c r="V167" s="124"/>
      <c r="AF167" s="124"/>
      <c r="AP167" s="124"/>
      <c r="AZ167" s="124"/>
      <c r="BA167" s="124"/>
      <c r="BJ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74"/>
      <c r="B168" s="124"/>
      <c r="L168" s="124"/>
      <c r="V168" s="124"/>
      <c r="AF168" s="124"/>
      <c r="AP168" s="124"/>
      <c r="AZ168" s="124"/>
      <c r="BA168" s="124"/>
      <c r="BJ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74"/>
      <c r="B169" s="124"/>
      <c r="L169" s="124"/>
      <c r="V169" s="124"/>
      <c r="AF169" s="124"/>
      <c r="AP169" s="124"/>
      <c r="AZ169" s="124"/>
      <c r="BA169" s="124"/>
      <c r="BJ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74"/>
      <c r="B170" s="124"/>
      <c r="L170" s="124"/>
      <c r="V170" s="124"/>
      <c r="AF170" s="124"/>
      <c r="AP170" s="124"/>
      <c r="AZ170" s="124"/>
      <c r="BA170" s="124"/>
      <c r="BJ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74"/>
      <c r="B171" s="124"/>
      <c r="L171" s="124"/>
      <c r="V171" s="124"/>
      <c r="AF171" s="124"/>
      <c r="AP171" s="124"/>
      <c r="AZ171" s="124"/>
      <c r="BA171" s="124"/>
      <c r="BJ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74"/>
      <c r="B172" s="124"/>
      <c r="L172" s="124"/>
      <c r="V172" s="124"/>
      <c r="AF172" s="124"/>
      <c r="AP172" s="124"/>
      <c r="AZ172" s="124"/>
      <c r="BA172" s="124"/>
      <c r="BJ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74"/>
      <c r="B173" s="124"/>
      <c r="L173" s="124"/>
      <c r="V173" s="124"/>
      <c r="AF173" s="124"/>
      <c r="AP173" s="124"/>
      <c r="AZ173" s="124"/>
      <c r="BA173" s="124"/>
      <c r="BJ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74"/>
      <c r="B174" s="124"/>
      <c r="L174" s="124"/>
      <c r="V174" s="124"/>
      <c r="AF174" s="124"/>
      <c r="AP174" s="124"/>
      <c r="AZ174" s="124"/>
      <c r="BA174" s="124"/>
      <c r="BJ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74"/>
      <c r="B175" s="124"/>
      <c r="L175" s="124"/>
      <c r="V175" s="124"/>
      <c r="AF175" s="124"/>
      <c r="AP175" s="124"/>
      <c r="AZ175" s="124"/>
      <c r="BA175" s="124"/>
      <c r="BJ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74"/>
      <c r="B176" s="124"/>
      <c r="L176" s="124"/>
      <c r="V176" s="124"/>
      <c r="AF176" s="124"/>
      <c r="AP176" s="124"/>
      <c r="AZ176" s="124"/>
      <c r="BA176" s="124"/>
      <c r="BJ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74"/>
      <c r="B177" s="124"/>
      <c r="L177" s="124"/>
      <c r="V177" s="124"/>
      <c r="AF177" s="124"/>
      <c r="AP177" s="124"/>
      <c r="AZ177" s="124"/>
      <c r="BA177" s="124"/>
      <c r="BJ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74"/>
      <c r="B178" s="124"/>
      <c r="L178" s="124"/>
      <c r="V178" s="124"/>
      <c r="AF178" s="124"/>
      <c r="AP178" s="124"/>
      <c r="AZ178" s="124"/>
      <c r="BA178" s="124"/>
      <c r="BJ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74"/>
      <c r="B179" s="124"/>
      <c r="L179" s="124"/>
      <c r="V179" s="124"/>
      <c r="AF179" s="124"/>
      <c r="AP179" s="124"/>
      <c r="AZ179" s="124"/>
      <c r="BA179" s="124"/>
      <c r="BJ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74"/>
      <c r="B180" s="124"/>
      <c r="L180" s="124"/>
      <c r="V180" s="124"/>
      <c r="AF180" s="124"/>
      <c r="AP180" s="124"/>
      <c r="AZ180" s="124"/>
      <c r="BA180" s="124"/>
      <c r="BJ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74"/>
      <c r="B181" s="124"/>
      <c r="L181" s="124"/>
      <c r="V181" s="124"/>
      <c r="AF181" s="124"/>
      <c r="AP181" s="124"/>
      <c r="AZ181" s="124"/>
      <c r="BA181" s="124"/>
      <c r="BJ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74"/>
      <c r="B182" s="124"/>
      <c r="L182" s="124"/>
      <c r="V182" s="124"/>
      <c r="AF182" s="124"/>
      <c r="AP182" s="124"/>
      <c r="AZ182" s="124"/>
      <c r="BA182" s="124"/>
      <c r="BJ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74"/>
      <c r="B183" s="124"/>
      <c r="L183" s="124"/>
      <c r="V183" s="124"/>
      <c r="AF183" s="124"/>
      <c r="AP183" s="124"/>
      <c r="AZ183" s="124"/>
      <c r="BA183" s="124"/>
      <c r="BJ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74"/>
      <c r="B184" s="124"/>
      <c r="L184" s="124"/>
      <c r="V184" s="124"/>
      <c r="AF184" s="124"/>
      <c r="AP184" s="124"/>
      <c r="AZ184" s="124"/>
      <c r="BA184" s="124"/>
      <c r="BJ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74"/>
      <c r="B185" s="124"/>
      <c r="L185" s="124"/>
      <c r="V185" s="124"/>
      <c r="AF185" s="124"/>
      <c r="AP185" s="124"/>
      <c r="AZ185" s="124"/>
      <c r="BA185" s="124"/>
      <c r="BJ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74"/>
      <c r="B186" s="124"/>
      <c r="L186" s="124"/>
      <c r="V186" s="124"/>
      <c r="AF186" s="124"/>
      <c r="AP186" s="124"/>
      <c r="AZ186" s="124"/>
      <c r="BA186" s="124"/>
      <c r="BJ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74"/>
      <c r="B187" s="124"/>
      <c r="L187" s="124"/>
      <c r="V187" s="124"/>
      <c r="AF187" s="124"/>
      <c r="AP187" s="124"/>
      <c r="AZ187" s="124"/>
      <c r="BA187" s="124"/>
      <c r="BJ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74"/>
      <c r="B188" s="124"/>
      <c r="L188" s="124"/>
      <c r="V188" s="124"/>
      <c r="AF188" s="124"/>
      <c r="AP188" s="124"/>
      <c r="AZ188" s="124"/>
      <c r="BA188" s="124"/>
      <c r="BJ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74"/>
      <c r="B189" s="124"/>
      <c r="L189" s="124"/>
      <c r="V189" s="124"/>
      <c r="AF189" s="124"/>
      <c r="AP189" s="124"/>
      <c r="AZ189" s="124"/>
      <c r="BA189" s="124"/>
      <c r="BJ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74"/>
      <c r="B190" s="124"/>
      <c r="L190" s="124"/>
      <c r="V190" s="124"/>
      <c r="AF190" s="124"/>
      <c r="AP190" s="124"/>
      <c r="AZ190" s="124"/>
      <c r="BA190" s="124"/>
      <c r="BJ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74"/>
      <c r="B191" s="124"/>
      <c r="L191" s="124"/>
      <c r="V191" s="124"/>
      <c r="AF191" s="124"/>
      <c r="AP191" s="124"/>
      <c r="AZ191" s="124"/>
      <c r="BA191" s="124"/>
      <c r="BJ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74"/>
      <c r="B192" s="124"/>
      <c r="L192" s="124"/>
      <c r="V192" s="124"/>
      <c r="AF192" s="124"/>
      <c r="AP192" s="124"/>
      <c r="AZ192" s="124"/>
      <c r="BA192" s="124"/>
      <c r="BJ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74"/>
      <c r="B193" s="124"/>
      <c r="L193" s="124"/>
      <c r="V193" s="124"/>
      <c r="AF193" s="124"/>
      <c r="AP193" s="124"/>
      <c r="AZ193" s="124"/>
      <c r="BA193" s="124"/>
      <c r="BJ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74"/>
      <c r="B194" s="124"/>
      <c r="L194" s="124"/>
      <c r="V194" s="124"/>
      <c r="AF194" s="124"/>
      <c r="AP194" s="124"/>
      <c r="AZ194" s="124"/>
      <c r="BA194" s="124"/>
      <c r="BJ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74"/>
      <c r="B195" s="124"/>
      <c r="L195" s="124"/>
      <c r="V195" s="124"/>
      <c r="AF195" s="124"/>
      <c r="AP195" s="124"/>
      <c r="AZ195" s="124"/>
      <c r="BA195" s="124"/>
      <c r="BJ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74"/>
      <c r="B196" s="124"/>
      <c r="L196" s="124"/>
      <c r="V196" s="124"/>
      <c r="AF196" s="124"/>
      <c r="AP196" s="124"/>
      <c r="AZ196" s="124"/>
      <c r="BA196" s="124"/>
      <c r="BJ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74"/>
      <c r="B197" s="124"/>
      <c r="L197" s="124"/>
      <c r="V197" s="124"/>
      <c r="AF197" s="124"/>
      <c r="AP197" s="124"/>
      <c r="AZ197" s="124"/>
      <c r="BA197" s="124"/>
      <c r="BJ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74"/>
      <c r="B198" s="124"/>
      <c r="L198" s="124"/>
      <c r="V198" s="124"/>
      <c r="AF198" s="124"/>
      <c r="AP198" s="124"/>
      <c r="AZ198" s="124"/>
      <c r="BA198" s="124"/>
      <c r="BJ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74"/>
      <c r="B199" s="124"/>
      <c r="L199" s="124"/>
      <c r="V199" s="124"/>
      <c r="AF199" s="124"/>
      <c r="AP199" s="124"/>
      <c r="AZ199" s="124"/>
      <c r="BA199" s="124"/>
      <c r="BJ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74"/>
      <c r="B200" s="124"/>
      <c r="L200" s="124"/>
      <c r="V200" s="124"/>
      <c r="AF200" s="124"/>
      <c r="AP200" s="124"/>
      <c r="AZ200" s="124"/>
      <c r="BA200" s="124"/>
      <c r="BJ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74"/>
      <c r="B201" s="124"/>
      <c r="L201" s="124"/>
      <c r="V201" s="124"/>
      <c r="AF201" s="124"/>
      <c r="AP201" s="124"/>
      <c r="AZ201" s="124"/>
      <c r="BA201" s="124"/>
      <c r="BJ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74"/>
      <c r="B202" s="124"/>
      <c r="L202" s="124"/>
      <c r="V202" s="124"/>
      <c r="AF202" s="124"/>
      <c r="AP202" s="124"/>
      <c r="AZ202" s="124"/>
      <c r="BA202" s="124"/>
      <c r="BJ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74"/>
      <c r="B203" s="124"/>
      <c r="L203" s="124"/>
      <c r="V203" s="124"/>
      <c r="AF203" s="124"/>
      <c r="AP203" s="124"/>
      <c r="AZ203" s="124"/>
      <c r="BA203" s="124"/>
      <c r="BJ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74"/>
      <c r="B204" s="124"/>
      <c r="L204" s="124"/>
      <c r="V204" s="124"/>
      <c r="AF204" s="124"/>
      <c r="AP204" s="124"/>
      <c r="AZ204" s="124"/>
      <c r="BA204" s="124"/>
      <c r="BJ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74"/>
      <c r="B205" s="124"/>
      <c r="L205" s="124"/>
      <c r="V205" s="124"/>
      <c r="AF205" s="124"/>
      <c r="AP205" s="124"/>
      <c r="AZ205" s="124"/>
      <c r="BA205" s="124"/>
      <c r="BJ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74"/>
      <c r="B206" s="124"/>
      <c r="L206" s="124"/>
      <c r="V206" s="124"/>
      <c r="AF206" s="124"/>
      <c r="AP206" s="124"/>
      <c r="AZ206" s="124"/>
      <c r="BA206" s="124"/>
      <c r="BJ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74"/>
      <c r="B207" s="124"/>
      <c r="L207" s="124"/>
      <c r="V207" s="124"/>
      <c r="AF207" s="124"/>
      <c r="AP207" s="124"/>
      <c r="AZ207" s="124"/>
      <c r="BA207" s="124"/>
      <c r="BJ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74"/>
      <c r="B208" s="124"/>
      <c r="L208" s="124"/>
      <c r="V208" s="124"/>
      <c r="AF208" s="124"/>
      <c r="AP208" s="124"/>
      <c r="AZ208" s="124"/>
      <c r="BA208" s="124"/>
      <c r="BJ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74"/>
      <c r="B209" s="124"/>
      <c r="L209" s="124"/>
      <c r="V209" s="124"/>
      <c r="AF209" s="124"/>
      <c r="AP209" s="124"/>
      <c r="AZ209" s="124"/>
      <c r="BA209" s="124"/>
      <c r="BJ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74"/>
      <c r="B210" s="124"/>
      <c r="L210" s="124"/>
      <c r="V210" s="124"/>
      <c r="AF210" s="124"/>
      <c r="AP210" s="124"/>
      <c r="AZ210" s="124"/>
      <c r="BA210" s="124"/>
      <c r="BJ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74"/>
      <c r="B211" s="124"/>
      <c r="L211" s="124"/>
      <c r="V211" s="124"/>
      <c r="AF211" s="124"/>
      <c r="AP211" s="124"/>
      <c r="AZ211" s="124"/>
      <c r="BA211" s="124"/>
      <c r="BJ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74"/>
      <c r="B212" s="124"/>
      <c r="L212" s="124"/>
      <c r="V212" s="124"/>
      <c r="AF212" s="124"/>
      <c r="AP212" s="124"/>
      <c r="AZ212" s="124"/>
      <c r="BA212" s="124"/>
      <c r="BJ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74"/>
      <c r="B213" s="124"/>
      <c r="L213" s="124"/>
      <c r="V213" s="124"/>
      <c r="AF213" s="124"/>
      <c r="AP213" s="124"/>
      <c r="AZ213" s="124"/>
      <c r="BA213" s="124"/>
      <c r="BJ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74"/>
      <c r="B214" s="124"/>
      <c r="L214" s="124"/>
      <c r="V214" s="124"/>
      <c r="AF214" s="124"/>
      <c r="AP214" s="124"/>
      <c r="AZ214" s="124"/>
      <c r="BA214" s="124"/>
      <c r="BJ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74"/>
      <c r="B215" s="124"/>
      <c r="L215" s="124"/>
      <c r="V215" s="124"/>
      <c r="AF215" s="124"/>
      <c r="AP215" s="124"/>
      <c r="AZ215" s="124"/>
      <c r="BA215" s="124"/>
      <c r="BJ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74"/>
      <c r="B216" s="124"/>
      <c r="L216" s="124"/>
      <c r="V216" s="124"/>
      <c r="AF216" s="124"/>
      <c r="AP216" s="124"/>
      <c r="AZ216" s="124"/>
      <c r="BA216" s="124"/>
      <c r="BJ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74"/>
      <c r="B217" s="124"/>
      <c r="L217" s="124"/>
      <c r="V217" s="124"/>
      <c r="AF217" s="124"/>
      <c r="AP217" s="124"/>
      <c r="AZ217" s="124"/>
      <c r="BA217" s="124"/>
      <c r="BJ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74"/>
      <c r="B218" s="124"/>
      <c r="L218" s="124"/>
      <c r="V218" s="124"/>
      <c r="AF218" s="124"/>
      <c r="AP218" s="124"/>
      <c r="AZ218" s="124"/>
      <c r="BA218" s="124"/>
      <c r="BJ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74"/>
      <c r="B219" s="124"/>
      <c r="L219" s="124"/>
      <c r="V219" s="124"/>
      <c r="AF219" s="124"/>
      <c r="AP219" s="124"/>
      <c r="AZ219" s="124"/>
      <c r="BA219" s="124"/>
      <c r="BJ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74"/>
      <c r="B220" s="124"/>
      <c r="L220" s="124"/>
      <c r="V220" s="124"/>
      <c r="AF220" s="124"/>
      <c r="AP220" s="124"/>
      <c r="AZ220" s="124"/>
      <c r="BA220" s="124"/>
      <c r="BJ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74"/>
      <c r="B221" s="124"/>
      <c r="L221" s="124"/>
      <c r="V221" s="124"/>
      <c r="AF221" s="124"/>
      <c r="AP221" s="124"/>
      <c r="AZ221" s="124"/>
      <c r="BA221" s="124"/>
      <c r="BJ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74"/>
      <c r="B222" s="124"/>
      <c r="L222" s="124"/>
      <c r="V222" s="124"/>
      <c r="AF222" s="124"/>
      <c r="AP222" s="124"/>
      <c r="AZ222" s="124"/>
      <c r="BA222" s="124"/>
      <c r="BJ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74"/>
      <c r="B223" s="124"/>
      <c r="L223" s="124"/>
      <c r="V223" s="124"/>
      <c r="AF223" s="124"/>
      <c r="AP223" s="124"/>
      <c r="AZ223" s="124"/>
      <c r="BA223" s="124"/>
      <c r="BJ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74"/>
      <c r="B224" s="124"/>
      <c r="L224" s="124"/>
      <c r="V224" s="124"/>
      <c r="AF224" s="124"/>
      <c r="AP224" s="124"/>
      <c r="AZ224" s="124"/>
      <c r="BA224" s="124"/>
      <c r="BJ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74"/>
      <c r="B225" s="124"/>
      <c r="L225" s="124"/>
      <c r="V225" s="124"/>
      <c r="AF225" s="124"/>
      <c r="AP225" s="124"/>
      <c r="AZ225" s="124"/>
      <c r="BA225" s="124"/>
      <c r="BJ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74"/>
      <c r="B226" s="124"/>
      <c r="L226" s="124"/>
      <c r="V226" s="124"/>
      <c r="AF226" s="124"/>
      <c r="AP226" s="124"/>
      <c r="AZ226" s="124"/>
      <c r="BA226" s="124"/>
      <c r="BJ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74"/>
      <c r="B227" s="124"/>
      <c r="L227" s="124"/>
      <c r="V227" s="124"/>
      <c r="AF227" s="124"/>
      <c r="AP227" s="124"/>
      <c r="AZ227" s="124"/>
      <c r="BA227" s="124"/>
      <c r="BJ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74"/>
      <c r="B228" s="124"/>
      <c r="L228" s="124"/>
      <c r="V228" s="124"/>
      <c r="AF228" s="124"/>
      <c r="AP228" s="124"/>
      <c r="AZ228" s="124"/>
      <c r="BA228" s="124"/>
      <c r="BJ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74"/>
      <c r="B229" s="124"/>
      <c r="L229" s="124"/>
      <c r="V229" s="124"/>
      <c r="AF229" s="124"/>
      <c r="AP229" s="124"/>
      <c r="AZ229" s="124"/>
      <c r="BA229" s="124"/>
      <c r="BJ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74"/>
      <c r="B230" s="124"/>
      <c r="L230" s="124"/>
      <c r="V230" s="124"/>
      <c r="AF230" s="124"/>
      <c r="AP230" s="124"/>
      <c r="AZ230" s="124"/>
      <c r="BA230" s="124"/>
      <c r="BJ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74"/>
      <c r="B231" s="124"/>
      <c r="L231" s="124"/>
      <c r="V231" s="124"/>
      <c r="AF231" s="124"/>
      <c r="AP231" s="124"/>
      <c r="AZ231" s="124"/>
      <c r="BA231" s="124"/>
      <c r="BJ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74"/>
      <c r="B232" s="124"/>
      <c r="L232" s="124"/>
      <c r="V232" s="124"/>
      <c r="AF232" s="124"/>
      <c r="AP232" s="124"/>
      <c r="AZ232" s="124"/>
      <c r="BA232" s="124"/>
      <c r="BJ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74"/>
      <c r="B233" s="124"/>
      <c r="L233" s="124"/>
      <c r="V233" s="124"/>
      <c r="AF233" s="124"/>
      <c r="AP233" s="124"/>
      <c r="AZ233" s="124"/>
      <c r="BA233" s="124"/>
      <c r="BJ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74"/>
      <c r="B234" s="124"/>
      <c r="L234" s="124"/>
      <c r="V234" s="124"/>
      <c r="AF234" s="124"/>
      <c r="AP234" s="124"/>
      <c r="AZ234" s="124"/>
      <c r="BA234" s="124"/>
      <c r="BJ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74"/>
      <c r="B235" s="124"/>
      <c r="L235" s="124"/>
      <c r="V235" s="124"/>
      <c r="AF235" s="124"/>
      <c r="AP235" s="124"/>
      <c r="AZ235" s="124"/>
      <c r="BA235" s="124"/>
      <c r="BJ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74"/>
      <c r="B236" s="124"/>
      <c r="L236" s="124"/>
      <c r="V236" s="124"/>
      <c r="AF236" s="124"/>
      <c r="AP236" s="124"/>
      <c r="AZ236" s="124"/>
      <c r="BA236" s="124"/>
      <c r="BJ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74"/>
      <c r="B237" s="124"/>
      <c r="L237" s="124"/>
      <c r="V237" s="124"/>
      <c r="AF237" s="124"/>
      <c r="AP237" s="124"/>
      <c r="AZ237" s="124"/>
      <c r="BA237" s="124"/>
      <c r="BJ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74"/>
      <c r="B238" s="124"/>
      <c r="L238" s="124"/>
      <c r="V238" s="124"/>
      <c r="AF238" s="124"/>
      <c r="AP238" s="124"/>
      <c r="AZ238" s="124"/>
      <c r="BA238" s="124"/>
      <c r="BJ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74"/>
      <c r="B239" s="124"/>
      <c r="L239" s="124"/>
      <c r="V239" s="124"/>
      <c r="AF239" s="124"/>
      <c r="AP239" s="124"/>
      <c r="AZ239" s="124"/>
      <c r="BA239" s="124"/>
      <c r="BJ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74"/>
      <c r="B240" s="124"/>
      <c r="L240" s="124"/>
      <c r="V240" s="124"/>
      <c r="AF240" s="124"/>
      <c r="AP240" s="124"/>
      <c r="AZ240" s="124"/>
      <c r="BA240" s="124"/>
      <c r="BJ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74"/>
      <c r="B241" s="124"/>
      <c r="L241" s="124"/>
      <c r="V241" s="124"/>
      <c r="AF241" s="124"/>
      <c r="AP241" s="124"/>
      <c r="AZ241" s="124"/>
      <c r="BA241" s="124"/>
      <c r="BJ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74"/>
      <c r="B242" s="124"/>
      <c r="L242" s="124"/>
      <c r="V242" s="124"/>
      <c r="AF242" s="124"/>
      <c r="AP242" s="124"/>
      <c r="AZ242" s="124"/>
      <c r="BA242" s="124"/>
      <c r="BJ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74"/>
      <c r="B243" s="124"/>
      <c r="L243" s="124"/>
      <c r="V243" s="124"/>
      <c r="AF243" s="124"/>
      <c r="AP243" s="124"/>
      <c r="AZ243" s="124"/>
      <c r="BA243" s="124"/>
      <c r="BJ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74"/>
      <c r="B244" s="124"/>
      <c r="L244" s="124"/>
      <c r="V244" s="124"/>
      <c r="AF244" s="124"/>
      <c r="AP244" s="124"/>
      <c r="AZ244" s="124"/>
      <c r="BA244" s="124"/>
      <c r="BJ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74"/>
      <c r="B245" s="124"/>
      <c r="L245" s="124"/>
      <c r="V245" s="124"/>
      <c r="AF245" s="124"/>
      <c r="AP245" s="124"/>
      <c r="AZ245" s="124"/>
      <c r="BA245" s="124"/>
      <c r="BJ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74"/>
      <c r="B246" s="124"/>
      <c r="L246" s="124"/>
      <c r="V246" s="124"/>
      <c r="AF246" s="124"/>
      <c r="AP246" s="124"/>
      <c r="AZ246" s="124"/>
      <c r="BA246" s="124"/>
      <c r="BJ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74"/>
      <c r="B247" s="124"/>
      <c r="L247" s="124"/>
      <c r="V247" s="124"/>
      <c r="AF247" s="124"/>
      <c r="AP247" s="124"/>
      <c r="AZ247" s="124"/>
      <c r="BA247" s="124"/>
      <c r="BJ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74"/>
      <c r="B248" s="124"/>
      <c r="L248" s="124"/>
      <c r="V248" s="124"/>
      <c r="AF248" s="124"/>
      <c r="AP248" s="124"/>
      <c r="AZ248" s="124"/>
      <c r="BA248" s="124"/>
      <c r="BJ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74"/>
      <c r="B249" s="124"/>
      <c r="L249" s="124"/>
      <c r="V249" s="124"/>
      <c r="AF249" s="124"/>
      <c r="AP249" s="124"/>
      <c r="AZ249" s="124"/>
      <c r="BA249" s="124"/>
      <c r="BJ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74"/>
      <c r="B250" s="124"/>
      <c r="L250" s="124"/>
      <c r="V250" s="124"/>
      <c r="AF250" s="124"/>
      <c r="AP250" s="124"/>
      <c r="AZ250" s="124"/>
      <c r="BA250" s="124"/>
      <c r="BJ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74"/>
      <c r="B251" s="124"/>
      <c r="L251" s="124"/>
      <c r="V251" s="124"/>
      <c r="AF251" s="124"/>
      <c r="AP251" s="124"/>
      <c r="AZ251" s="124"/>
      <c r="BA251" s="124"/>
      <c r="BJ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74"/>
      <c r="B252" s="124"/>
      <c r="L252" s="124"/>
      <c r="V252" s="124"/>
      <c r="AF252" s="124"/>
      <c r="AP252" s="124"/>
      <c r="AZ252" s="124"/>
      <c r="BA252" s="124"/>
      <c r="BJ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74"/>
      <c r="B253" s="124"/>
      <c r="L253" s="124"/>
      <c r="V253" s="124"/>
      <c r="AF253" s="124"/>
      <c r="AP253" s="124"/>
      <c r="AZ253" s="124"/>
      <c r="BA253" s="124"/>
      <c r="BJ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74"/>
      <c r="B254" s="124"/>
      <c r="L254" s="124"/>
      <c r="V254" s="124"/>
      <c r="AF254" s="124"/>
      <c r="AP254" s="124"/>
      <c r="AZ254" s="124"/>
      <c r="BA254" s="124"/>
      <c r="BJ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74"/>
      <c r="B255" s="124"/>
      <c r="L255" s="124"/>
      <c r="V255" s="124"/>
      <c r="AF255" s="124"/>
      <c r="AP255" s="124"/>
      <c r="AZ255" s="124"/>
      <c r="BA255" s="124"/>
      <c r="BJ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74"/>
      <c r="B256" s="124"/>
      <c r="L256" s="124"/>
      <c r="V256" s="124"/>
      <c r="AF256" s="124"/>
      <c r="AP256" s="124"/>
      <c r="AZ256" s="124"/>
      <c r="BA256" s="124"/>
      <c r="BJ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74"/>
      <c r="B257" s="124"/>
      <c r="L257" s="124"/>
      <c r="V257" s="124"/>
      <c r="AF257" s="124"/>
      <c r="AP257" s="124"/>
      <c r="AZ257" s="124"/>
      <c r="BA257" s="124"/>
      <c r="BJ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74"/>
      <c r="B258" s="124"/>
      <c r="L258" s="124"/>
      <c r="V258" s="124"/>
      <c r="AF258" s="124"/>
      <c r="AP258" s="124"/>
      <c r="AZ258" s="124"/>
      <c r="BA258" s="124"/>
      <c r="BJ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74"/>
      <c r="B259" s="124"/>
      <c r="L259" s="124"/>
      <c r="V259" s="124"/>
      <c r="AF259" s="124"/>
      <c r="AP259" s="124"/>
      <c r="AZ259" s="124"/>
      <c r="BA259" s="124"/>
      <c r="BJ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74"/>
      <c r="B260" s="124"/>
      <c r="L260" s="124"/>
      <c r="V260" s="124"/>
      <c r="AF260" s="124"/>
      <c r="AP260" s="124"/>
      <c r="AZ260" s="124"/>
      <c r="BA260" s="124"/>
      <c r="BJ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74"/>
      <c r="B261" s="124"/>
      <c r="L261" s="124"/>
      <c r="V261" s="124"/>
      <c r="AF261" s="124"/>
      <c r="AP261" s="124"/>
      <c r="AZ261" s="124"/>
      <c r="BA261" s="124"/>
      <c r="BJ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74"/>
      <c r="B262" s="124"/>
      <c r="L262" s="124"/>
      <c r="V262" s="124"/>
      <c r="AF262" s="124"/>
      <c r="AP262" s="124"/>
      <c r="AZ262" s="124"/>
      <c r="BA262" s="124"/>
      <c r="BJ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74"/>
      <c r="B263" s="124"/>
      <c r="L263" s="124"/>
      <c r="V263" s="124"/>
      <c r="AF263" s="124"/>
      <c r="AP263" s="124"/>
      <c r="AZ263" s="124"/>
      <c r="BA263" s="124"/>
      <c r="BJ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74"/>
      <c r="B264" s="124"/>
      <c r="L264" s="124"/>
      <c r="V264" s="124"/>
      <c r="AF264" s="124"/>
      <c r="AP264" s="124"/>
      <c r="AZ264" s="124"/>
      <c r="BA264" s="124"/>
      <c r="BJ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74"/>
      <c r="B265" s="124"/>
      <c r="L265" s="124"/>
      <c r="V265" s="124"/>
      <c r="AF265" s="124"/>
      <c r="AP265" s="124"/>
      <c r="AZ265" s="124"/>
      <c r="BA265" s="124"/>
      <c r="BJ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74"/>
      <c r="B266" s="124"/>
      <c r="L266" s="124"/>
      <c r="V266" s="124"/>
      <c r="AF266" s="124"/>
      <c r="AP266" s="124"/>
      <c r="AZ266" s="124"/>
      <c r="BA266" s="124"/>
      <c r="BJ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74"/>
      <c r="B267" s="124"/>
      <c r="L267" s="124"/>
      <c r="V267" s="124"/>
      <c r="AF267" s="124"/>
      <c r="AP267" s="124"/>
      <c r="AZ267" s="124"/>
      <c r="BA267" s="124"/>
      <c r="BJ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74"/>
      <c r="B268" s="124"/>
      <c r="L268" s="124"/>
      <c r="V268" s="124"/>
      <c r="AF268" s="124"/>
      <c r="AP268" s="124"/>
      <c r="AZ268" s="124"/>
      <c r="BA268" s="124"/>
      <c r="BJ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74"/>
      <c r="B269" s="124"/>
      <c r="L269" s="124"/>
      <c r="V269" s="124"/>
      <c r="AF269" s="124"/>
      <c r="AP269" s="124"/>
      <c r="AZ269" s="124"/>
      <c r="BA269" s="124"/>
      <c r="BJ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74"/>
      <c r="B270" s="124"/>
      <c r="L270" s="124"/>
      <c r="V270" s="124"/>
      <c r="AF270" s="124"/>
      <c r="AP270" s="124"/>
      <c r="AZ270" s="124"/>
      <c r="BA270" s="124"/>
      <c r="BJ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74"/>
      <c r="B271" s="124"/>
      <c r="L271" s="124"/>
      <c r="V271" s="124"/>
      <c r="AF271" s="124"/>
      <c r="AP271" s="124"/>
      <c r="AZ271" s="124"/>
      <c r="BA271" s="124"/>
      <c r="BJ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74"/>
      <c r="B272" s="124"/>
      <c r="L272" s="124"/>
      <c r="V272" s="124"/>
      <c r="AF272" s="124"/>
      <c r="AP272" s="124"/>
      <c r="AZ272" s="124"/>
      <c r="BA272" s="124"/>
      <c r="BJ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74"/>
      <c r="B273" s="124"/>
      <c r="L273" s="124"/>
      <c r="V273" s="124"/>
      <c r="AF273" s="124"/>
      <c r="AP273" s="124"/>
      <c r="AZ273" s="124"/>
      <c r="BA273" s="124"/>
      <c r="BJ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74"/>
      <c r="B274" s="124"/>
      <c r="L274" s="124"/>
      <c r="V274" s="124"/>
      <c r="AF274" s="124"/>
      <c r="AP274" s="124"/>
      <c r="AZ274" s="124"/>
      <c r="BA274" s="124"/>
      <c r="BJ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74"/>
      <c r="B275" s="124"/>
      <c r="L275" s="124"/>
      <c r="V275" s="124"/>
      <c r="AF275" s="124"/>
      <c r="AP275" s="124"/>
      <c r="AZ275" s="124"/>
      <c r="BA275" s="124"/>
      <c r="BJ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74"/>
      <c r="B276" s="124"/>
      <c r="L276" s="124"/>
      <c r="V276" s="124"/>
      <c r="AF276" s="124"/>
      <c r="AP276" s="124"/>
      <c r="AZ276" s="124"/>
      <c r="BA276" s="124"/>
      <c r="BJ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74"/>
      <c r="B277" s="124"/>
      <c r="L277" s="124"/>
      <c r="V277" s="124"/>
      <c r="AF277" s="124"/>
      <c r="AP277" s="124"/>
      <c r="AZ277" s="124"/>
      <c r="BA277" s="124"/>
      <c r="BJ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74"/>
      <c r="B278" s="124"/>
      <c r="L278" s="124"/>
      <c r="V278" s="124"/>
      <c r="AF278" s="124"/>
      <c r="AP278" s="124"/>
      <c r="AZ278" s="124"/>
      <c r="BA278" s="124"/>
      <c r="BJ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74"/>
      <c r="B279" s="124"/>
      <c r="L279" s="124"/>
      <c r="V279" s="124"/>
      <c r="AF279" s="124"/>
      <c r="AP279" s="124"/>
      <c r="AZ279" s="124"/>
      <c r="BA279" s="124"/>
      <c r="BJ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74"/>
      <c r="B280" s="124"/>
      <c r="L280" s="124"/>
      <c r="V280" s="124"/>
      <c r="AF280" s="124"/>
      <c r="AP280" s="124"/>
      <c r="AZ280" s="124"/>
      <c r="BA280" s="124"/>
      <c r="BJ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74"/>
      <c r="B281" s="124"/>
      <c r="L281" s="124"/>
      <c r="V281" s="124"/>
      <c r="AF281" s="124"/>
      <c r="AP281" s="124"/>
      <c r="AZ281" s="124"/>
      <c r="BA281" s="124"/>
      <c r="BJ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74"/>
      <c r="B282" s="124"/>
      <c r="L282" s="124"/>
      <c r="V282" s="124"/>
      <c r="AF282" s="124"/>
      <c r="AP282" s="124"/>
      <c r="AZ282" s="124"/>
      <c r="BA282" s="124"/>
      <c r="BJ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74"/>
      <c r="B283" s="124"/>
      <c r="L283" s="124"/>
      <c r="V283" s="124"/>
      <c r="AF283" s="124"/>
      <c r="AP283" s="124"/>
      <c r="AZ283" s="124"/>
      <c r="BA283" s="124"/>
      <c r="BJ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74"/>
      <c r="B284" s="124"/>
      <c r="L284" s="124"/>
      <c r="V284" s="124"/>
      <c r="AF284" s="124"/>
      <c r="AP284" s="124"/>
      <c r="AZ284" s="124"/>
      <c r="BA284" s="124"/>
      <c r="BJ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74"/>
      <c r="B285" s="124"/>
      <c r="L285" s="124"/>
      <c r="V285" s="124"/>
      <c r="AF285" s="124"/>
      <c r="AP285" s="124"/>
      <c r="AZ285" s="124"/>
      <c r="BA285" s="124"/>
      <c r="BJ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74"/>
      <c r="B286" s="124"/>
      <c r="L286" s="124"/>
      <c r="V286" s="124"/>
      <c r="AF286" s="124"/>
      <c r="AP286" s="124"/>
      <c r="AZ286" s="124"/>
      <c r="BA286" s="124"/>
      <c r="BJ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74"/>
      <c r="B287" s="124"/>
      <c r="L287" s="124"/>
      <c r="V287" s="124"/>
      <c r="AF287" s="124"/>
      <c r="AP287" s="124"/>
      <c r="AZ287" s="124"/>
      <c r="BA287" s="124"/>
      <c r="BJ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74"/>
      <c r="B288" s="124"/>
      <c r="L288" s="124"/>
      <c r="V288" s="124"/>
      <c r="AF288" s="124"/>
      <c r="AP288" s="124"/>
      <c r="AZ288" s="124"/>
      <c r="BA288" s="124"/>
      <c r="BJ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74"/>
      <c r="B289" s="124"/>
      <c r="L289" s="124"/>
      <c r="V289" s="124"/>
      <c r="AF289" s="124"/>
      <c r="AP289" s="124"/>
      <c r="AZ289" s="124"/>
      <c r="BA289" s="124"/>
      <c r="BJ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74"/>
      <c r="B290" s="124"/>
      <c r="L290" s="124"/>
      <c r="V290" s="124"/>
      <c r="AF290" s="124"/>
      <c r="AP290" s="124"/>
      <c r="AZ290" s="124"/>
      <c r="BA290" s="124"/>
      <c r="BJ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74"/>
      <c r="B291" s="124"/>
      <c r="L291" s="124"/>
      <c r="V291" s="124"/>
      <c r="AF291" s="124"/>
      <c r="AP291" s="124"/>
      <c r="AZ291" s="124"/>
      <c r="BA291" s="124"/>
      <c r="BJ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74"/>
      <c r="B292" s="124"/>
      <c r="L292" s="124"/>
      <c r="V292" s="124"/>
      <c r="AF292" s="124"/>
      <c r="AP292" s="124"/>
      <c r="AZ292" s="124"/>
      <c r="BA292" s="124"/>
      <c r="BJ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74"/>
      <c r="B293" s="124"/>
      <c r="L293" s="124"/>
      <c r="V293" s="124"/>
      <c r="AF293" s="124"/>
      <c r="AP293" s="124"/>
      <c r="AZ293" s="124"/>
      <c r="BA293" s="124"/>
      <c r="BJ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74"/>
      <c r="B294" s="124"/>
      <c r="L294" s="124"/>
      <c r="V294" s="124"/>
      <c r="AF294" s="124"/>
      <c r="AP294" s="124"/>
      <c r="AZ294" s="124"/>
      <c r="BA294" s="124"/>
      <c r="BJ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74"/>
      <c r="B295" s="124"/>
      <c r="L295" s="124"/>
      <c r="V295" s="124"/>
      <c r="AF295" s="124"/>
      <c r="AP295" s="124"/>
      <c r="AZ295" s="124"/>
      <c r="BA295" s="124"/>
      <c r="BJ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74"/>
      <c r="B296" s="124"/>
      <c r="L296" s="124"/>
      <c r="V296" s="124"/>
      <c r="AF296" s="124"/>
      <c r="AP296" s="124"/>
      <c r="AZ296" s="124"/>
      <c r="BA296" s="124"/>
      <c r="BJ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74"/>
      <c r="B297" s="124"/>
      <c r="L297" s="124"/>
      <c r="V297" s="124"/>
      <c r="AF297" s="124"/>
      <c r="AP297" s="124"/>
      <c r="AZ297" s="124"/>
      <c r="BA297" s="124"/>
      <c r="BJ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74"/>
      <c r="B298" s="124"/>
      <c r="L298" s="124"/>
      <c r="V298" s="124"/>
      <c r="AF298" s="124"/>
      <c r="AP298" s="124"/>
      <c r="AZ298" s="124"/>
      <c r="BA298" s="124"/>
      <c r="BJ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74"/>
      <c r="B299" s="124"/>
      <c r="L299" s="124"/>
      <c r="V299" s="124"/>
      <c r="AF299" s="124"/>
      <c r="AP299" s="124"/>
      <c r="AZ299" s="124"/>
      <c r="BA299" s="124"/>
      <c r="BJ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74"/>
      <c r="B300" s="124"/>
      <c r="L300" s="124"/>
      <c r="V300" s="124"/>
      <c r="AF300" s="124"/>
      <c r="AP300" s="124"/>
      <c r="AZ300" s="124"/>
      <c r="BA300" s="124"/>
      <c r="BJ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74"/>
      <c r="B301" s="124"/>
      <c r="L301" s="124"/>
      <c r="V301" s="124"/>
      <c r="AF301" s="124"/>
      <c r="AP301" s="124"/>
      <c r="AZ301" s="124"/>
      <c r="BA301" s="124"/>
      <c r="BJ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74"/>
      <c r="B302" s="124"/>
      <c r="L302" s="124"/>
      <c r="V302" s="124"/>
      <c r="AF302" s="124"/>
      <c r="AP302" s="124"/>
      <c r="AZ302" s="124"/>
      <c r="BA302" s="124"/>
      <c r="BJ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74"/>
      <c r="B303" s="124"/>
      <c r="L303" s="124"/>
      <c r="V303" s="124"/>
      <c r="AF303" s="124"/>
      <c r="AP303" s="124"/>
      <c r="AZ303" s="124"/>
      <c r="BA303" s="124"/>
      <c r="BJ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74"/>
      <c r="B304" s="124"/>
      <c r="L304" s="124"/>
      <c r="V304" s="124"/>
      <c r="AF304" s="124"/>
      <c r="AP304" s="124"/>
      <c r="AZ304" s="124"/>
      <c r="BA304" s="124"/>
      <c r="BJ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74"/>
      <c r="B305" s="124"/>
      <c r="L305" s="124"/>
      <c r="V305" s="124"/>
      <c r="AF305" s="124"/>
      <c r="AP305" s="124"/>
      <c r="AZ305" s="124"/>
      <c r="BA305" s="124"/>
      <c r="BJ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74"/>
      <c r="B306" s="124"/>
      <c r="L306" s="124"/>
      <c r="V306" s="124"/>
      <c r="AF306" s="124"/>
      <c r="AP306" s="124"/>
      <c r="AZ306" s="124"/>
      <c r="BA306" s="124"/>
      <c r="BJ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74"/>
      <c r="B307" s="124"/>
      <c r="L307" s="124"/>
      <c r="V307" s="124"/>
      <c r="AF307" s="124"/>
      <c r="AP307" s="124"/>
      <c r="AZ307" s="124"/>
      <c r="BA307" s="124"/>
      <c r="BJ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74"/>
      <c r="B308" s="124"/>
      <c r="L308" s="124"/>
      <c r="V308" s="124"/>
      <c r="AF308" s="124"/>
      <c r="AP308" s="124"/>
      <c r="AZ308" s="124"/>
      <c r="BA308" s="124"/>
      <c r="BJ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74"/>
      <c r="B309" s="124"/>
      <c r="L309" s="124"/>
      <c r="V309" s="124"/>
      <c r="AF309" s="124"/>
      <c r="AP309" s="124"/>
      <c r="AZ309" s="124"/>
      <c r="BA309" s="124"/>
      <c r="BJ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74"/>
      <c r="B310" s="124"/>
      <c r="L310" s="124"/>
      <c r="V310" s="124"/>
      <c r="AF310" s="124"/>
      <c r="AP310" s="124"/>
      <c r="AZ310" s="124"/>
      <c r="BA310" s="124"/>
      <c r="BJ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74"/>
      <c r="B311" s="124"/>
      <c r="L311" s="124"/>
      <c r="V311" s="124"/>
      <c r="AF311" s="124"/>
      <c r="AP311" s="124"/>
      <c r="AZ311" s="124"/>
      <c r="BA311" s="124"/>
      <c r="BJ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74"/>
      <c r="B312" s="124"/>
      <c r="L312" s="124"/>
      <c r="V312" s="124"/>
      <c r="AF312" s="124"/>
      <c r="AP312" s="124"/>
      <c r="AZ312" s="124"/>
      <c r="BA312" s="124"/>
      <c r="BJ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74"/>
      <c r="B313" s="124"/>
      <c r="L313" s="124"/>
      <c r="V313" s="124"/>
      <c r="AF313" s="124"/>
      <c r="AP313" s="124"/>
      <c r="AZ313" s="124"/>
      <c r="BA313" s="124"/>
      <c r="BJ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74"/>
      <c r="B314" s="124"/>
      <c r="L314" s="124"/>
      <c r="V314" s="124"/>
      <c r="AF314" s="124"/>
      <c r="AP314" s="124"/>
      <c r="AZ314" s="124"/>
      <c r="BA314" s="124"/>
      <c r="BJ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74"/>
      <c r="B315" s="124"/>
      <c r="L315" s="124"/>
      <c r="V315" s="124"/>
      <c r="AF315" s="124"/>
      <c r="AP315" s="124"/>
      <c r="AZ315" s="124"/>
      <c r="BA315" s="124"/>
      <c r="BJ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74"/>
      <c r="B316" s="124"/>
      <c r="L316" s="124"/>
      <c r="V316" s="124"/>
      <c r="AF316" s="124"/>
      <c r="AP316" s="124"/>
      <c r="AZ316" s="124"/>
      <c r="BA316" s="124"/>
      <c r="BJ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74"/>
      <c r="B317" s="124"/>
      <c r="L317" s="124"/>
      <c r="V317" s="124"/>
      <c r="AF317" s="124"/>
      <c r="AP317" s="124"/>
      <c r="AZ317" s="124"/>
      <c r="BA317" s="124"/>
      <c r="BJ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74"/>
      <c r="B318" s="124"/>
      <c r="L318" s="124"/>
      <c r="V318" s="124"/>
      <c r="AF318" s="124"/>
      <c r="AP318" s="124"/>
      <c r="AZ318" s="124"/>
      <c r="BA318" s="124"/>
      <c r="BJ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74"/>
      <c r="B319" s="124"/>
      <c r="L319" s="124"/>
      <c r="V319" s="124"/>
      <c r="AF319" s="124"/>
      <c r="AP319" s="124"/>
      <c r="AZ319" s="124"/>
      <c r="BA319" s="124"/>
      <c r="BJ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74"/>
      <c r="B320" s="124"/>
      <c r="L320" s="124"/>
      <c r="V320" s="124"/>
      <c r="AF320" s="124"/>
      <c r="AP320" s="124"/>
      <c r="AZ320" s="124"/>
      <c r="BA320" s="124"/>
      <c r="BJ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74"/>
      <c r="B321" s="124"/>
      <c r="L321" s="124"/>
      <c r="V321" s="124"/>
      <c r="AF321" s="124"/>
      <c r="AP321" s="124"/>
      <c r="AZ321" s="124"/>
      <c r="BA321" s="124"/>
      <c r="BJ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74"/>
      <c r="B322" s="124"/>
      <c r="L322" s="124"/>
      <c r="V322" s="124"/>
      <c r="AF322" s="124"/>
      <c r="AP322" s="124"/>
      <c r="AZ322" s="124"/>
      <c r="BA322" s="124"/>
      <c r="BJ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74"/>
      <c r="B323" s="124"/>
      <c r="L323" s="124"/>
      <c r="V323" s="124"/>
      <c r="AF323" s="124"/>
      <c r="AP323" s="124"/>
      <c r="AZ323" s="124"/>
      <c r="BA323" s="124"/>
      <c r="BJ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74"/>
      <c r="B324" s="124"/>
      <c r="L324" s="124"/>
      <c r="V324" s="124"/>
      <c r="AF324" s="124"/>
      <c r="AP324" s="124"/>
      <c r="AZ324" s="124"/>
      <c r="BA324" s="124"/>
      <c r="BJ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74"/>
      <c r="B325" s="124"/>
      <c r="L325" s="124"/>
      <c r="V325" s="124"/>
      <c r="AF325" s="124"/>
      <c r="AP325" s="124"/>
      <c r="AZ325" s="124"/>
      <c r="BA325" s="124"/>
      <c r="BJ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74"/>
      <c r="B326" s="124"/>
      <c r="L326" s="124"/>
      <c r="V326" s="124"/>
      <c r="AF326" s="124"/>
      <c r="AP326" s="124"/>
      <c r="AZ326" s="124"/>
      <c r="BA326" s="124"/>
      <c r="BJ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74"/>
      <c r="B327" s="124"/>
      <c r="L327" s="124"/>
      <c r="V327" s="124"/>
      <c r="AF327" s="124"/>
      <c r="AP327" s="124"/>
      <c r="AZ327" s="124"/>
      <c r="BA327" s="124"/>
      <c r="BJ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74"/>
      <c r="B328" s="124"/>
      <c r="L328" s="124"/>
      <c r="V328" s="124"/>
      <c r="AF328" s="124"/>
      <c r="AP328" s="124"/>
      <c r="AZ328" s="124"/>
      <c r="BA328" s="124"/>
      <c r="BJ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74"/>
      <c r="B329" s="124"/>
      <c r="L329" s="124"/>
      <c r="V329" s="124"/>
      <c r="AF329" s="124"/>
      <c r="AP329" s="124"/>
      <c r="AZ329" s="124"/>
      <c r="BA329" s="124"/>
      <c r="BJ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74"/>
      <c r="B330" s="124"/>
      <c r="L330" s="124"/>
      <c r="V330" s="124"/>
      <c r="AF330" s="124"/>
      <c r="AP330" s="124"/>
      <c r="AZ330" s="124"/>
      <c r="BA330" s="124"/>
      <c r="BJ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74"/>
      <c r="B331" s="124"/>
      <c r="L331" s="124"/>
      <c r="V331" s="124"/>
      <c r="AF331" s="124"/>
      <c r="AP331" s="124"/>
      <c r="AZ331" s="124"/>
      <c r="BA331" s="124"/>
      <c r="BJ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74"/>
      <c r="B332" s="124"/>
      <c r="L332" s="124"/>
      <c r="V332" s="124"/>
      <c r="AF332" s="124"/>
      <c r="AP332" s="124"/>
      <c r="AZ332" s="124"/>
      <c r="BA332" s="124"/>
      <c r="BJ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74"/>
      <c r="B333" s="124"/>
      <c r="L333" s="124"/>
      <c r="V333" s="124"/>
      <c r="AF333" s="124"/>
      <c r="AP333" s="124"/>
      <c r="AZ333" s="124"/>
      <c r="BA333" s="124"/>
      <c r="BJ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74"/>
      <c r="B334" s="124"/>
      <c r="L334" s="124"/>
      <c r="V334" s="124"/>
      <c r="AF334" s="124"/>
      <c r="AP334" s="124"/>
      <c r="AZ334" s="124"/>
      <c r="BA334" s="124"/>
      <c r="BJ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74"/>
      <c r="B335" s="124"/>
      <c r="L335" s="124"/>
      <c r="V335" s="124"/>
      <c r="AF335" s="124"/>
      <c r="AP335" s="124"/>
      <c r="AZ335" s="124"/>
      <c r="BA335" s="124"/>
      <c r="BJ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74"/>
      <c r="B336" s="124"/>
      <c r="L336" s="124"/>
      <c r="V336" s="124"/>
      <c r="AF336" s="124"/>
      <c r="AP336" s="124"/>
      <c r="AZ336" s="124"/>
      <c r="BA336" s="124"/>
      <c r="BJ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74"/>
      <c r="B337" s="124"/>
      <c r="L337" s="124"/>
      <c r="V337" s="124"/>
      <c r="AF337" s="124"/>
      <c r="AP337" s="124"/>
      <c r="AZ337" s="124"/>
      <c r="BA337" s="124"/>
      <c r="BJ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74"/>
      <c r="B338" s="124"/>
      <c r="L338" s="124"/>
      <c r="V338" s="124"/>
      <c r="AF338" s="124"/>
      <c r="AP338" s="124"/>
      <c r="AZ338" s="124"/>
      <c r="BA338" s="124"/>
      <c r="BJ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74"/>
      <c r="B339" s="124"/>
      <c r="L339" s="124"/>
      <c r="V339" s="124"/>
      <c r="AF339" s="124"/>
      <c r="AP339" s="124"/>
      <c r="AZ339" s="124"/>
      <c r="BA339" s="124"/>
      <c r="BJ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74"/>
      <c r="B340" s="124"/>
      <c r="L340" s="124"/>
      <c r="V340" s="124"/>
      <c r="AF340" s="124"/>
      <c r="AP340" s="124"/>
      <c r="AZ340" s="124"/>
      <c r="BA340" s="124"/>
      <c r="BJ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74"/>
      <c r="B341" s="124"/>
      <c r="L341" s="124"/>
      <c r="V341" s="124"/>
      <c r="AF341" s="124"/>
      <c r="AP341" s="124"/>
      <c r="AZ341" s="124"/>
      <c r="BA341" s="124"/>
      <c r="BJ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74"/>
      <c r="B342" s="124"/>
      <c r="L342" s="124"/>
      <c r="V342" s="124"/>
      <c r="AF342" s="124"/>
      <c r="AP342" s="124"/>
      <c r="AZ342" s="124"/>
      <c r="BA342" s="124"/>
      <c r="BJ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74"/>
      <c r="B343" s="124"/>
      <c r="L343" s="124"/>
      <c r="V343" s="124"/>
      <c r="AF343" s="124"/>
      <c r="AP343" s="124"/>
      <c r="AZ343" s="124"/>
      <c r="BA343" s="124"/>
      <c r="BJ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74"/>
      <c r="B344" s="124"/>
      <c r="L344" s="124"/>
      <c r="V344" s="124"/>
      <c r="AF344" s="124"/>
      <c r="AP344" s="124"/>
      <c r="AZ344" s="124"/>
      <c r="BA344" s="124"/>
      <c r="BJ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74"/>
      <c r="B345" s="124"/>
      <c r="L345" s="124"/>
      <c r="V345" s="124"/>
      <c r="AF345" s="124"/>
      <c r="AP345" s="124"/>
      <c r="AZ345" s="124"/>
      <c r="BA345" s="124"/>
      <c r="BJ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74"/>
      <c r="B346" s="124"/>
      <c r="L346" s="124"/>
      <c r="V346" s="124"/>
      <c r="AF346" s="124"/>
      <c r="AP346" s="124"/>
      <c r="AZ346" s="124"/>
      <c r="BA346" s="124"/>
      <c r="BJ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74"/>
      <c r="B347" s="124"/>
      <c r="L347" s="124"/>
      <c r="V347" s="124"/>
      <c r="AF347" s="124"/>
      <c r="AP347" s="124"/>
      <c r="AZ347" s="124"/>
      <c r="BA347" s="124"/>
      <c r="BJ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74"/>
      <c r="B348" s="124"/>
      <c r="L348" s="124"/>
      <c r="V348" s="124"/>
      <c r="AF348" s="124"/>
      <c r="AP348" s="124"/>
      <c r="AZ348" s="124"/>
      <c r="BA348" s="124"/>
      <c r="BJ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74"/>
      <c r="B349" s="124"/>
      <c r="L349" s="124"/>
      <c r="V349" s="124"/>
      <c r="AF349" s="124"/>
      <c r="AP349" s="124"/>
      <c r="AZ349" s="124"/>
      <c r="BA349" s="124"/>
      <c r="BJ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74"/>
      <c r="B350" s="124"/>
      <c r="L350" s="124"/>
      <c r="V350" s="124"/>
      <c r="AF350" s="124"/>
      <c r="AP350" s="124"/>
      <c r="AZ350" s="124"/>
      <c r="BA350" s="124"/>
      <c r="BJ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74"/>
      <c r="B351" s="124"/>
      <c r="L351" s="124"/>
      <c r="V351" s="124"/>
      <c r="AF351" s="124"/>
      <c r="AP351" s="124"/>
      <c r="AZ351" s="124"/>
      <c r="BA351" s="124"/>
      <c r="BJ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74"/>
      <c r="B352" s="124"/>
      <c r="L352" s="124"/>
      <c r="V352" s="124"/>
      <c r="AF352" s="124"/>
      <c r="AP352" s="124"/>
      <c r="AZ352" s="124"/>
      <c r="BA352" s="124"/>
      <c r="BJ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74"/>
      <c r="B353" s="124"/>
      <c r="L353" s="124"/>
      <c r="V353" s="124"/>
      <c r="AF353" s="124"/>
      <c r="AP353" s="124"/>
      <c r="AZ353" s="124"/>
      <c r="BA353" s="124"/>
      <c r="BJ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74"/>
      <c r="B354" s="124"/>
      <c r="L354" s="124"/>
      <c r="V354" s="124"/>
      <c r="AF354" s="124"/>
      <c r="AP354" s="124"/>
      <c r="AZ354" s="124"/>
      <c r="BA354" s="124"/>
      <c r="BJ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74"/>
      <c r="B355" s="124"/>
      <c r="L355" s="124"/>
      <c r="V355" s="124"/>
      <c r="AF355" s="124"/>
      <c r="AP355" s="124"/>
      <c r="AZ355" s="124"/>
      <c r="BA355" s="124"/>
      <c r="BJ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74"/>
      <c r="B356" s="124"/>
      <c r="L356" s="124"/>
      <c r="V356" s="124"/>
      <c r="AF356" s="124"/>
      <c r="AP356" s="124"/>
      <c r="AZ356" s="124"/>
      <c r="BA356" s="124"/>
      <c r="BJ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74"/>
      <c r="B357" s="124"/>
      <c r="L357" s="124"/>
      <c r="V357" s="124"/>
      <c r="AF357" s="124"/>
      <c r="AP357" s="124"/>
      <c r="AZ357" s="124"/>
      <c r="BA357" s="124"/>
      <c r="BJ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74"/>
      <c r="B358" s="124"/>
      <c r="L358" s="124"/>
      <c r="V358" s="124"/>
      <c r="AF358" s="124"/>
      <c r="AP358" s="124"/>
      <c r="AZ358" s="124"/>
      <c r="BA358" s="124"/>
      <c r="BJ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74"/>
      <c r="B359" s="124"/>
      <c r="L359" s="124"/>
      <c r="V359" s="124"/>
      <c r="AF359" s="124"/>
      <c r="AP359" s="124"/>
      <c r="AZ359" s="124"/>
      <c r="BA359" s="124"/>
      <c r="BJ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74"/>
      <c r="B360" s="124"/>
      <c r="L360" s="124"/>
      <c r="V360" s="124"/>
      <c r="AF360" s="124"/>
      <c r="AP360" s="124"/>
      <c r="AZ360" s="124"/>
      <c r="BA360" s="124"/>
      <c r="BJ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74"/>
      <c r="B361" s="124"/>
      <c r="L361" s="124"/>
      <c r="V361" s="124"/>
      <c r="AF361" s="124"/>
      <c r="AP361" s="124"/>
      <c r="AZ361" s="124"/>
      <c r="BA361" s="124"/>
      <c r="BJ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74"/>
      <c r="B362" s="124"/>
      <c r="L362" s="124"/>
      <c r="V362" s="124"/>
      <c r="AF362" s="124"/>
      <c r="AP362" s="124"/>
      <c r="AZ362" s="124"/>
      <c r="BA362" s="124"/>
      <c r="BJ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74"/>
      <c r="B363" s="124"/>
      <c r="L363" s="124"/>
      <c r="V363" s="124"/>
      <c r="AF363" s="124"/>
      <c r="AP363" s="124"/>
      <c r="AZ363" s="124"/>
      <c r="BA363" s="124"/>
      <c r="BJ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74"/>
      <c r="B364" s="124"/>
      <c r="L364" s="124"/>
      <c r="V364" s="124"/>
      <c r="AF364" s="124"/>
      <c r="AP364" s="124"/>
      <c r="AZ364" s="124"/>
      <c r="BA364" s="124"/>
      <c r="BJ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74"/>
      <c r="B365" s="124"/>
      <c r="L365" s="124"/>
      <c r="V365" s="124"/>
      <c r="AF365" s="124"/>
      <c r="AP365" s="124"/>
      <c r="AZ365" s="124"/>
      <c r="BA365" s="124"/>
      <c r="BJ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74"/>
      <c r="B366" s="124"/>
      <c r="L366" s="124"/>
      <c r="V366" s="124"/>
      <c r="AF366" s="124"/>
      <c r="AP366" s="124"/>
      <c r="AZ366" s="124"/>
      <c r="BA366" s="124"/>
      <c r="BJ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74"/>
      <c r="B367" s="124"/>
      <c r="L367" s="124"/>
      <c r="V367" s="124"/>
      <c r="AF367" s="124"/>
      <c r="AP367" s="124"/>
      <c r="AZ367" s="124"/>
      <c r="BA367" s="124"/>
      <c r="BJ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74"/>
      <c r="B368" s="124"/>
      <c r="L368" s="124"/>
      <c r="V368" s="124"/>
      <c r="AF368" s="124"/>
      <c r="AP368" s="124"/>
      <c r="AZ368" s="124"/>
      <c r="BA368" s="124"/>
      <c r="BJ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74"/>
      <c r="B369" s="124"/>
      <c r="L369" s="124"/>
      <c r="V369" s="124"/>
      <c r="AF369" s="124"/>
      <c r="AP369" s="124"/>
      <c r="AZ369" s="124"/>
      <c r="BA369" s="124"/>
      <c r="BJ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74"/>
      <c r="B370" s="124"/>
      <c r="L370" s="124"/>
      <c r="V370" s="124"/>
      <c r="AF370" s="124"/>
      <c r="AP370" s="124"/>
      <c r="AZ370" s="124"/>
      <c r="BA370" s="124"/>
      <c r="BJ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74"/>
      <c r="B371" s="124"/>
      <c r="L371" s="124"/>
      <c r="V371" s="124"/>
      <c r="AF371" s="124"/>
      <c r="AP371" s="124"/>
      <c r="AZ371" s="124"/>
      <c r="BA371" s="124"/>
      <c r="BJ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74"/>
      <c r="B372" s="124"/>
      <c r="L372" s="124"/>
      <c r="V372" s="124"/>
      <c r="AF372" s="124"/>
      <c r="AP372" s="124"/>
      <c r="AZ372" s="124"/>
      <c r="BA372" s="124"/>
      <c r="BJ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74"/>
      <c r="B373" s="124"/>
      <c r="L373" s="124"/>
      <c r="V373" s="124"/>
      <c r="AF373" s="124"/>
      <c r="AP373" s="124"/>
      <c r="AZ373" s="124"/>
      <c r="BA373" s="124"/>
      <c r="BJ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74"/>
      <c r="B374" s="124"/>
      <c r="L374" s="124"/>
      <c r="V374" s="124"/>
      <c r="AF374" s="124"/>
      <c r="AP374" s="124"/>
      <c r="AZ374" s="124"/>
      <c r="BA374" s="124"/>
      <c r="BJ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74"/>
      <c r="B375" s="124"/>
      <c r="L375" s="124"/>
      <c r="V375" s="124"/>
      <c r="AF375" s="124"/>
      <c r="AP375" s="124"/>
      <c r="AZ375" s="124"/>
      <c r="BA375" s="124"/>
      <c r="BJ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74"/>
      <c r="B376" s="124"/>
      <c r="L376" s="124"/>
      <c r="V376" s="124"/>
      <c r="AF376" s="124"/>
      <c r="AP376" s="124"/>
      <c r="AZ376" s="124"/>
      <c r="BA376" s="124"/>
      <c r="BJ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74"/>
      <c r="B377" s="124"/>
      <c r="L377" s="124"/>
      <c r="V377" s="124"/>
      <c r="AF377" s="124"/>
      <c r="AP377" s="124"/>
      <c r="AZ377" s="124"/>
      <c r="BA377" s="124"/>
      <c r="BJ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74"/>
      <c r="B378" s="124"/>
      <c r="L378" s="124"/>
      <c r="V378" s="124"/>
      <c r="AF378" s="124"/>
      <c r="AP378" s="124"/>
      <c r="AZ378" s="124"/>
      <c r="BA378" s="124"/>
      <c r="BJ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74"/>
      <c r="B379" s="124"/>
      <c r="L379" s="124"/>
      <c r="V379" s="124"/>
      <c r="AF379" s="124"/>
      <c r="AP379" s="124"/>
      <c r="AZ379" s="124"/>
      <c r="BA379" s="124"/>
      <c r="BJ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74"/>
      <c r="B380" s="124"/>
      <c r="L380" s="124"/>
      <c r="V380" s="124"/>
      <c r="AF380" s="124"/>
      <c r="AP380" s="124"/>
      <c r="AZ380" s="124"/>
      <c r="BA380" s="124"/>
      <c r="BJ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74"/>
      <c r="B381" s="124"/>
      <c r="L381" s="124"/>
      <c r="V381" s="124"/>
      <c r="AF381" s="124"/>
      <c r="AP381" s="124"/>
      <c r="AZ381" s="124"/>
      <c r="BA381" s="124"/>
      <c r="BJ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74"/>
      <c r="B382" s="124"/>
      <c r="L382" s="124"/>
      <c r="V382" s="124"/>
      <c r="AF382" s="124"/>
      <c r="AP382" s="124"/>
      <c r="AZ382" s="124"/>
      <c r="BA382" s="124"/>
      <c r="BJ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74"/>
      <c r="B383" s="124"/>
      <c r="L383" s="124"/>
      <c r="V383" s="124"/>
      <c r="AF383" s="124"/>
      <c r="AP383" s="124"/>
      <c r="AZ383" s="124"/>
      <c r="BA383" s="124"/>
      <c r="BJ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74"/>
      <c r="B384" s="124"/>
      <c r="L384" s="124"/>
      <c r="V384" s="124"/>
      <c r="AF384" s="124"/>
      <c r="AP384" s="124"/>
      <c r="AZ384" s="124"/>
      <c r="BA384" s="124"/>
      <c r="BJ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74"/>
      <c r="B385" s="124"/>
      <c r="L385" s="124"/>
      <c r="V385" s="124"/>
      <c r="AF385" s="124"/>
      <c r="AP385" s="124"/>
      <c r="AZ385" s="124"/>
      <c r="BA385" s="124"/>
      <c r="BJ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74"/>
      <c r="B386" s="124"/>
      <c r="L386" s="124"/>
      <c r="V386" s="124"/>
      <c r="AF386" s="124"/>
      <c r="AP386" s="124"/>
      <c r="AZ386" s="124"/>
      <c r="BA386" s="124"/>
      <c r="BJ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74"/>
      <c r="B387" s="124"/>
      <c r="L387" s="124"/>
      <c r="V387" s="124"/>
      <c r="AF387" s="124"/>
      <c r="AP387" s="124"/>
      <c r="AZ387" s="124"/>
      <c r="BA387" s="124"/>
      <c r="BJ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74"/>
      <c r="B388" s="124"/>
      <c r="L388" s="124"/>
      <c r="V388" s="124"/>
      <c r="AF388" s="124"/>
      <c r="AP388" s="124"/>
      <c r="AZ388" s="124"/>
      <c r="BA388" s="124"/>
      <c r="BJ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74"/>
      <c r="B389" s="124"/>
      <c r="L389" s="124"/>
      <c r="V389" s="124"/>
      <c r="AF389" s="124"/>
      <c r="AP389" s="124"/>
      <c r="AZ389" s="124"/>
      <c r="BA389" s="124"/>
      <c r="BJ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74"/>
      <c r="B390" s="124"/>
      <c r="L390" s="124"/>
      <c r="V390" s="124"/>
      <c r="AF390" s="124"/>
      <c r="AP390" s="124"/>
      <c r="AZ390" s="124"/>
      <c r="BA390" s="124"/>
      <c r="BJ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74"/>
      <c r="B391" s="124"/>
      <c r="L391" s="124"/>
      <c r="V391" s="124"/>
      <c r="AF391" s="124"/>
      <c r="AP391" s="124"/>
      <c r="AZ391" s="124"/>
      <c r="BA391" s="124"/>
      <c r="BJ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74"/>
      <c r="B392" s="124"/>
      <c r="L392" s="124"/>
      <c r="V392" s="124"/>
      <c r="AF392" s="124"/>
      <c r="AP392" s="124"/>
      <c r="AZ392" s="124"/>
      <c r="BA392" s="124"/>
      <c r="BJ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74"/>
      <c r="B393" s="124"/>
      <c r="L393" s="124"/>
      <c r="V393" s="124"/>
      <c r="AF393" s="124"/>
      <c r="AP393" s="124"/>
      <c r="AZ393" s="124"/>
      <c r="BA393" s="124"/>
      <c r="BJ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74"/>
      <c r="B394" s="124"/>
      <c r="L394" s="124"/>
      <c r="V394" s="124"/>
      <c r="AF394" s="124"/>
      <c r="AP394" s="124"/>
      <c r="AZ394" s="124"/>
      <c r="BA394" s="124"/>
      <c r="BJ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74"/>
      <c r="B395" s="124"/>
      <c r="L395" s="124"/>
      <c r="V395" s="124"/>
      <c r="AF395" s="124"/>
      <c r="AP395" s="124"/>
      <c r="AZ395" s="124"/>
      <c r="BA395" s="124"/>
      <c r="BJ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74"/>
      <c r="B396" s="124"/>
      <c r="L396" s="124"/>
      <c r="V396" s="124"/>
      <c r="AF396" s="124"/>
      <c r="AP396" s="124"/>
      <c r="AZ396" s="124"/>
      <c r="BA396" s="124"/>
      <c r="BJ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74"/>
      <c r="B397" s="124"/>
      <c r="L397" s="124"/>
      <c r="V397" s="124"/>
      <c r="AF397" s="124"/>
      <c r="AP397" s="124"/>
      <c r="AZ397" s="124"/>
      <c r="BA397" s="124"/>
      <c r="BJ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74"/>
      <c r="B398" s="124"/>
      <c r="L398" s="124"/>
      <c r="V398" s="124"/>
      <c r="AF398" s="124"/>
      <c r="AP398" s="124"/>
      <c r="AZ398" s="124"/>
      <c r="BA398" s="124"/>
      <c r="BJ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74"/>
      <c r="B399" s="124"/>
      <c r="L399" s="124"/>
      <c r="V399" s="124"/>
      <c r="AF399" s="124"/>
      <c r="AP399" s="124"/>
      <c r="AZ399" s="124"/>
      <c r="BA399" s="124"/>
      <c r="BJ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74"/>
      <c r="B400" s="124"/>
      <c r="L400" s="124"/>
      <c r="V400" s="124"/>
      <c r="AF400" s="124"/>
      <c r="AP400" s="124"/>
      <c r="AZ400" s="124"/>
      <c r="BA400" s="124"/>
      <c r="BJ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74"/>
      <c r="B401" s="124"/>
      <c r="L401" s="124"/>
      <c r="V401" s="124"/>
      <c r="AF401" s="124"/>
      <c r="AP401" s="124"/>
      <c r="AZ401" s="124"/>
      <c r="BA401" s="124"/>
      <c r="BJ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74"/>
      <c r="B402" s="124"/>
      <c r="L402" s="124"/>
      <c r="V402" s="124"/>
      <c r="AF402" s="124"/>
      <c r="AP402" s="124"/>
      <c r="AZ402" s="124"/>
      <c r="BA402" s="124"/>
      <c r="BJ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74"/>
      <c r="B403" s="124"/>
      <c r="L403" s="124"/>
      <c r="V403" s="124"/>
      <c r="AF403" s="124"/>
      <c r="AP403" s="124"/>
      <c r="AZ403" s="124"/>
      <c r="BA403" s="124"/>
      <c r="BJ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74"/>
      <c r="B404" s="124"/>
      <c r="L404" s="124"/>
      <c r="V404" s="124"/>
      <c r="AF404" s="124"/>
      <c r="AP404" s="124"/>
      <c r="AZ404" s="124"/>
      <c r="BA404" s="124"/>
      <c r="BJ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74"/>
      <c r="B405" s="124"/>
      <c r="L405" s="124"/>
      <c r="V405" s="124"/>
      <c r="AF405" s="124"/>
      <c r="AP405" s="124"/>
      <c r="AZ405" s="124"/>
      <c r="BA405" s="124"/>
      <c r="BJ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74"/>
      <c r="B406" s="124"/>
      <c r="L406" s="124"/>
      <c r="V406" s="124"/>
      <c r="AF406" s="124"/>
      <c r="AP406" s="124"/>
      <c r="AZ406" s="124"/>
      <c r="BA406" s="124"/>
      <c r="BJ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74"/>
      <c r="B407" s="124"/>
      <c r="L407" s="124"/>
      <c r="V407" s="124"/>
      <c r="AF407" s="124"/>
      <c r="AP407" s="124"/>
      <c r="AZ407" s="124"/>
      <c r="BA407" s="124"/>
      <c r="BJ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74"/>
      <c r="B408" s="124"/>
      <c r="L408" s="124"/>
      <c r="V408" s="124"/>
      <c r="AF408" s="124"/>
      <c r="AP408" s="124"/>
      <c r="AZ408" s="124"/>
      <c r="BA408" s="124"/>
      <c r="BJ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74"/>
      <c r="B409" s="124"/>
      <c r="L409" s="124"/>
      <c r="V409" s="124"/>
      <c r="AF409" s="124"/>
      <c r="AP409" s="124"/>
      <c r="AZ409" s="124"/>
      <c r="BA409" s="124"/>
      <c r="BJ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74"/>
      <c r="B410" s="124"/>
      <c r="L410" s="124"/>
      <c r="V410" s="124"/>
      <c r="AF410" s="124"/>
      <c r="AP410" s="124"/>
      <c r="AZ410" s="124"/>
      <c r="BA410" s="124"/>
      <c r="BJ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74"/>
      <c r="B411" s="124"/>
      <c r="L411" s="124"/>
      <c r="V411" s="124"/>
      <c r="AF411" s="124"/>
      <c r="AP411" s="124"/>
      <c r="AZ411" s="124"/>
      <c r="BA411" s="124"/>
      <c r="BJ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74"/>
      <c r="B412" s="124"/>
      <c r="L412" s="124"/>
      <c r="V412" s="124"/>
      <c r="AF412" s="124"/>
      <c r="AP412" s="124"/>
      <c r="AZ412" s="124"/>
      <c r="BA412" s="124"/>
      <c r="BJ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74"/>
      <c r="B413" s="124"/>
      <c r="L413" s="124"/>
      <c r="V413" s="124"/>
      <c r="AF413" s="124"/>
      <c r="AP413" s="124"/>
      <c r="AZ413" s="124"/>
      <c r="BA413" s="124"/>
      <c r="BJ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74"/>
      <c r="B414" s="124"/>
      <c r="L414" s="124"/>
      <c r="V414" s="124"/>
      <c r="AF414" s="124"/>
      <c r="AP414" s="124"/>
      <c r="AZ414" s="124"/>
      <c r="BA414" s="124"/>
      <c r="BJ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74"/>
      <c r="B415" s="124"/>
      <c r="L415" s="124"/>
      <c r="V415" s="124"/>
      <c r="AF415" s="124"/>
      <c r="AP415" s="124"/>
      <c r="AZ415" s="124"/>
      <c r="BA415" s="124"/>
      <c r="BJ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74"/>
      <c r="B416" s="124"/>
      <c r="L416" s="124"/>
      <c r="V416" s="124"/>
      <c r="AF416" s="124"/>
      <c r="AP416" s="124"/>
      <c r="AZ416" s="124"/>
      <c r="BA416" s="124"/>
      <c r="BJ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74"/>
      <c r="B417" s="124"/>
      <c r="L417" s="124"/>
      <c r="V417" s="124"/>
      <c r="AF417" s="124"/>
      <c r="AP417" s="124"/>
      <c r="AZ417" s="124"/>
      <c r="BA417" s="124"/>
      <c r="BJ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74"/>
      <c r="B418" s="124"/>
      <c r="L418" s="124"/>
      <c r="V418" s="124"/>
      <c r="AF418" s="124"/>
      <c r="AP418" s="124"/>
      <c r="AZ418" s="124"/>
      <c r="BA418" s="124"/>
      <c r="BJ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74"/>
      <c r="B419" s="124"/>
      <c r="L419" s="124"/>
      <c r="V419" s="124"/>
      <c r="AF419" s="124"/>
      <c r="AP419" s="124"/>
      <c r="AZ419" s="124"/>
      <c r="BA419" s="124"/>
      <c r="BJ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74"/>
      <c r="B420" s="124"/>
      <c r="L420" s="124"/>
      <c r="V420" s="124"/>
      <c r="AF420" s="124"/>
      <c r="AP420" s="124"/>
      <c r="AZ420" s="124"/>
      <c r="BA420" s="124"/>
      <c r="BJ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74"/>
      <c r="B421" s="124"/>
      <c r="L421" s="124"/>
      <c r="V421" s="124"/>
      <c r="AF421" s="124"/>
      <c r="AP421" s="124"/>
      <c r="AZ421" s="124"/>
      <c r="BA421" s="124"/>
      <c r="BJ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74"/>
      <c r="B422" s="124"/>
      <c r="L422" s="124"/>
      <c r="V422" s="124"/>
      <c r="AF422" s="124"/>
      <c r="AP422" s="124"/>
      <c r="AZ422" s="124"/>
      <c r="BA422" s="124"/>
      <c r="BJ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74"/>
      <c r="B423" s="124"/>
      <c r="L423" s="124"/>
      <c r="V423" s="124"/>
      <c r="AF423" s="124"/>
      <c r="AP423" s="124"/>
      <c r="AZ423" s="124"/>
      <c r="BA423" s="124"/>
      <c r="BJ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74"/>
      <c r="B424" s="124"/>
      <c r="L424" s="124"/>
      <c r="V424" s="124"/>
      <c r="AF424" s="124"/>
      <c r="AP424" s="124"/>
      <c r="AZ424" s="124"/>
      <c r="BA424" s="124"/>
      <c r="BJ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74"/>
      <c r="B425" s="124"/>
      <c r="L425" s="124"/>
      <c r="V425" s="124"/>
      <c r="AF425" s="124"/>
      <c r="AP425" s="124"/>
      <c r="AZ425" s="124"/>
      <c r="BA425" s="124"/>
      <c r="BJ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74"/>
      <c r="B426" s="124"/>
      <c r="L426" s="124"/>
      <c r="V426" s="124"/>
      <c r="AF426" s="124"/>
      <c r="AP426" s="124"/>
      <c r="AZ426" s="124"/>
      <c r="BA426" s="124"/>
      <c r="BJ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74"/>
      <c r="B427" s="124"/>
      <c r="L427" s="124"/>
      <c r="V427" s="124"/>
      <c r="AF427" s="124"/>
      <c r="AP427" s="124"/>
      <c r="AZ427" s="124"/>
      <c r="BA427" s="124"/>
      <c r="BJ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74"/>
      <c r="B428" s="124"/>
      <c r="L428" s="124"/>
      <c r="V428" s="124"/>
      <c r="AF428" s="124"/>
      <c r="AP428" s="124"/>
      <c r="AZ428" s="124"/>
      <c r="BA428" s="124"/>
      <c r="BJ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74"/>
      <c r="B429" s="124"/>
      <c r="L429" s="124"/>
      <c r="V429" s="124"/>
      <c r="AF429" s="124"/>
      <c r="AP429" s="124"/>
      <c r="AZ429" s="124"/>
      <c r="BA429" s="124"/>
      <c r="BJ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74"/>
      <c r="B430" s="124"/>
      <c r="L430" s="124"/>
      <c r="V430" s="124"/>
      <c r="AF430" s="124"/>
      <c r="AP430" s="124"/>
      <c r="AZ430" s="124"/>
      <c r="BA430" s="124"/>
      <c r="BJ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74"/>
      <c r="B431" s="124"/>
      <c r="L431" s="124"/>
      <c r="V431" s="124"/>
      <c r="AF431" s="124"/>
      <c r="AP431" s="124"/>
      <c r="AZ431" s="124"/>
      <c r="BA431" s="124"/>
      <c r="BJ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74"/>
      <c r="B432" s="124"/>
      <c r="L432" s="124"/>
      <c r="V432" s="124"/>
      <c r="AF432" s="124"/>
      <c r="AP432" s="124"/>
      <c r="AZ432" s="124"/>
      <c r="BA432" s="124"/>
      <c r="BJ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74"/>
      <c r="B433" s="124"/>
      <c r="L433" s="124"/>
      <c r="V433" s="124"/>
      <c r="AF433" s="124"/>
      <c r="AP433" s="124"/>
      <c r="AZ433" s="124"/>
      <c r="BA433" s="124"/>
      <c r="BJ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74"/>
      <c r="B434" s="124"/>
      <c r="L434" s="124"/>
      <c r="V434" s="124"/>
      <c r="AF434" s="124"/>
      <c r="AP434" s="124"/>
      <c r="AZ434" s="124"/>
      <c r="BA434" s="124"/>
      <c r="BJ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74"/>
      <c r="B435" s="124"/>
      <c r="L435" s="124"/>
      <c r="V435" s="124"/>
      <c r="AF435" s="124"/>
      <c r="AP435" s="124"/>
      <c r="AZ435" s="124"/>
      <c r="BA435" s="124"/>
      <c r="BJ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74"/>
      <c r="B436" s="124"/>
      <c r="L436" s="124"/>
      <c r="V436" s="124"/>
      <c r="AF436" s="124"/>
      <c r="AP436" s="124"/>
      <c r="AZ436" s="124"/>
      <c r="BA436" s="124"/>
      <c r="BJ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74"/>
      <c r="B437" s="124"/>
      <c r="L437" s="124"/>
      <c r="V437" s="124"/>
      <c r="AF437" s="124"/>
      <c r="AP437" s="124"/>
      <c r="AZ437" s="124"/>
      <c r="BA437" s="124"/>
      <c r="BJ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74"/>
      <c r="B438" s="124"/>
      <c r="L438" s="124"/>
      <c r="V438" s="124"/>
      <c r="AF438" s="124"/>
      <c r="AP438" s="124"/>
      <c r="AZ438" s="124"/>
      <c r="BA438" s="124"/>
      <c r="BJ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74"/>
      <c r="B439" s="124"/>
      <c r="L439" s="124"/>
      <c r="V439" s="124"/>
      <c r="AF439" s="124"/>
      <c r="AP439" s="124"/>
      <c r="AZ439" s="124"/>
      <c r="BA439" s="124"/>
      <c r="BJ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74"/>
      <c r="B440" s="124"/>
      <c r="L440" s="124"/>
      <c r="V440" s="124"/>
      <c r="AF440" s="124"/>
      <c r="AP440" s="124"/>
      <c r="AZ440" s="124"/>
      <c r="BA440" s="124"/>
      <c r="BJ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74"/>
      <c r="B441" s="124"/>
      <c r="L441" s="124"/>
      <c r="V441" s="124"/>
      <c r="AF441" s="124"/>
      <c r="AP441" s="124"/>
      <c r="AZ441" s="124"/>
      <c r="BA441" s="124"/>
      <c r="BJ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74"/>
      <c r="B442" s="124"/>
      <c r="L442" s="124"/>
      <c r="V442" s="124"/>
      <c r="AF442" s="124"/>
      <c r="AP442" s="124"/>
      <c r="AZ442" s="124"/>
      <c r="BA442" s="124"/>
      <c r="BJ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74"/>
      <c r="B443" s="124"/>
      <c r="L443" s="124"/>
      <c r="V443" s="124"/>
      <c r="AF443" s="124"/>
      <c r="AP443" s="124"/>
      <c r="AZ443" s="124"/>
      <c r="BA443" s="124"/>
      <c r="BJ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74"/>
      <c r="B444" s="124"/>
      <c r="L444" s="124"/>
      <c r="V444" s="124"/>
      <c r="AF444" s="124"/>
      <c r="AP444" s="124"/>
      <c r="AZ444" s="124"/>
      <c r="BA444" s="124"/>
      <c r="BJ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74"/>
      <c r="B445" s="124"/>
      <c r="L445" s="124"/>
      <c r="V445" s="124"/>
      <c r="AF445" s="124"/>
      <c r="AP445" s="124"/>
      <c r="AZ445" s="124"/>
      <c r="BA445" s="124"/>
      <c r="BJ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74"/>
      <c r="B446" s="124"/>
      <c r="L446" s="124"/>
      <c r="V446" s="124"/>
      <c r="AF446" s="124"/>
      <c r="AP446" s="124"/>
      <c r="AZ446" s="124"/>
      <c r="BA446" s="124"/>
      <c r="BJ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74"/>
      <c r="B447" s="124"/>
      <c r="L447" s="124"/>
      <c r="V447" s="124"/>
      <c r="AF447" s="124"/>
      <c r="AP447" s="124"/>
      <c r="AZ447" s="124"/>
      <c r="BA447" s="124"/>
      <c r="BJ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74"/>
      <c r="B448" s="124"/>
      <c r="L448" s="124"/>
      <c r="V448" s="124"/>
      <c r="AF448" s="124"/>
      <c r="AP448" s="124"/>
      <c r="AZ448" s="124"/>
      <c r="BA448" s="124"/>
      <c r="BJ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74"/>
      <c r="B449" s="124"/>
      <c r="L449" s="124"/>
      <c r="V449" s="124"/>
      <c r="AF449" s="124"/>
      <c r="AP449" s="124"/>
      <c r="AZ449" s="124"/>
      <c r="BA449" s="124"/>
      <c r="BJ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74"/>
      <c r="B450" s="124"/>
      <c r="L450" s="124"/>
      <c r="V450" s="124"/>
      <c r="AF450" s="124"/>
      <c r="AP450" s="124"/>
      <c r="AZ450" s="124"/>
      <c r="BA450" s="124"/>
      <c r="BJ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74"/>
      <c r="B451" s="124"/>
      <c r="L451" s="124"/>
      <c r="V451" s="124"/>
      <c r="AF451" s="124"/>
      <c r="AP451" s="124"/>
      <c r="AZ451" s="124"/>
      <c r="BA451" s="124"/>
      <c r="BJ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74"/>
      <c r="B452" s="124"/>
      <c r="L452" s="124"/>
      <c r="V452" s="124"/>
      <c r="AF452" s="124"/>
      <c r="AP452" s="124"/>
      <c r="AZ452" s="124"/>
      <c r="BA452" s="124"/>
      <c r="BJ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74"/>
      <c r="B453" s="124"/>
      <c r="L453" s="124"/>
      <c r="V453" s="124"/>
      <c r="AF453" s="124"/>
      <c r="AP453" s="124"/>
      <c r="AZ453" s="124"/>
      <c r="BA453" s="124"/>
      <c r="BJ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74"/>
      <c r="B454" s="124"/>
      <c r="L454" s="124"/>
      <c r="V454" s="124"/>
      <c r="AF454" s="124"/>
      <c r="AP454" s="124"/>
      <c r="AZ454" s="124"/>
      <c r="BA454" s="124"/>
      <c r="BJ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74"/>
      <c r="B455" s="124"/>
      <c r="L455" s="124"/>
      <c r="V455" s="124"/>
      <c r="AF455" s="124"/>
      <c r="AP455" s="124"/>
      <c r="AZ455" s="124"/>
      <c r="BA455" s="124"/>
      <c r="BJ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74"/>
      <c r="B456" s="124"/>
      <c r="L456" s="124"/>
      <c r="V456" s="124"/>
      <c r="AF456" s="124"/>
      <c r="AP456" s="124"/>
      <c r="AZ456" s="124"/>
      <c r="BA456" s="124"/>
      <c r="BJ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74"/>
      <c r="B457" s="124"/>
      <c r="L457" s="124"/>
      <c r="V457" s="124"/>
      <c r="AF457" s="124"/>
      <c r="AP457" s="124"/>
      <c r="AZ457" s="124"/>
      <c r="BA457" s="124"/>
      <c r="BJ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74"/>
      <c r="B458" s="124"/>
      <c r="L458" s="124"/>
      <c r="V458" s="124"/>
      <c r="AF458" s="124"/>
      <c r="AP458" s="124"/>
      <c r="AZ458" s="124"/>
      <c r="BA458" s="124"/>
      <c r="BJ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74"/>
      <c r="B459" s="124"/>
      <c r="L459" s="124"/>
      <c r="V459" s="124"/>
      <c r="AF459" s="124"/>
      <c r="AP459" s="124"/>
      <c r="AZ459" s="124"/>
      <c r="BA459" s="124"/>
      <c r="BJ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74"/>
      <c r="B460" s="124"/>
      <c r="L460" s="124"/>
      <c r="V460" s="124"/>
      <c r="AF460" s="124"/>
      <c r="AP460" s="124"/>
      <c r="AZ460" s="124"/>
      <c r="BA460" s="124"/>
      <c r="BJ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74"/>
      <c r="B461" s="124"/>
      <c r="L461" s="124"/>
      <c r="V461" s="124"/>
      <c r="AF461" s="124"/>
      <c r="AP461" s="124"/>
      <c r="AZ461" s="124"/>
      <c r="BA461" s="124"/>
      <c r="BJ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74"/>
      <c r="B462" s="124"/>
      <c r="L462" s="124"/>
      <c r="V462" s="124"/>
      <c r="AF462" s="124"/>
      <c r="AP462" s="124"/>
      <c r="AZ462" s="124"/>
      <c r="BA462" s="124"/>
      <c r="BJ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74"/>
      <c r="B463" s="124"/>
      <c r="L463" s="124"/>
      <c r="V463" s="124"/>
      <c r="AF463" s="124"/>
      <c r="AP463" s="124"/>
      <c r="AZ463" s="124"/>
      <c r="BA463" s="124"/>
      <c r="BJ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74"/>
      <c r="B464" s="124"/>
      <c r="L464" s="124"/>
      <c r="V464" s="124"/>
      <c r="AF464" s="124"/>
      <c r="AP464" s="124"/>
      <c r="AZ464" s="124"/>
      <c r="BA464" s="124"/>
      <c r="BJ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74"/>
      <c r="B465" s="124"/>
      <c r="L465" s="124"/>
      <c r="V465" s="124"/>
      <c r="AF465" s="124"/>
      <c r="AP465" s="124"/>
      <c r="AZ465" s="124"/>
      <c r="BA465" s="124"/>
      <c r="BJ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74"/>
      <c r="B466" s="124"/>
      <c r="L466" s="124"/>
      <c r="V466" s="124"/>
      <c r="AF466" s="124"/>
      <c r="AP466" s="124"/>
      <c r="AZ466" s="124"/>
      <c r="BA466" s="124"/>
      <c r="BJ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74"/>
      <c r="B467" s="124"/>
      <c r="L467" s="124"/>
      <c r="V467" s="124"/>
      <c r="AF467" s="124"/>
      <c r="AP467" s="124"/>
      <c r="AZ467" s="124"/>
      <c r="BA467" s="124"/>
      <c r="BJ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74"/>
      <c r="B468" s="124"/>
      <c r="L468" s="124"/>
      <c r="V468" s="124"/>
      <c r="AF468" s="124"/>
      <c r="AP468" s="124"/>
      <c r="AZ468" s="124"/>
      <c r="BA468" s="124"/>
      <c r="BJ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74"/>
      <c r="B469" s="124"/>
      <c r="L469" s="124"/>
      <c r="V469" s="124"/>
      <c r="AF469" s="124"/>
      <c r="AP469" s="124"/>
      <c r="AZ469" s="124"/>
      <c r="BA469" s="124"/>
      <c r="BJ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74"/>
      <c r="B470" s="124"/>
      <c r="L470" s="124"/>
      <c r="V470" s="124"/>
      <c r="AF470" s="124"/>
      <c r="AP470" s="124"/>
      <c r="AZ470" s="124"/>
      <c r="BA470" s="124"/>
      <c r="BJ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74"/>
      <c r="B471" s="124"/>
      <c r="L471" s="124"/>
      <c r="V471" s="124"/>
      <c r="AF471" s="124"/>
      <c r="AP471" s="124"/>
      <c r="AZ471" s="124"/>
      <c r="BA471" s="124"/>
      <c r="BJ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74"/>
      <c r="B472" s="124"/>
      <c r="L472" s="124"/>
      <c r="V472" s="124"/>
      <c r="AF472" s="124"/>
      <c r="AP472" s="124"/>
      <c r="AZ472" s="124"/>
      <c r="BA472" s="124"/>
      <c r="BJ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74"/>
      <c r="B473" s="124"/>
      <c r="L473" s="124"/>
      <c r="V473" s="124"/>
      <c r="AF473" s="124"/>
      <c r="AP473" s="124"/>
      <c r="AZ473" s="124"/>
      <c r="BA473" s="124"/>
      <c r="BJ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74"/>
      <c r="B474" s="124"/>
      <c r="L474" s="124"/>
      <c r="V474" s="124"/>
      <c r="AF474" s="124"/>
      <c r="AP474" s="124"/>
      <c r="AZ474" s="124"/>
      <c r="BA474" s="124"/>
      <c r="BJ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74"/>
      <c r="B475" s="124"/>
      <c r="L475" s="124"/>
      <c r="V475" s="124"/>
      <c r="AF475" s="124"/>
      <c r="AP475" s="124"/>
      <c r="AZ475" s="124"/>
      <c r="BA475" s="124"/>
      <c r="BJ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74"/>
      <c r="B476" s="124"/>
      <c r="L476" s="124"/>
      <c r="V476" s="124"/>
      <c r="AF476" s="124"/>
      <c r="AP476" s="124"/>
      <c r="AZ476" s="124"/>
      <c r="BA476" s="124"/>
      <c r="BJ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74"/>
      <c r="B477" s="124"/>
      <c r="L477" s="124"/>
      <c r="V477" s="124"/>
      <c r="AF477" s="124"/>
      <c r="AP477" s="124"/>
      <c r="AZ477" s="124"/>
      <c r="BA477" s="124"/>
      <c r="BJ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74"/>
      <c r="B478" s="124"/>
      <c r="L478" s="124"/>
      <c r="V478" s="124"/>
      <c r="AF478" s="124"/>
      <c r="AP478" s="124"/>
      <c r="AZ478" s="124"/>
      <c r="BA478" s="124"/>
      <c r="BJ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74"/>
      <c r="B479" s="124"/>
      <c r="L479" s="124"/>
      <c r="V479" s="124"/>
      <c r="AF479" s="124"/>
      <c r="AP479" s="124"/>
      <c r="AZ479" s="124"/>
      <c r="BA479" s="124"/>
      <c r="BJ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74"/>
      <c r="B480" s="124"/>
      <c r="L480" s="124"/>
      <c r="V480" s="124"/>
      <c r="AF480" s="124"/>
      <c r="AP480" s="124"/>
      <c r="AZ480" s="124"/>
      <c r="BA480" s="124"/>
      <c r="BJ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74"/>
      <c r="B481" s="124"/>
      <c r="L481" s="124"/>
      <c r="V481" s="124"/>
      <c r="AF481" s="124"/>
      <c r="AP481" s="124"/>
      <c r="AZ481" s="124"/>
      <c r="BA481" s="124"/>
      <c r="BJ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74"/>
      <c r="B482" s="124"/>
      <c r="L482" s="124"/>
      <c r="V482" s="124"/>
      <c r="AF482" s="124"/>
      <c r="AP482" s="124"/>
      <c r="AZ482" s="124"/>
      <c r="BA482" s="124"/>
      <c r="BJ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74"/>
      <c r="B483" s="124"/>
      <c r="L483" s="124"/>
      <c r="V483" s="124"/>
      <c r="AF483" s="124"/>
      <c r="AP483" s="124"/>
      <c r="AZ483" s="124"/>
      <c r="BA483" s="124"/>
      <c r="BJ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74"/>
      <c r="B484" s="124"/>
      <c r="L484" s="124"/>
      <c r="V484" s="124"/>
      <c r="AF484" s="124"/>
      <c r="AP484" s="124"/>
      <c r="AZ484" s="124"/>
      <c r="BA484" s="124"/>
      <c r="BJ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74"/>
      <c r="B485" s="124"/>
      <c r="L485" s="124"/>
      <c r="V485" s="124"/>
      <c r="AF485" s="124"/>
      <c r="AP485" s="124"/>
      <c r="AZ485" s="124"/>
      <c r="BA485" s="124"/>
      <c r="BJ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74"/>
      <c r="B486" s="124"/>
      <c r="L486" s="124"/>
      <c r="V486" s="124"/>
      <c r="AF486" s="124"/>
      <c r="AP486" s="124"/>
      <c r="AZ486" s="124"/>
      <c r="BA486" s="124"/>
      <c r="BJ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74"/>
      <c r="B487" s="124"/>
      <c r="L487" s="124"/>
      <c r="V487" s="124"/>
      <c r="AF487" s="124"/>
      <c r="AP487" s="124"/>
      <c r="AZ487" s="124"/>
      <c r="BA487" s="124"/>
      <c r="BJ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74"/>
      <c r="B488" s="124"/>
      <c r="L488" s="124"/>
      <c r="V488" s="124"/>
      <c r="AF488" s="124"/>
      <c r="AP488" s="124"/>
      <c r="AZ488" s="124"/>
      <c r="BA488" s="124"/>
      <c r="BJ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74"/>
      <c r="B489" s="124"/>
      <c r="L489" s="124"/>
      <c r="V489" s="124"/>
      <c r="AF489" s="124"/>
      <c r="AP489" s="124"/>
      <c r="AZ489" s="124"/>
      <c r="BA489" s="124"/>
      <c r="BJ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74"/>
      <c r="B490" s="124"/>
      <c r="L490" s="124"/>
      <c r="V490" s="124"/>
      <c r="AF490" s="124"/>
      <c r="AP490" s="124"/>
      <c r="AZ490" s="124"/>
      <c r="BA490" s="124"/>
      <c r="BJ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74"/>
      <c r="B491" s="124"/>
      <c r="L491" s="124"/>
      <c r="V491" s="124"/>
      <c r="AF491" s="124"/>
      <c r="AP491" s="124"/>
      <c r="AZ491" s="124"/>
      <c r="BA491" s="124"/>
      <c r="BJ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74"/>
      <c r="B492" s="124"/>
      <c r="L492" s="124"/>
      <c r="V492" s="124"/>
      <c r="AF492" s="124"/>
      <c r="AP492" s="124"/>
      <c r="AZ492" s="124"/>
      <c r="BA492" s="124"/>
      <c r="BJ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74"/>
      <c r="B493" s="124"/>
      <c r="L493" s="124"/>
      <c r="V493" s="124"/>
      <c r="AF493" s="124"/>
      <c r="AP493" s="124"/>
      <c r="AZ493" s="124"/>
      <c r="BA493" s="124"/>
      <c r="BJ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74"/>
      <c r="B494" s="124"/>
      <c r="L494" s="124"/>
      <c r="V494" s="124"/>
      <c r="AF494" s="124"/>
      <c r="AP494" s="124"/>
      <c r="AZ494" s="124"/>
      <c r="BA494" s="124"/>
      <c r="BJ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74"/>
      <c r="B495" s="124"/>
      <c r="L495" s="124"/>
      <c r="V495" s="124"/>
      <c r="AF495" s="124"/>
      <c r="AP495" s="124"/>
      <c r="AZ495" s="124"/>
      <c r="BA495" s="124"/>
      <c r="BJ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74"/>
      <c r="B496" s="124"/>
      <c r="L496" s="124"/>
      <c r="V496" s="124"/>
      <c r="AF496" s="124"/>
      <c r="AP496" s="124"/>
      <c r="AZ496" s="124"/>
      <c r="BA496" s="124"/>
      <c r="BJ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74"/>
      <c r="B497" s="124"/>
      <c r="L497" s="124"/>
      <c r="V497" s="124"/>
      <c r="AF497" s="124"/>
      <c r="AP497" s="124"/>
      <c r="AZ497" s="124"/>
      <c r="BA497" s="124"/>
      <c r="BJ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74"/>
      <c r="B498" s="124"/>
      <c r="L498" s="124"/>
      <c r="V498" s="124"/>
      <c r="AF498" s="124"/>
      <c r="AP498" s="124"/>
      <c r="AZ498" s="124"/>
      <c r="BA498" s="124"/>
      <c r="BJ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74"/>
      <c r="B499" s="124"/>
      <c r="L499" s="124"/>
      <c r="V499" s="124"/>
      <c r="AF499" s="124"/>
      <c r="AP499" s="124"/>
      <c r="AZ499" s="124"/>
      <c r="BA499" s="124"/>
      <c r="BJ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74"/>
      <c r="B500" s="124"/>
      <c r="L500" s="124"/>
      <c r="V500" s="124"/>
      <c r="AF500" s="124"/>
      <c r="AP500" s="124"/>
      <c r="AZ500" s="124"/>
      <c r="BA500" s="124"/>
      <c r="BJ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74"/>
      <c r="B501" s="124"/>
      <c r="L501" s="124"/>
      <c r="V501" s="124"/>
      <c r="AF501" s="124"/>
      <c r="AP501" s="124"/>
      <c r="AZ501" s="124"/>
      <c r="BA501" s="124"/>
      <c r="BJ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74"/>
      <c r="B502" s="124"/>
      <c r="L502" s="124"/>
      <c r="V502" s="124"/>
      <c r="AF502" s="124"/>
      <c r="AP502" s="124"/>
      <c r="AZ502" s="124"/>
      <c r="BA502" s="124"/>
      <c r="BJ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74"/>
      <c r="B503" s="124"/>
      <c r="L503" s="124"/>
      <c r="V503" s="124"/>
      <c r="AF503" s="124"/>
      <c r="AP503" s="124"/>
      <c r="AZ503" s="124"/>
      <c r="BA503" s="124"/>
      <c r="BJ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74"/>
      <c r="B504" s="124"/>
      <c r="L504" s="124"/>
      <c r="V504" s="124"/>
      <c r="AF504" s="124"/>
      <c r="AP504" s="124"/>
      <c r="AZ504" s="124"/>
      <c r="BA504" s="124"/>
      <c r="BJ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74"/>
      <c r="B505" s="124"/>
      <c r="L505" s="124"/>
      <c r="V505" s="124"/>
      <c r="AF505" s="124"/>
      <c r="AP505" s="124"/>
      <c r="AZ505" s="124"/>
      <c r="BA505" s="124"/>
      <c r="BJ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74"/>
      <c r="B506" s="124"/>
      <c r="L506" s="124"/>
      <c r="V506" s="124"/>
      <c r="AF506" s="124"/>
      <c r="AP506" s="124"/>
      <c r="AZ506" s="124"/>
      <c r="BA506" s="124"/>
      <c r="BJ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74"/>
      <c r="B507" s="124"/>
      <c r="L507" s="124"/>
      <c r="V507" s="124"/>
      <c r="AF507" s="124"/>
      <c r="AP507" s="124"/>
      <c r="AZ507" s="124"/>
      <c r="BA507" s="124"/>
      <c r="BJ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74"/>
      <c r="B508" s="124"/>
      <c r="L508" s="124"/>
      <c r="V508" s="124"/>
      <c r="AF508" s="124"/>
      <c r="AP508" s="124"/>
      <c r="AZ508" s="124"/>
      <c r="BA508" s="124"/>
      <c r="BJ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74"/>
      <c r="B509" s="124"/>
      <c r="L509" s="124"/>
      <c r="V509" s="124"/>
      <c r="AF509" s="124"/>
      <c r="AP509" s="124"/>
      <c r="AZ509" s="124"/>
      <c r="BA509" s="124"/>
      <c r="BJ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74"/>
      <c r="B510" s="124"/>
      <c r="L510" s="124"/>
      <c r="V510" s="124"/>
      <c r="AF510" s="124"/>
      <c r="AP510" s="124"/>
      <c r="AZ510" s="124"/>
      <c r="BA510" s="124"/>
      <c r="BJ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74"/>
      <c r="B511" s="124"/>
      <c r="L511" s="124"/>
      <c r="V511" s="124"/>
      <c r="AF511" s="124"/>
      <c r="AP511" s="124"/>
      <c r="AZ511" s="124"/>
      <c r="BA511" s="124"/>
      <c r="BJ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74"/>
      <c r="B512" s="124"/>
      <c r="L512" s="124"/>
      <c r="V512" s="124"/>
      <c r="AF512" s="124"/>
      <c r="AP512" s="124"/>
      <c r="AZ512" s="124"/>
      <c r="BA512" s="124"/>
      <c r="BJ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74"/>
      <c r="B513" s="124"/>
      <c r="L513" s="124"/>
      <c r="V513" s="124"/>
      <c r="AF513" s="124"/>
      <c r="AP513" s="124"/>
      <c r="AZ513" s="124"/>
      <c r="BA513" s="124"/>
      <c r="BJ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74"/>
      <c r="B514" s="124"/>
      <c r="L514" s="124"/>
      <c r="V514" s="124"/>
      <c r="AF514" s="124"/>
      <c r="AP514" s="124"/>
      <c r="AZ514" s="124"/>
      <c r="BA514" s="124"/>
      <c r="BJ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74"/>
      <c r="B515" s="124"/>
      <c r="L515" s="124"/>
      <c r="V515" s="124"/>
      <c r="AF515" s="124"/>
      <c r="AP515" s="124"/>
      <c r="AZ515" s="124"/>
      <c r="BA515" s="124"/>
      <c r="BJ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74"/>
      <c r="B516" s="124"/>
      <c r="L516" s="124"/>
      <c r="V516" s="124"/>
      <c r="AF516" s="124"/>
      <c r="AP516" s="124"/>
      <c r="AZ516" s="124"/>
      <c r="BA516" s="124"/>
      <c r="BJ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74"/>
      <c r="B517" s="124"/>
      <c r="L517" s="124"/>
      <c r="V517" s="124"/>
      <c r="AF517" s="124"/>
      <c r="AP517" s="124"/>
      <c r="AZ517" s="124"/>
      <c r="BA517" s="124"/>
      <c r="BJ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74"/>
      <c r="B518" s="124"/>
      <c r="L518" s="124"/>
      <c r="V518" s="124"/>
      <c r="AF518" s="124"/>
      <c r="AP518" s="124"/>
      <c r="AZ518" s="124"/>
      <c r="BA518" s="124"/>
      <c r="BJ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74"/>
      <c r="B519" s="124"/>
      <c r="L519" s="124"/>
      <c r="V519" s="124"/>
      <c r="AF519" s="124"/>
      <c r="AP519" s="124"/>
      <c r="AZ519" s="124"/>
      <c r="BA519" s="124"/>
      <c r="BJ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74"/>
      <c r="B520" s="124"/>
      <c r="L520" s="124"/>
      <c r="V520" s="124"/>
      <c r="AF520" s="124"/>
      <c r="AP520" s="124"/>
      <c r="AZ520" s="124"/>
      <c r="BA520" s="124"/>
      <c r="BJ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74"/>
      <c r="B521" s="124"/>
      <c r="L521" s="124"/>
      <c r="V521" s="124"/>
      <c r="AF521" s="124"/>
      <c r="AP521" s="124"/>
      <c r="AZ521" s="124"/>
      <c r="BA521" s="124"/>
      <c r="BJ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74"/>
      <c r="B522" s="124"/>
      <c r="L522" s="124"/>
      <c r="V522" s="124"/>
      <c r="AF522" s="124"/>
      <c r="AP522" s="124"/>
      <c r="AZ522" s="124"/>
      <c r="BA522" s="124"/>
      <c r="BJ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74"/>
      <c r="B523" s="124"/>
      <c r="L523" s="124"/>
      <c r="V523" s="124"/>
      <c r="AF523" s="124"/>
      <c r="AP523" s="124"/>
      <c r="AZ523" s="124"/>
      <c r="BA523" s="124"/>
      <c r="BJ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74"/>
      <c r="B524" s="124"/>
      <c r="L524" s="124"/>
      <c r="V524" s="124"/>
      <c r="AF524" s="124"/>
      <c r="AP524" s="124"/>
      <c r="AZ524" s="124"/>
      <c r="BA524" s="124"/>
      <c r="BJ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74"/>
      <c r="B525" s="124"/>
      <c r="L525" s="124"/>
      <c r="V525" s="124"/>
      <c r="AF525" s="124"/>
      <c r="AP525" s="124"/>
      <c r="AZ525" s="124"/>
      <c r="BA525" s="124"/>
      <c r="BJ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74"/>
      <c r="B526" s="124"/>
      <c r="L526" s="124"/>
      <c r="V526" s="124"/>
      <c r="AF526" s="124"/>
      <c r="AP526" s="124"/>
      <c r="AZ526" s="124"/>
      <c r="BA526" s="124"/>
      <c r="BJ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74"/>
      <c r="B527" s="124"/>
      <c r="L527" s="124"/>
      <c r="V527" s="124"/>
      <c r="AF527" s="124"/>
      <c r="AP527" s="124"/>
      <c r="AZ527" s="124"/>
      <c r="BA527" s="124"/>
      <c r="BJ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74"/>
      <c r="B528" s="124"/>
      <c r="L528" s="124"/>
      <c r="V528" s="124"/>
      <c r="AF528" s="124"/>
      <c r="AP528" s="124"/>
      <c r="AZ528" s="124"/>
      <c r="BA528" s="124"/>
      <c r="BJ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74"/>
      <c r="B529" s="124"/>
      <c r="L529" s="124"/>
      <c r="V529" s="124"/>
      <c r="AF529" s="124"/>
      <c r="AP529" s="124"/>
      <c r="AZ529" s="124"/>
      <c r="BA529" s="124"/>
      <c r="BJ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74"/>
      <c r="B530" s="124"/>
      <c r="L530" s="124"/>
      <c r="V530" s="124"/>
      <c r="AF530" s="124"/>
      <c r="AP530" s="124"/>
      <c r="AZ530" s="124"/>
      <c r="BA530" s="124"/>
      <c r="BJ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74"/>
      <c r="B531" s="124"/>
      <c r="L531" s="124"/>
      <c r="V531" s="124"/>
      <c r="AF531" s="124"/>
      <c r="AP531" s="124"/>
      <c r="AZ531" s="124"/>
      <c r="BA531" s="124"/>
      <c r="BJ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74"/>
      <c r="B532" s="124"/>
      <c r="L532" s="124"/>
      <c r="V532" s="124"/>
      <c r="AF532" s="124"/>
      <c r="AP532" s="124"/>
      <c r="AZ532" s="124"/>
      <c r="BA532" s="124"/>
      <c r="BJ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74"/>
      <c r="B533" s="124"/>
      <c r="L533" s="124"/>
      <c r="V533" s="124"/>
      <c r="AF533" s="124"/>
      <c r="AP533" s="124"/>
      <c r="AZ533" s="124"/>
      <c r="BA533" s="124"/>
      <c r="BJ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74"/>
      <c r="B534" s="124"/>
      <c r="L534" s="124"/>
      <c r="V534" s="124"/>
      <c r="AF534" s="124"/>
      <c r="AP534" s="124"/>
      <c r="AZ534" s="124"/>
      <c r="BA534" s="124"/>
      <c r="BJ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74"/>
      <c r="B535" s="124"/>
      <c r="L535" s="124"/>
      <c r="V535" s="124"/>
      <c r="AF535" s="124"/>
      <c r="AP535" s="124"/>
      <c r="AZ535" s="124"/>
      <c r="BA535" s="124"/>
      <c r="BJ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74"/>
      <c r="B536" s="124"/>
      <c r="L536" s="124"/>
      <c r="V536" s="124"/>
      <c r="AF536" s="124"/>
      <c r="AP536" s="124"/>
      <c r="AZ536" s="124"/>
      <c r="BA536" s="124"/>
      <c r="BJ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74"/>
      <c r="B537" s="124"/>
      <c r="L537" s="124"/>
      <c r="V537" s="124"/>
      <c r="AF537" s="124"/>
      <c r="AP537" s="124"/>
      <c r="AZ537" s="124"/>
      <c r="BA537" s="124"/>
      <c r="BJ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74"/>
      <c r="B538" s="124"/>
      <c r="L538" s="124"/>
      <c r="V538" s="124"/>
      <c r="AF538" s="124"/>
      <c r="AP538" s="124"/>
      <c r="AZ538" s="124"/>
      <c r="BA538" s="124"/>
      <c r="BJ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74"/>
      <c r="B539" s="124"/>
      <c r="L539" s="124"/>
      <c r="V539" s="124"/>
      <c r="AF539" s="124"/>
      <c r="AP539" s="124"/>
      <c r="AZ539" s="124"/>
      <c r="BA539" s="124"/>
      <c r="BJ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74"/>
      <c r="B540" s="124"/>
      <c r="L540" s="124"/>
      <c r="V540" s="124"/>
      <c r="AF540" s="124"/>
      <c r="AP540" s="124"/>
      <c r="AZ540" s="124"/>
      <c r="BA540" s="124"/>
      <c r="BJ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74"/>
      <c r="B541" s="124"/>
      <c r="L541" s="124"/>
      <c r="V541" s="124"/>
      <c r="AF541" s="124"/>
      <c r="AP541" s="124"/>
      <c r="AZ541" s="124"/>
      <c r="BA541" s="124"/>
      <c r="BJ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74"/>
      <c r="B542" s="124"/>
      <c r="L542" s="124"/>
      <c r="V542" s="124"/>
      <c r="AF542" s="124"/>
      <c r="AP542" s="124"/>
      <c r="AZ542" s="124"/>
      <c r="BA542" s="124"/>
      <c r="BJ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74"/>
      <c r="B543" s="124"/>
      <c r="L543" s="124"/>
      <c r="V543" s="124"/>
      <c r="AF543" s="124"/>
      <c r="AP543" s="124"/>
      <c r="AZ543" s="124"/>
      <c r="BA543" s="124"/>
      <c r="BJ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74"/>
      <c r="B544" s="124"/>
      <c r="L544" s="124"/>
      <c r="V544" s="124"/>
      <c r="AF544" s="124"/>
      <c r="AP544" s="124"/>
      <c r="AZ544" s="124"/>
      <c r="BA544" s="124"/>
      <c r="BJ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74"/>
      <c r="B545" s="124"/>
      <c r="L545" s="124"/>
      <c r="V545" s="124"/>
      <c r="AF545" s="124"/>
      <c r="AP545" s="124"/>
      <c r="AZ545" s="124"/>
      <c r="BA545" s="124"/>
      <c r="BJ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74"/>
      <c r="B546" s="124"/>
      <c r="L546" s="124"/>
      <c r="V546" s="124"/>
      <c r="AF546" s="124"/>
      <c r="AP546" s="124"/>
      <c r="AZ546" s="124"/>
      <c r="BA546" s="124"/>
      <c r="BJ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74"/>
      <c r="B547" s="124"/>
      <c r="L547" s="124"/>
      <c r="V547" s="124"/>
      <c r="AF547" s="124"/>
      <c r="AP547" s="124"/>
      <c r="AZ547" s="124"/>
      <c r="BA547" s="124"/>
      <c r="BJ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74"/>
      <c r="B548" s="124"/>
      <c r="L548" s="124"/>
      <c r="V548" s="124"/>
      <c r="AF548" s="124"/>
      <c r="AP548" s="124"/>
      <c r="AZ548" s="124"/>
      <c r="BA548" s="124"/>
      <c r="BJ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74"/>
      <c r="B549" s="124"/>
      <c r="L549" s="124"/>
      <c r="V549" s="124"/>
      <c r="AF549" s="124"/>
      <c r="AP549" s="124"/>
      <c r="AZ549" s="124"/>
      <c r="BA549" s="124"/>
      <c r="BJ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74"/>
      <c r="B550" s="124"/>
      <c r="L550" s="124"/>
      <c r="V550" s="124"/>
      <c r="AF550" s="124"/>
      <c r="AP550" s="124"/>
      <c r="AZ550" s="124"/>
      <c r="BA550" s="124"/>
      <c r="BJ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74"/>
      <c r="B551" s="124"/>
      <c r="L551" s="124"/>
      <c r="V551" s="124"/>
      <c r="AF551" s="124"/>
      <c r="AP551" s="124"/>
      <c r="AZ551" s="124"/>
      <c r="BA551" s="124"/>
      <c r="BJ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74"/>
      <c r="B552" s="124"/>
      <c r="L552" s="124"/>
      <c r="V552" s="124"/>
      <c r="AF552" s="124"/>
      <c r="AP552" s="124"/>
      <c r="AZ552" s="124"/>
      <c r="BA552" s="124"/>
      <c r="BJ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74"/>
      <c r="B553" s="124"/>
      <c r="L553" s="124"/>
      <c r="V553" s="124"/>
      <c r="AF553" s="124"/>
      <c r="AP553" s="124"/>
      <c r="AZ553" s="124"/>
      <c r="BA553" s="124"/>
      <c r="BJ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74"/>
      <c r="B554" s="124"/>
      <c r="L554" s="124"/>
      <c r="V554" s="124"/>
      <c r="AF554" s="124"/>
      <c r="AP554" s="124"/>
      <c r="AZ554" s="124"/>
      <c r="BA554" s="124"/>
      <c r="BJ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74"/>
      <c r="B555" s="124"/>
      <c r="L555" s="124"/>
      <c r="V555" s="124"/>
      <c r="AF555" s="124"/>
      <c r="AP555" s="124"/>
      <c r="AZ555" s="124"/>
      <c r="BA555" s="124"/>
      <c r="BJ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74"/>
      <c r="B556" s="124"/>
      <c r="L556" s="124"/>
      <c r="V556" s="124"/>
      <c r="AF556" s="124"/>
      <c r="AP556" s="124"/>
      <c r="AZ556" s="124"/>
      <c r="BA556" s="124"/>
      <c r="BJ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74"/>
      <c r="B557" s="124"/>
      <c r="L557" s="124"/>
      <c r="V557" s="124"/>
      <c r="AF557" s="124"/>
      <c r="AP557" s="124"/>
      <c r="AZ557" s="124"/>
      <c r="BA557" s="124"/>
      <c r="BJ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74"/>
      <c r="B558" s="124"/>
      <c r="L558" s="124"/>
      <c r="V558" s="124"/>
      <c r="AF558" s="124"/>
      <c r="AP558" s="124"/>
      <c r="AZ558" s="124"/>
      <c r="BA558" s="124"/>
      <c r="BJ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74"/>
      <c r="B559" s="124"/>
      <c r="L559" s="124"/>
      <c r="V559" s="124"/>
      <c r="AF559" s="124"/>
      <c r="AP559" s="124"/>
      <c r="AZ559" s="124"/>
      <c r="BA559" s="124"/>
      <c r="BJ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74"/>
      <c r="B560" s="124"/>
      <c r="L560" s="124"/>
      <c r="V560" s="124"/>
      <c r="AF560" s="124"/>
      <c r="AP560" s="124"/>
      <c r="AZ560" s="124"/>
      <c r="BA560" s="124"/>
      <c r="BJ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74"/>
      <c r="B561" s="124"/>
      <c r="L561" s="124"/>
      <c r="V561" s="124"/>
      <c r="AF561" s="124"/>
      <c r="AP561" s="124"/>
      <c r="AZ561" s="124"/>
      <c r="BA561" s="124"/>
      <c r="BJ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74"/>
      <c r="B562" s="124"/>
      <c r="L562" s="124"/>
      <c r="V562" s="124"/>
      <c r="AF562" s="124"/>
      <c r="AP562" s="124"/>
      <c r="AZ562" s="124"/>
      <c r="BA562" s="124"/>
      <c r="BJ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74"/>
      <c r="B563" s="124"/>
      <c r="L563" s="124"/>
      <c r="V563" s="124"/>
      <c r="AF563" s="124"/>
      <c r="AP563" s="124"/>
      <c r="AZ563" s="124"/>
      <c r="BA563" s="124"/>
      <c r="BJ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74"/>
      <c r="B564" s="124"/>
      <c r="L564" s="124"/>
      <c r="V564" s="124"/>
      <c r="AF564" s="124"/>
      <c r="AP564" s="124"/>
      <c r="AZ564" s="124"/>
      <c r="BA564" s="124"/>
      <c r="BJ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74"/>
      <c r="B565" s="124"/>
      <c r="L565" s="124"/>
      <c r="V565" s="124"/>
      <c r="AF565" s="124"/>
      <c r="AP565" s="124"/>
      <c r="AZ565" s="124"/>
      <c r="BA565" s="124"/>
      <c r="BJ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74"/>
      <c r="B566" s="124"/>
      <c r="L566" s="124"/>
      <c r="V566" s="124"/>
      <c r="AF566" s="124"/>
      <c r="AP566" s="124"/>
      <c r="AZ566" s="124"/>
      <c r="BA566" s="124"/>
      <c r="BJ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74"/>
      <c r="B567" s="124"/>
      <c r="L567" s="124"/>
      <c r="V567" s="124"/>
      <c r="AF567" s="124"/>
      <c r="AP567" s="124"/>
      <c r="AZ567" s="124"/>
      <c r="BA567" s="124"/>
      <c r="BJ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74"/>
      <c r="B568" s="124"/>
      <c r="L568" s="124"/>
      <c r="V568" s="124"/>
      <c r="AF568" s="124"/>
      <c r="AP568" s="124"/>
      <c r="AZ568" s="124"/>
      <c r="BA568" s="124"/>
      <c r="BJ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74"/>
      <c r="B569" s="124"/>
      <c r="L569" s="124"/>
      <c r="V569" s="124"/>
      <c r="AF569" s="124"/>
      <c r="AP569" s="124"/>
      <c r="AZ569" s="124"/>
      <c r="BA569" s="124"/>
      <c r="BJ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74"/>
      <c r="B570" s="124"/>
      <c r="L570" s="124"/>
      <c r="V570" s="124"/>
      <c r="AF570" s="124"/>
      <c r="AP570" s="124"/>
      <c r="AZ570" s="124"/>
      <c r="BA570" s="124"/>
      <c r="BJ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74"/>
      <c r="B571" s="124"/>
      <c r="L571" s="124"/>
      <c r="V571" s="124"/>
      <c r="AF571" s="124"/>
      <c r="AP571" s="124"/>
      <c r="AZ571" s="124"/>
      <c r="BA571" s="124"/>
      <c r="BJ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74"/>
      <c r="B572" s="124"/>
      <c r="L572" s="124"/>
      <c r="V572" s="124"/>
      <c r="AF572" s="124"/>
      <c r="AP572" s="124"/>
      <c r="AZ572" s="124"/>
      <c r="BA572" s="124"/>
      <c r="BJ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74"/>
      <c r="B573" s="124"/>
      <c r="L573" s="124"/>
      <c r="V573" s="124"/>
      <c r="AF573" s="124"/>
      <c r="AP573" s="124"/>
      <c r="AZ573" s="124"/>
      <c r="BA573" s="124"/>
      <c r="BJ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74"/>
      <c r="B574" s="124"/>
      <c r="L574" s="124"/>
      <c r="V574" s="124"/>
      <c r="AF574" s="124"/>
      <c r="AP574" s="124"/>
      <c r="AZ574" s="124"/>
      <c r="BA574" s="124"/>
      <c r="BJ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74"/>
      <c r="B575" s="124"/>
      <c r="L575" s="124"/>
      <c r="V575" s="124"/>
      <c r="AF575" s="124"/>
      <c r="AP575" s="124"/>
      <c r="AZ575" s="124"/>
      <c r="BA575" s="124"/>
      <c r="BJ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74"/>
      <c r="B576" s="124"/>
      <c r="L576" s="124"/>
      <c r="V576" s="124"/>
      <c r="AF576" s="124"/>
      <c r="AP576" s="124"/>
      <c r="AZ576" s="124"/>
      <c r="BA576" s="124"/>
      <c r="BJ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74"/>
      <c r="B577" s="124"/>
      <c r="L577" s="124"/>
      <c r="V577" s="124"/>
      <c r="AF577" s="124"/>
      <c r="AP577" s="124"/>
      <c r="AZ577" s="124"/>
      <c r="BA577" s="124"/>
      <c r="BJ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74"/>
      <c r="B578" s="124"/>
      <c r="L578" s="124"/>
      <c r="V578" s="124"/>
      <c r="AF578" s="124"/>
      <c r="AP578" s="124"/>
      <c r="AZ578" s="124"/>
      <c r="BA578" s="124"/>
      <c r="BJ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74"/>
      <c r="B579" s="124"/>
      <c r="L579" s="124"/>
      <c r="V579" s="124"/>
      <c r="AF579" s="124"/>
      <c r="AP579" s="124"/>
      <c r="AZ579" s="124"/>
      <c r="BA579" s="124"/>
      <c r="BJ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74"/>
      <c r="B580" s="124"/>
      <c r="L580" s="124"/>
      <c r="V580" s="124"/>
      <c r="AF580" s="124"/>
      <c r="AP580" s="124"/>
      <c r="AZ580" s="124"/>
      <c r="BA580" s="124"/>
      <c r="BJ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74"/>
      <c r="B581" s="124"/>
      <c r="L581" s="124"/>
      <c r="V581" s="124"/>
      <c r="AF581" s="124"/>
      <c r="AP581" s="124"/>
      <c r="AZ581" s="124"/>
      <c r="BA581" s="124"/>
      <c r="BJ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74"/>
      <c r="B582" s="124"/>
      <c r="L582" s="124"/>
      <c r="V582" s="124"/>
      <c r="AF582" s="124"/>
      <c r="AP582" s="124"/>
      <c r="AZ582" s="124"/>
      <c r="BA582" s="124"/>
      <c r="BJ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74"/>
      <c r="B583" s="124"/>
      <c r="L583" s="124"/>
      <c r="V583" s="124"/>
      <c r="AF583" s="124"/>
      <c r="AP583" s="124"/>
      <c r="AZ583" s="124"/>
      <c r="BA583" s="124"/>
      <c r="BJ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74"/>
      <c r="B584" s="124"/>
      <c r="L584" s="124"/>
      <c r="V584" s="124"/>
      <c r="AF584" s="124"/>
      <c r="AP584" s="124"/>
      <c r="AZ584" s="124"/>
      <c r="BA584" s="124"/>
      <c r="BJ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74"/>
      <c r="B585" s="124"/>
      <c r="L585" s="124"/>
      <c r="V585" s="124"/>
      <c r="AF585" s="124"/>
      <c r="AP585" s="124"/>
      <c r="AZ585" s="124"/>
      <c r="BA585" s="124"/>
      <c r="BJ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74"/>
      <c r="B586" s="124"/>
      <c r="L586" s="124"/>
      <c r="V586" s="124"/>
      <c r="AF586" s="124"/>
      <c r="AP586" s="124"/>
      <c r="AZ586" s="124"/>
      <c r="BA586" s="124"/>
      <c r="BJ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74"/>
      <c r="B587" s="124"/>
      <c r="L587" s="124"/>
      <c r="V587" s="124"/>
      <c r="AF587" s="124"/>
      <c r="AP587" s="124"/>
      <c r="AZ587" s="124"/>
      <c r="BA587" s="124"/>
      <c r="BJ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74"/>
      <c r="B588" s="124"/>
      <c r="L588" s="124"/>
      <c r="V588" s="124"/>
      <c r="AF588" s="124"/>
      <c r="AP588" s="124"/>
      <c r="AZ588" s="124"/>
      <c r="BA588" s="124"/>
      <c r="BJ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74"/>
      <c r="B589" s="124"/>
      <c r="L589" s="124"/>
      <c r="V589" s="124"/>
      <c r="AF589" s="124"/>
      <c r="AP589" s="124"/>
      <c r="AZ589" s="124"/>
      <c r="BA589" s="124"/>
      <c r="BJ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74"/>
      <c r="B590" s="124"/>
      <c r="L590" s="124"/>
      <c r="V590" s="124"/>
      <c r="AF590" s="124"/>
      <c r="AP590" s="124"/>
      <c r="AZ590" s="124"/>
      <c r="BA590" s="124"/>
      <c r="BJ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74"/>
      <c r="B591" s="124"/>
      <c r="L591" s="124"/>
      <c r="V591" s="124"/>
      <c r="AF591" s="124"/>
      <c r="AP591" s="124"/>
      <c r="AZ591" s="124"/>
      <c r="BA591" s="124"/>
      <c r="BJ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74"/>
      <c r="B592" s="124"/>
      <c r="L592" s="124"/>
      <c r="V592" s="124"/>
      <c r="AF592" s="124"/>
      <c r="AP592" s="124"/>
      <c r="AZ592" s="124"/>
      <c r="BA592" s="124"/>
      <c r="BJ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74"/>
      <c r="B593" s="124"/>
      <c r="L593" s="124"/>
      <c r="V593" s="124"/>
      <c r="AF593" s="124"/>
      <c r="AP593" s="124"/>
      <c r="AZ593" s="124"/>
      <c r="BA593" s="124"/>
      <c r="BJ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74"/>
      <c r="B594" s="124"/>
      <c r="L594" s="124"/>
      <c r="V594" s="124"/>
      <c r="AF594" s="124"/>
      <c r="AP594" s="124"/>
      <c r="AZ594" s="124"/>
      <c r="BA594" s="124"/>
      <c r="BJ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74"/>
      <c r="B595" s="124"/>
      <c r="L595" s="124"/>
      <c r="V595" s="124"/>
      <c r="AF595" s="124"/>
      <c r="AP595" s="124"/>
      <c r="AZ595" s="124"/>
      <c r="BA595" s="124"/>
      <c r="BJ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74"/>
      <c r="B596" s="124"/>
      <c r="L596" s="124"/>
      <c r="V596" s="124"/>
      <c r="AF596" s="124"/>
      <c r="AP596" s="124"/>
      <c r="AZ596" s="124"/>
      <c r="BA596" s="124"/>
      <c r="BJ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74"/>
      <c r="B597" s="124"/>
      <c r="L597" s="124"/>
      <c r="V597" s="124"/>
      <c r="AF597" s="124"/>
      <c r="AP597" s="124"/>
      <c r="AZ597" s="124"/>
      <c r="BA597" s="124"/>
      <c r="BJ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74"/>
      <c r="B598" s="124"/>
      <c r="L598" s="124"/>
      <c r="V598" s="124"/>
      <c r="AF598" s="124"/>
      <c r="AP598" s="124"/>
      <c r="AZ598" s="124"/>
      <c r="BA598" s="124"/>
      <c r="BJ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74"/>
      <c r="B599" s="124"/>
      <c r="L599" s="124"/>
      <c r="V599" s="124"/>
      <c r="AF599" s="124"/>
      <c r="AP599" s="124"/>
      <c r="AZ599" s="124"/>
      <c r="BA599" s="124"/>
      <c r="BJ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74"/>
      <c r="B600" s="124"/>
      <c r="L600" s="124"/>
      <c r="V600" s="124"/>
      <c r="AF600" s="124"/>
      <c r="AP600" s="124"/>
      <c r="AZ600" s="124"/>
      <c r="BA600" s="124"/>
      <c r="BJ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74"/>
      <c r="B601" s="124"/>
      <c r="L601" s="124"/>
      <c r="V601" s="124"/>
      <c r="AF601" s="124"/>
      <c r="AP601" s="124"/>
      <c r="AZ601" s="124"/>
      <c r="BA601" s="124"/>
      <c r="BJ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74"/>
      <c r="B602" s="124"/>
      <c r="L602" s="124"/>
      <c r="V602" s="124"/>
      <c r="AF602" s="124"/>
      <c r="AP602" s="124"/>
      <c r="AZ602" s="124"/>
      <c r="BA602" s="124"/>
      <c r="BJ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74"/>
      <c r="B603" s="124"/>
      <c r="L603" s="124"/>
      <c r="V603" s="124"/>
      <c r="AF603" s="124"/>
      <c r="AP603" s="124"/>
      <c r="AZ603" s="124"/>
      <c r="BA603" s="124"/>
      <c r="BJ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74"/>
      <c r="B604" s="124"/>
      <c r="L604" s="124"/>
      <c r="V604" s="124"/>
      <c r="AF604" s="124"/>
      <c r="AP604" s="124"/>
      <c r="AZ604" s="124"/>
      <c r="BA604" s="124"/>
      <c r="BJ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74"/>
      <c r="B605" s="124"/>
      <c r="L605" s="124"/>
      <c r="V605" s="124"/>
      <c r="AF605" s="124"/>
      <c r="AP605" s="124"/>
      <c r="AZ605" s="124"/>
      <c r="BA605" s="124"/>
      <c r="BJ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74"/>
      <c r="B606" s="124"/>
      <c r="L606" s="124"/>
      <c r="V606" s="124"/>
      <c r="AF606" s="124"/>
      <c r="AP606" s="124"/>
      <c r="AZ606" s="124"/>
      <c r="BA606" s="124"/>
      <c r="BJ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74"/>
      <c r="B607" s="124"/>
      <c r="L607" s="124"/>
      <c r="V607" s="124"/>
      <c r="AF607" s="124"/>
      <c r="AP607" s="124"/>
      <c r="AZ607" s="124"/>
      <c r="BA607" s="124"/>
      <c r="BJ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74"/>
      <c r="B608" s="124"/>
      <c r="L608" s="124"/>
      <c r="V608" s="124"/>
      <c r="AF608" s="124"/>
      <c r="AP608" s="124"/>
      <c r="AZ608" s="124"/>
      <c r="BA608" s="124"/>
      <c r="BJ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74"/>
      <c r="B609" s="124"/>
      <c r="L609" s="124"/>
      <c r="V609" s="124"/>
      <c r="AF609" s="124"/>
      <c r="AP609" s="124"/>
      <c r="AZ609" s="124"/>
      <c r="BA609" s="124"/>
      <c r="BJ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74"/>
      <c r="B610" s="124"/>
      <c r="L610" s="124"/>
      <c r="V610" s="124"/>
      <c r="AF610" s="124"/>
      <c r="AP610" s="124"/>
      <c r="AZ610" s="124"/>
      <c r="BA610" s="124"/>
      <c r="BJ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74"/>
      <c r="B611" s="124"/>
      <c r="L611" s="124"/>
      <c r="V611" s="124"/>
      <c r="AF611" s="124"/>
      <c r="AP611" s="124"/>
      <c r="AZ611" s="124"/>
      <c r="BA611" s="124"/>
      <c r="BJ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74"/>
      <c r="B612" s="124"/>
      <c r="L612" s="124"/>
      <c r="V612" s="124"/>
      <c r="AF612" s="124"/>
      <c r="AP612" s="124"/>
      <c r="AZ612" s="124"/>
      <c r="BA612" s="124"/>
      <c r="BJ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74"/>
      <c r="B613" s="124"/>
      <c r="L613" s="124"/>
      <c r="V613" s="124"/>
      <c r="AF613" s="124"/>
      <c r="AP613" s="124"/>
      <c r="AZ613" s="124"/>
      <c r="BA613" s="124"/>
      <c r="BJ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74"/>
      <c r="B614" s="124"/>
      <c r="L614" s="124"/>
      <c r="V614" s="124"/>
      <c r="AF614" s="124"/>
      <c r="AP614" s="124"/>
      <c r="AZ614" s="124"/>
      <c r="BA614" s="124"/>
      <c r="BJ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74"/>
      <c r="B615" s="124"/>
      <c r="L615" s="124"/>
      <c r="V615" s="124"/>
      <c r="AF615" s="124"/>
      <c r="AP615" s="124"/>
      <c r="AZ615" s="124"/>
      <c r="BA615" s="124"/>
      <c r="BJ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74"/>
      <c r="B616" s="124"/>
      <c r="L616" s="124"/>
      <c r="V616" s="124"/>
      <c r="AF616" s="124"/>
      <c r="AP616" s="124"/>
      <c r="AZ616" s="124"/>
      <c r="BA616" s="124"/>
      <c r="BJ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74"/>
      <c r="B617" s="124"/>
      <c r="L617" s="124"/>
      <c r="V617" s="124"/>
      <c r="AF617" s="124"/>
      <c r="AP617" s="124"/>
      <c r="AZ617" s="124"/>
      <c r="BA617" s="124"/>
      <c r="BJ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74"/>
      <c r="B618" s="124"/>
      <c r="L618" s="124"/>
      <c r="V618" s="124"/>
      <c r="AF618" s="124"/>
      <c r="AP618" s="124"/>
      <c r="AZ618" s="124"/>
      <c r="BA618" s="124"/>
      <c r="BJ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74"/>
      <c r="B619" s="124"/>
      <c r="L619" s="124"/>
      <c r="V619" s="124"/>
      <c r="AF619" s="124"/>
      <c r="AP619" s="124"/>
      <c r="AZ619" s="124"/>
      <c r="BA619" s="124"/>
      <c r="BJ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74"/>
      <c r="B620" s="124"/>
      <c r="L620" s="124"/>
      <c r="V620" s="124"/>
      <c r="AF620" s="124"/>
      <c r="AP620" s="124"/>
      <c r="AZ620" s="124"/>
      <c r="BA620" s="124"/>
      <c r="BJ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74"/>
      <c r="B621" s="124"/>
      <c r="L621" s="124"/>
      <c r="V621" s="124"/>
      <c r="AF621" s="124"/>
      <c r="AP621" s="124"/>
      <c r="AZ621" s="124"/>
      <c r="BA621" s="124"/>
      <c r="BJ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74"/>
      <c r="B622" s="124"/>
      <c r="L622" s="124"/>
      <c r="V622" s="124"/>
      <c r="AF622" s="124"/>
      <c r="AP622" s="124"/>
      <c r="AZ622" s="124"/>
      <c r="BA622" s="124"/>
      <c r="BJ622" s="124"/>
      <c r="BT622" s="124"/>
      <c r="CD622" s="124"/>
      <c r="CN622" s="124"/>
      <c r="CX622" s="124"/>
      <c r="DH622" s="124"/>
      <c r="DR622" s="124"/>
      <c r="EB622" s="124"/>
      <c r="EL622" s="124"/>
      <c r="EV622" s="124"/>
      <c r="FF622" s="124"/>
      <c r="FP622" s="124"/>
      <c r="FZ622" s="124"/>
      <c r="GJ622" s="124"/>
      <c r="GT622" s="124"/>
      <c r="HD622" s="124"/>
      <c r="HN622" s="124"/>
      <c r="HX622" s="124"/>
    </row>
    <row xmlns:x14ac="http://schemas.microsoft.com/office/spreadsheetml/2009/9/ac" r="623" s="3" customFormat="true" x14ac:dyDescent="0.25">
      <c r="A623" s="374"/>
      <c r="B623" s="124"/>
      <c r="L623" s="124"/>
      <c r="V623" s="124"/>
      <c r="AF623" s="124"/>
      <c r="AP623" s="124"/>
      <c r="AZ623" s="124"/>
      <c r="BA623" s="124"/>
      <c r="BJ623" s="124"/>
      <c r="BT623" s="124"/>
      <c r="CD623" s="124"/>
      <c r="CN623" s="124"/>
      <c r="CX623" s="124"/>
      <c r="DH623" s="124"/>
      <c r="DR623" s="124"/>
      <c r="EB623" s="124"/>
      <c r="EL623" s="124"/>
      <c r="EV623" s="124"/>
      <c r="FF623" s="124"/>
      <c r="FP623" s="124"/>
      <c r="FZ623" s="124"/>
      <c r="GJ623" s="124"/>
      <c r="GT623" s="124"/>
      <c r="HD623" s="124"/>
      <c r="HN623" s="124"/>
      <c r="HX623" s="124"/>
    </row>
    <row xmlns:x14ac="http://schemas.microsoft.com/office/spreadsheetml/2009/9/ac" r="624" s="3" customFormat="true" x14ac:dyDescent="0.25">
      <c r="A624" s="374"/>
      <c r="B624" s="124"/>
      <c r="L624" s="124"/>
      <c r="V624" s="124"/>
      <c r="AF624" s="124"/>
      <c r="AP624" s="124"/>
      <c r="AZ624" s="124"/>
      <c r="BA624" s="124"/>
      <c r="BJ624" s="124"/>
      <c r="BT624" s="124"/>
      <c r="CD624" s="124"/>
      <c r="CN624" s="124"/>
      <c r="CX624" s="124"/>
      <c r="DH624" s="124"/>
      <c r="DR624" s="124"/>
      <c r="EB624" s="124"/>
      <c r="EL624" s="124"/>
      <c r="EV624" s="124"/>
      <c r="FF624" s="124"/>
      <c r="FP624" s="124"/>
      <c r="FZ624" s="124"/>
      <c r="GJ624" s="124"/>
      <c r="GT624" s="124"/>
      <c r="HD624" s="124"/>
      <c r="HN624" s="124"/>
      <c r="HX624" s="124"/>
    </row>
    <row xmlns:x14ac="http://schemas.microsoft.com/office/spreadsheetml/2009/9/ac" r="625" s="3" customFormat="true" x14ac:dyDescent="0.25">
      <c r="A625" s="374"/>
      <c r="B625" s="124"/>
      <c r="L625" s="124"/>
      <c r="V625" s="124"/>
      <c r="AF625" s="124"/>
      <c r="AP625" s="124"/>
      <c r="AZ625" s="124"/>
      <c r="BA625" s="124"/>
      <c r="BJ625" s="124"/>
      <c r="BT625" s="124"/>
      <c r="CD625" s="124"/>
      <c r="CN625" s="124"/>
      <c r="CX625" s="124"/>
      <c r="DH625" s="124"/>
      <c r="DR625" s="124"/>
      <c r="EB625" s="124"/>
      <c r="EL625" s="124"/>
      <c r="EV625" s="124"/>
      <c r="FF625" s="124"/>
      <c r="FP625" s="124"/>
      <c r="FZ625" s="124"/>
      <c r="GJ625" s="124"/>
      <c r="GT625" s="124"/>
      <c r="HD625" s="124"/>
      <c r="HN625" s="124"/>
      <c r="HX625" s="124"/>
    </row>
    <row xmlns:x14ac="http://schemas.microsoft.com/office/spreadsheetml/2009/9/ac" r="626" s="3" customFormat="true" x14ac:dyDescent="0.25">
      <c r="A626" s="374"/>
      <c r="B626" s="124"/>
      <c r="L626" s="124"/>
      <c r="V626" s="124"/>
      <c r="AF626" s="124"/>
      <c r="AP626" s="124"/>
      <c r="AZ626" s="124"/>
      <c r="BA626" s="124"/>
      <c r="BJ626" s="124"/>
      <c r="BT626" s="124"/>
      <c r="CD626" s="124"/>
      <c r="CN626" s="124"/>
      <c r="CX626" s="124"/>
      <c r="DH626" s="124"/>
      <c r="DR626" s="124"/>
      <c r="EB626" s="124"/>
      <c r="EL626" s="124"/>
      <c r="EV626" s="124"/>
      <c r="FF626" s="124"/>
      <c r="FP626" s="124"/>
      <c r="FZ626" s="124"/>
      <c r="GJ626" s="124"/>
      <c r="GT626" s="124"/>
      <c r="HD626" s="124"/>
      <c r="HN626" s="124"/>
      <c r="HX626" s="124"/>
    </row>
    <row xmlns:x14ac="http://schemas.microsoft.com/office/spreadsheetml/2009/9/ac" r="627" s="3" customFormat="true" x14ac:dyDescent="0.25">
      <c r="A627" s="374"/>
      <c r="B627" s="124"/>
      <c r="L627" s="124"/>
      <c r="V627" s="124"/>
      <c r="AF627" s="124"/>
      <c r="AP627" s="124"/>
      <c r="AZ627" s="124"/>
      <c r="BA627" s="124"/>
      <c r="BJ627" s="124"/>
      <c r="BT627" s="124"/>
      <c r="CD627" s="124"/>
      <c r="CN627" s="124"/>
      <c r="CX627" s="124"/>
      <c r="DH627" s="124"/>
      <c r="DR627" s="124"/>
      <c r="EB627" s="124"/>
      <c r="EL627" s="124"/>
      <c r="EV627" s="124"/>
      <c r="FF627" s="124"/>
      <c r="FP627" s="124"/>
      <c r="FZ627" s="124"/>
      <c r="GJ627" s="124"/>
      <c r="GT627" s="124"/>
      <c r="HD627" s="124"/>
      <c r="HN627" s="124"/>
      <c r="HX627" s="124"/>
    </row>
    <row xmlns:x14ac="http://schemas.microsoft.com/office/spreadsheetml/2009/9/ac" r="628" s="3" customFormat="true" x14ac:dyDescent="0.25">
      <c r="A628" s="374"/>
      <c r="B628" s="124"/>
      <c r="L628" s="124"/>
      <c r="V628" s="124"/>
      <c r="AF628" s="124"/>
      <c r="AP628" s="124"/>
      <c r="AZ628" s="124"/>
      <c r="BA628" s="124"/>
      <c r="BJ628" s="124"/>
      <c r="BT628" s="124"/>
      <c r="CD628" s="124"/>
      <c r="CN628" s="124"/>
      <c r="CX628" s="124"/>
      <c r="DH628" s="124"/>
      <c r="DR628" s="124"/>
      <c r="EB628" s="124"/>
      <c r="EL628" s="124"/>
      <c r="EV628" s="124"/>
      <c r="FF628" s="124"/>
      <c r="FP628" s="124"/>
      <c r="FZ628" s="124"/>
      <c r="GJ628" s="124"/>
      <c r="GT628" s="124"/>
      <c r="HD628" s="124"/>
      <c r="HN628" s="124"/>
      <c r="HX628" s="124"/>
    </row>
    <row xmlns:x14ac="http://schemas.microsoft.com/office/spreadsheetml/2009/9/ac" r="629" s="3" customFormat="true" x14ac:dyDescent="0.25">
      <c r="A629" s="374"/>
      <c r="B629" s="124"/>
      <c r="L629" s="124"/>
      <c r="V629" s="124"/>
      <c r="AF629" s="124"/>
      <c r="AP629" s="124"/>
      <c r="AZ629" s="124"/>
      <c r="BA629" s="124"/>
      <c r="BJ629" s="124"/>
      <c r="BT629" s="124"/>
      <c r="CD629" s="124"/>
      <c r="CN629" s="124"/>
      <c r="CX629" s="124"/>
      <c r="DH629" s="124"/>
      <c r="DR629" s="124"/>
      <c r="EB629" s="124"/>
      <c r="EL629" s="124"/>
      <c r="EV629" s="124"/>
      <c r="FF629" s="124"/>
      <c r="FP629" s="124"/>
      <c r="FZ629" s="124"/>
      <c r="GJ629" s="124"/>
      <c r="GT629" s="124"/>
      <c r="HD629" s="124"/>
      <c r="HN629" s="124"/>
      <c r="HX629" s="124"/>
    </row>
    <row xmlns:x14ac="http://schemas.microsoft.com/office/spreadsheetml/2009/9/ac" r="630" s="3" customFormat="true" x14ac:dyDescent="0.25">
      <c r="A630" s="374"/>
      <c r="B630" s="124"/>
      <c r="L630" s="124"/>
      <c r="V630" s="124"/>
      <c r="AF630" s="124"/>
      <c r="AP630" s="124"/>
      <c r="AZ630" s="124"/>
      <c r="BA630" s="124"/>
      <c r="BJ630" s="124"/>
      <c r="BT630" s="124"/>
      <c r="CD630" s="124"/>
      <c r="CN630" s="124"/>
      <c r="CX630" s="124"/>
      <c r="DH630" s="124"/>
      <c r="DR630" s="124"/>
      <c r="EB630" s="124"/>
      <c r="EL630" s="124"/>
      <c r="EV630" s="124"/>
      <c r="FF630" s="124"/>
      <c r="FP630" s="124"/>
      <c r="FZ630" s="124"/>
      <c r="GJ630" s="124"/>
      <c r="GT630" s="124"/>
      <c r="HD630" s="124"/>
      <c r="HN630" s="124"/>
      <c r="HX630" s="124"/>
    </row>
    <row xmlns:x14ac="http://schemas.microsoft.com/office/spreadsheetml/2009/9/ac" r="631" s="3" customFormat="true" x14ac:dyDescent="0.25">
      <c r="A631" s="374"/>
      <c r="B631" s="124"/>
      <c r="L631" s="124"/>
      <c r="V631" s="124"/>
      <c r="AF631" s="124"/>
      <c r="AP631" s="124"/>
      <c r="AZ631" s="124"/>
      <c r="BA631" s="124"/>
      <c r="BJ631" s="124"/>
      <c r="BT631" s="124"/>
      <c r="CD631" s="124"/>
      <c r="CN631" s="124"/>
      <c r="CX631" s="124"/>
      <c r="DH631" s="124"/>
      <c r="DR631" s="124"/>
      <c r="EB631" s="124"/>
      <c r="EL631" s="124"/>
      <c r="EV631" s="124"/>
      <c r="FF631" s="124"/>
      <c r="FP631" s="124"/>
      <c r="FZ631" s="124"/>
      <c r="GJ631" s="124"/>
      <c r="GT631" s="124"/>
      <c r="HD631" s="124"/>
      <c r="HN631" s="124"/>
      <c r="HX631" s="124"/>
    </row>
    <row xmlns:x14ac="http://schemas.microsoft.com/office/spreadsheetml/2009/9/ac" r="632" s="3" customFormat="true" x14ac:dyDescent="0.25">
      <c r="A632" s="374"/>
      <c r="B632" s="124"/>
      <c r="L632" s="124"/>
      <c r="V632" s="124"/>
      <c r="AF632" s="124"/>
      <c r="AP632" s="124"/>
      <c r="AZ632" s="124"/>
      <c r="BA632" s="124"/>
      <c r="BJ632" s="124"/>
      <c r="BT632" s="124"/>
      <c r="CD632" s="124"/>
      <c r="CN632" s="124"/>
      <c r="CX632" s="124"/>
      <c r="DH632" s="124"/>
      <c r="DR632" s="124"/>
      <c r="EB632" s="124"/>
      <c r="EL632" s="124"/>
      <c r="EV632" s="124"/>
      <c r="FF632" s="124"/>
      <c r="FP632" s="124"/>
      <c r="FZ632" s="124"/>
      <c r="GJ632" s="124"/>
      <c r="GT632" s="124"/>
      <c r="HD632" s="124"/>
      <c r="HN632" s="124"/>
      <c r="HX632" s="124"/>
    </row>
    <row xmlns:x14ac="http://schemas.microsoft.com/office/spreadsheetml/2009/9/ac" r="633" s="3" customFormat="true" x14ac:dyDescent="0.25">
      <c r="A633" s="374"/>
      <c r="B633" s="124"/>
      <c r="L633" s="124"/>
      <c r="V633" s="124"/>
      <c r="AF633" s="124"/>
      <c r="AP633" s="124"/>
      <c r="AZ633" s="124"/>
      <c r="BA633" s="124"/>
      <c r="BJ633" s="124"/>
      <c r="BT633" s="124"/>
      <c r="CD633" s="124"/>
      <c r="CN633" s="124"/>
      <c r="CX633" s="124"/>
      <c r="DH633" s="124"/>
      <c r="DR633" s="124"/>
      <c r="EB633" s="124"/>
      <c r="EL633" s="124"/>
      <c r="EV633" s="124"/>
      <c r="FF633" s="124"/>
      <c r="FP633" s="124"/>
      <c r="FZ633" s="124"/>
      <c r="GJ633" s="124"/>
      <c r="GT633" s="124"/>
      <c r="HD633" s="124"/>
      <c r="HN633" s="124"/>
      <c r="HX633" s="124"/>
    </row>
    <row xmlns:x14ac="http://schemas.microsoft.com/office/spreadsheetml/2009/9/ac" r="634" s="3" customFormat="true" x14ac:dyDescent="0.25">
      <c r="A634" s="374"/>
      <c r="B634" s="124"/>
      <c r="L634" s="124"/>
      <c r="V634" s="124"/>
      <c r="AF634" s="124"/>
      <c r="AP634" s="124"/>
      <c r="AZ634" s="124"/>
      <c r="BA634" s="124"/>
      <c r="BJ634" s="124"/>
      <c r="BT634" s="124"/>
      <c r="CD634" s="124"/>
      <c r="CN634" s="124"/>
      <c r="CX634" s="124"/>
      <c r="DH634" s="124"/>
      <c r="DR634" s="124"/>
      <c r="EB634" s="124"/>
      <c r="EL634" s="124"/>
      <c r="EV634" s="124"/>
      <c r="FF634" s="124"/>
      <c r="FP634" s="124"/>
      <c r="FZ634" s="124"/>
      <c r="GJ634" s="124"/>
      <c r="GT634" s="124"/>
      <c r="HD634" s="124"/>
      <c r="HN634" s="124"/>
      <c r="HX634" s="124"/>
    </row>
    <row xmlns:x14ac="http://schemas.microsoft.com/office/spreadsheetml/2009/9/ac" r="635" s="3" customFormat="true" x14ac:dyDescent="0.25">
      <c r="A635" s="374"/>
      <c r="B635" s="124"/>
      <c r="L635" s="124"/>
      <c r="V635" s="124"/>
      <c r="AF635" s="124"/>
      <c r="AP635" s="124"/>
      <c r="AZ635" s="124"/>
      <c r="BA635" s="124"/>
      <c r="BJ635" s="124"/>
      <c r="BT635" s="124"/>
      <c r="CD635" s="124"/>
      <c r="CN635" s="124"/>
      <c r="CX635" s="124"/>
      <c r="DH635" s="124"/>
      <c r="DR635" s="124"/>
      <c r="EB635" s="124"/>
      <c r="EL635" s="124"/>
      <c r="EV635" s="124"/>
      <c r="FF635" s="124"/>
      <c r="FP635" s="124"/>
      <c r="FZ635" s="124"/>
      <c r="GJ635" s="124"/>
      <c r="GT635" s="124"/>
      <c r="HD635" s="124"/>
      <c r="HN635" s="124"/>
      <c r="HX635" s="124"/>
    </row>
    <row xmlns:x14ac="http://schemas.microsoft.com/office/spreadsheetml/2009/9/ac" r="636" s="3" customFormat="true" x14ac:dyDescent="0.25">
      <c r="A636" s="374"/>
      <c r="B636" s="124"/>
      <c r="L636" s="124"/>
      <c r="V636" s="124"/>
      <c r="AF636" s="124"/>
      <c r="AP636" s="124"/>
      <c r="AZ636" s="124"/>
      <c r="BA636" s="124"/>
      <c r="BJ636" s="124"/>
      <c r="BT636" s="124"/>
      <c r="CD636" s="124"/>
      <c r="CN636" s="124"/>
      <c r="CX636" s="124"/>
      <c r="DH636" s="124"/>
      <c r="DR636" s="124"/>
      <c r="EB636" s="124"/>
      <c r="EL636" s="124"/>
      <c r="EV636" s="124"/>
      <c r="FF636" s="124"/>
      <c r="FP636" s="124"/>
      <c r="FZ636" s="124"/>
      <c r="GJ636" s="124"/>
      <c r="GT636" s="124"/>
      <c r="HD636" s="124"/>
      <c r="HN636" s="124"/>
      <c r="HX636" s="124"/>
    </row>
    <row xmlns:x14ac="http://schemas.microsoft.com/office/spreadsheetml/2009/9/ac" r="637" s="3" customFormat="true" x14ac:dyDescent="0.25">
      <c r="A637" s="374"/>
      <c r="B637" s="124"/>
      <c r="L637" s="124"/>
      <c r="V637" s="124"/>
      <c r="AF637" s="124"/>
      <c r="AP637" s="124"/>
      <c r="AZ637" s="124"/>
      <c r="BA637" s="124"/>
      <c r="BJ637" s="124"/>
      <c r="BT637" s="124"/>
      <c r="CD637" s="124"/>
      <c r="CN637" s="124"/>
      <c r="CX637" s="124"/>
      <c r="DH637" s="124"/>
      <c r="DR637" s="124"/>
      <c r="EB637" s="124"/>
      <c r="EL637" s="124"/>
      <c r="EV637" s="124"/>
      <c r="FF637" s="124"/>
      <c r="FP637" s="124"/>
      <c r="FZ637" s="124"/>
      <c r="GJ637" s="124"/>
      <c r="GT637" s="124"/>
      <c r="HD637" s="124"/>
      <c r="HN637" s="124"/>
      <c r="HX637" s="124"/>
    </row>
  </sheetData>
  <mergeCells count="15">
    <mergeCell ref="DS26:DY26"/>
    <mergeCell ref="EC26:EI26"/>
    <mergeCell ref="DI26:DO26"/>
    <mergeCell ref="CY26:DE26"/>
    <mergeCell ref="A2:A3"/>
    <mergeCell ref="C26:I26"/>
    <mergeCell ref="M26:S26"/>
    <mergeCell ref="AQ26:AW26"/>
    <mergeCell ref="CO26:CU26"/>
    <mergeCell ref="BU26:CA26"/>
    <mergeCell ref="CE26:CK26"/>
    <mergeCell ref="BK26:BQ26"/>
    <mergeCell ref="BA26:BG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xmlns:x14ac="http://schemas.microsoft.com/office/spreadsheetml/2009/9/ac" defaultRowHeight="15.75" x14ac:dyDescent="0.25"/>
  <cols>
    <col min="1" max="1" width="20.375" customWidth="true"/>
    <col min="2" max="2" width="24.625" style="125" customWidth="true"/>
    <col min="3" max="3" width="29.75" customWidth="true"/>
    <col min="4" max="9" width="7.875" customWidth="true"/>
    <col min="10" max="11" width="1.125" customWidth="true"/>
    <col min="12" max="12" width="24.625" style="125" customWidth="true"/>
    <col min="13" max="13" width="29.75" customWidth="true"/>
    <col min="14" max="19" width="7.875" customWidth="true"/>
    <col min="20" max="21" width="1.125" customWidth="true"/>
    <col min="22" max="22" width="24.625" style="125" customWidth="true"/>
    <col min="23" max="23" width="29.75" customWidth="true"/>
    <col min="24" max="29" width="7.875" customWidth="true"/>
    <col min="30" max="31" width="1.125" customWidth="true"/>
    <col min="32" max="32" width="24.625" style="125" customWidth="true"/>
    <col min="33" max="33" width="29.75" customWidth="true"/>
    <col min="34" max="39" width="7.875" customWidth="true"/>
    <col min="40" max="41" width="1.125" customWidth="true"/>
    <col min="42" max="42" width="24.625" style="125" customWidth="true"/>
    <col min="43" max="43" width="29.75" customWidth="true"/>
    <col min="44" max="49" width="7.875" customWidth="true"/>
    <col min="50" max="51" width="1.125" customWidth="true"/>
    <col min="52" max="52" width="24.625" style="125" customWidth="true"/>
    <col min="53" max="53" width="29.75" style="125" customWidth="true"/>
    <col min="54" max="59" width="7.875" customWidth="true"/>
    <col min="60" max="61" width="1.125" customWidth="true"/>
    <col min="62" max="62" width="24.625" style="125" customWidth="true"/>
    <col min="63" max="63" width="29.75" customWidth="true"/>
    <col min="64" max="69" width="7.875" customWidth="true"/>
    <col min="70" max="71" width="1.125" customWidth="true"/>
    <col min="72" max="72" width="24.625" style="125" customWidth="true"/>
    <col min="73" max="73" width="29.75" customWidth="true"/>
    <col min="74" max="79" width="7.875" customWidth="true"/>
    <col min="80" max="81" width="1.125" customWidth="true"/>
    <col min="82" max="82" width="24.625" style="125" customWidth="true"/>
    <col min="83" max="83" width="29.75" customWidth="true"/>
    <col min="84" max="89" width="7.875" customWidth="true"/>
    <col min="90" max="91" width="1.125" customWidth="true"/>
    <col min="92" max="92" width="24.625" style="125" customWidth="true"/>
    <col min="93" max="93" width="29.75" customWidth="true"/>
    <col min="94" max="99" width="7.875" customWidth="true"/>
    <col min="100" max="101" width="1.125" customWidth="true"/>
    <col min="102" max="102" width="24.625" style="125" customWidth="true"/>
    <col min="103" max="103" width="29.75" customWidth="true"/>
    <col min="104" max="109" width="7.875" customWidth="true"/>
    <col min="110" max="111" width="1.125" customWidth="true"/>
    <col min="112" max="112" width="24.625" style="125" customWidth="true"/>
    <col min="113" max="113" width="29.75" customWidth="true"/>
    <col min="114" max="119" width="7.875" customWidth="true"/>
    <col min="120" max="121" width="1.125" customWidth="true"/>
    <col min="122" max="122" width="24.625" style="125" customWidth="true"/>
    <col min="123" max="123" width="29.75" customWidth="true"/>
    <col min="124" max="129" width="7.875" customWidth="true"/>
    <col min="130" max="131" width="1.125" customWidth="true"/>
    <col min="132" max="132" width="24.625" style="125" customWidth="true"/>
    <col min="133" max="133" width="29.75" customWidth="true"/>
    <col min="134" max="139" width="7.875" customWidth="true"/>
    <col min="140" max="141" width="1.125" customWidth="true"/>
    <col min="142" max="142" width="24.625" style="125" customWidth="true"/>
    <col min="143" max="143" width="29.75" customWidth="true"/>
    <col min="144" max="149" width="7.875" customWidth="true"/>
    <col min="150" max="151" width="1.125" customWidth="true"/>
    <col min="152" max="152" width="24.625" style="125" customWidth="true"/>
    <col min="153" max="153" width="29.75" customWidth="true"/>
    <col min="154" max="159" width="7.875" customWidth="true"/>
    <col min="160" max="161" width="1.125" customWidth="true"/>
    <col min="162" max="162" width="24.625" style="125" customWidth="true"/>
    <col min="163" max="163" width="29.75" customWidth="true"/>
    <col min="164" max="169" width="7.875" customWidth="true"/>
    <col min="170" max="171" width="1.125" customWidth="true"/>
    <col min="172" max="172" width="24.625" style="125" customWidth="true"/>
    <col min="173" max="173" width="29.75" customWidth="true"/>
    <col min="174" max="179" width="7.875" customWidth="true"/>
    <col min="180" max="181" width="1.125" customWidth="true"/>
    <col min="182" max="182" width="24.625" style="125" customWidth="true"/>
    <col min="183" max="183" width="29.75" customWidth="true"/>
    <col min="184" max="189" width="7.875" customWidth="true"/>
    <col min="190" max="191" width="1.125" customWidth="true"/>
    <col min="192" max="192" width="24.625" style="125" customWidth="true"/>
    <col min="193" max="193" width="29.75" customWidth="true"/>
    <col min="194" max="199" width="7.875" customWidth="true"/>
    <col min="200" max="201" width="1.125" customWidth="true"/>
    <col min="202" max="202" width="24.625" style="125" customWidth="true"/>
    <col min="203" max="203" width="29.75" customWidth="true"/>
    <col min="204" max="209" width="7.875" customWidth="true"/>
    <col min="210" max="211" width="1.125" customWidth="true"/>
    <col min="212" max="212" width="24.625" style="125" customWidth="true"/>
    <col min="213" max="213" width="29.75" customWidth="true"/>
    <col min="214" max="219" width="7.875" customWidth="true"/>
    <col min="220" max="221" width="1.125" customWidth="true"/>
    <col min="222" max="222" width="24.625" style="125" customWidth="true"/>
    <col min="223" max="223" width="29.75" customWidth="true"/>
    <col min="224" max="229" width="7.875" customWidth="true"/>
    <col min="230" max="231" width="1.125" customWidth="true"/>
    <col min="232" max="232" width="24.625" style="125" customWidth="true"/>
    <col min="233" max="233" width="29.75" customWidth="true"/>
    <col min="234" max="239" width="7.875" customWidth="true"/>
    <col min="240" max="241" width="1.125" customWidth="true"/>
  </cols>
  <sheetData>
    <row xmlns:x14ac="http://schemas.microsoft.com/office/spreadsheetml/2009/9/ac" r="1" s="306" customFormat="true" ht="30" customHeight="true" x14ac:dyDescent="0.25">
      <c r="B1" s="322" t="s">
        <v>22</v>
      </c>
      <c r="C1" s="546" t="s">
        <v>248</v>
      </c>
      <c r="D1" s="303" t="s">
        <v>159</v>
      </c>
      <c r="E1" s="303"/>
      <c r="F1" s="303"/>
      <c r="G1" s="303"/>
      <c r="H1" s="303"/>
      <c r="I1" s="321"/>
      <c r="J1" s="304"/>
      <c r="K1" s="305"/>
      <c r="L1" s="322" t="s">
        <v>22</v>
      </c>
      <c r="M1" s="546" t="s">
        <v>249</v>
      </c>
      <c r="N1" s="303" t="s">
        <v>159</v>
      </c>
      <c r="O1" s="303"/>
      <c r="P1" s="303"/>
      <c r="Q1" s="303"/>
      <c r="R1" s="303"/>
      <c r="S1" s="321"/>
      <c r="T1" s="304"/>
      <c r="U1" s="305"/>
      <c r="V1" s="322" t="s">
        <v>22</v>
      </c>
      <c r="W1" s="546" t="s">
        <v>250</v>
      </c>
      <c r="X1" s="303" t="s">
        <v>159</v>
      </c>
      <c r="Y1" s="303"/>
      <c r="Z1" s="303"/>
      <c r="AA1" s="303"/>
      <c r="AB1" s="303"/>
      <c r="AC1" s="321"/>
      <c r="AD1" s="304"/>
      <c r="AE1" s="305"/>
      <c r="AF1" s="322" t="s">
        <v>22</v>
      </c>
      <c r="AG1" s="546" t="s">
        <v>250</v>
      </c>
      <c r="AH1" s="303" t="s">
        <v>159</v>
      </c>
      <c r="AI1" s="303"/>
      <c r="AJ1" s="303"/>
      <c r="AK1" s="303"/>
      <c r="AL1" s="303"/>
      <c r="AM1" s="321"/>
      <c r="AN1" s="304"/>
      <c r="AO1" s="305"/>
      <c r="AP1" s="322" t="s">
        <v>22</v>
      </c>
      <c r="AQ1" s="546" t="s">
        <v>251</v>
      </c>
      <c r="AR1" s="303" t="s">
        <v>159</v>
      </c>
      <c r="AS1" s="303"/>
      <c r="AT1" s="303"/>
      <c r="AU1" s="303"/>
      <c r="AV1" s="303"/>
      <c r="AW1" s="321"/>
      <c r="AX1" s="304"/>
      <c r="AY1" s="305"/>
      <c r="AZ1" s="322" t="s">
        <v>22</v>
      </c>
      <c r="BA1" s="546" t="s">
        <v>251</v>
      </c>
      <c r="BB1" s="303" t="s">
        <v>159</v>
      </c>
      <c r="BC1" s="303"/>
      <c r="BD1" s="303"/>
      <c r="BE1" s="303"/>
      <c r="BF1" s="303"/>
      <c r="BG1" s="321"/>
      <c r="BH1" s="304"/>
      <c r="BI1" s="305"/>
      <c r="BJ1" s="322" t="s">
        <v>22</v>
      </c>
      <c r="BK1" s="546" t="s">
        <v>252</v>
      </c>
      <c r="BL1" s="303" t="s">
        <v>159</v>
      </c>
      <c r="BM1" s="303"/>
      <c r="BN1" s="303"/>
      <c r="BO1" s="303"/>
      <c r="BP1" s="303"/>
      <c r="BQ1" s="321"/>
      <c r="BR1" s="304"/>
      <c r="BS1" s="305"/>
      <c r="BT1" s="322" t="s">
        <v>22</v>
      </c>
      <c r="BU1" s="546">
        <v>2019</v>
      </c>
      <c r="BV1" s="303" t="s">
        <v>159</v>
      </c>
      <c r="BW1" s="303"/>
      <c r="BX1" s="303"/>
      <c r="BY1" s="303"/>
      <c r="BZ1" s="303"/>
      <c r="CA1" s="321"/>
      <c r="CB1" s="304"/>
      <c r="CC1" s="305"/>
      <c r="CD1" s="322" t="s">
        <v>22</v>
      </c>
      <c r="CE1" s="546">
        <v>2020</v>
      </c>
      <c r="CF1" s="303" t="s">
        <v>159</v>
      </c>
      <c r="CG1" s="303"/>
      <c r="CH1" s="303"/>
      <c r="CI1" s="303"/>
      <c r="CJ1" s="303"/>
      <c r="CK1" s="321"/>
      <c r="CL1" s="304"/>
      <c r="CM1" s="305"/>
      <c r="CN1" s="322" t="s">
        <v>22</v>
      </c>
      <c r="CO1" s="546">
        <v>2020</v>
      </c>
      <c r="CP1" s="303" t="s">
        <v>159</v>
      </c>
      <c r="CQ1" s="303"/>
      <c r="CR1" s="303"/>
      <c r="CS1" s="303"/>
      <c r="CT1" s="303"/>
      <c r="CU1" s="321"/>
      <c r="CV1" s="304"/>
      <c r="CW1" s="305"/>
      <c r="CX1" s="322" t="s">
        <v>22</v>
      </c>
      <c r="CY1" s="546">
        <v>2021</v>
      </c>
      <c r="CZ1" s="303" t="s">
        <v>159</v>
      </c>
      <c r="DA1" s="303"/>
      <c r="DB1" s="303"/>
      <c r="DC1" s="303"/>
      <c r="DD1" s="303"/>
      <c r="DE1" s="321"/>
      <c r="DF1" s="304"/>
      <c r="DG1" s="305"/>
      <c r="DH1" s="322" t="s">
        <v>22</v>
      </c>
      <c r="DI1" s="546">
        <v>2021</v>
      </c>
      <c r="DJ1" s="303" t="s">
        <v>159</v>
      </c>
      <c r="DK1" s="303"/>
      <c r="DL1" s="303"/>
      <c r="DM1" s="303"/>
      <c r="DN1" s="303"/>
      <c r="DO1" s="321"/>
      <c r="DP1" s="304"/>
      <c r="DQ1" s="305"/>
      <c r="DR1" s="322" t="s">
        <v>22</v>
      </c>
      <c r="DS1" s="546">
        <v>2021</v>
      </c>
      <c r="DT1" s="303" t="s">
        <v>159</v>
      </c>
      <c r="DU1" s="303"/>
      <c r="DV1" s="303"/>
      <c r="DW1" s="303"/>
      <c r="DX1" s="303"/>
      <c r="DY1" s="321"/>
      <c r="DZ1" s="304"/>
      <c r="EA1" s="305"/>
      <c r="EB1" s="322" t="s">
        <v>22</v>
      </c>
      <c r="EC1" s="546">
        <v>2022</v>
      </c>
      <c r="ED1" s="303" t="s">
        <v>159</v>
      </c>
      <c r="EE1" s="303"/>
      <c r="EF1" s="303"/>
      <c r="EG1" s="303"/>
      <c r="EH1" s="303"/>
      <c r="EI1" s="321"/>
      <c r="EJ1" s="304"/>
      <c r="EK1" s="305"/>
    </row>
    <row xmlns:x14ac="http://schemas.microsoft.com/office/spreadsheetml/2009/9/ac" r="2" s="306" customFormat="true" ht="30" customHeight="true" x14ac:dyDescent="0.25">
      <c r="A2" s="585" t="s">
        <v>284</v>
      </c>
      <c r="B2" s="309" t="s">
        <v>241</v>
      </c>
      <c r="C2" s="253" t="s">
        <v>170</v>
      </c>
      <c r="D2" s="253" t="s">
        <v>160</v>
      </c>
      <c r="E2" s="310"/>
      <c r="F2" s="310"/>
      <c r="G2" s="310"/>
      <c r="H2" s="310"/>
      <c r="I2" s="311"/>
      <c r="J2" s="307" t="s">
        <v>253</v>
      </c>
      <c r="K2" s="353"/>
      <c r="L2" s="309" t="s">
        <v>242</v>
      </c>
      <c r="M2" s="253" t="s">
        <v>165</v>
      </c>
      <c r="N2" s="253" t="s">
        <v>173</v>
      </c>
      <c r="O2" s="310"/>
      <c r="P2" s="310"/>
      <c r="Q2" s="310"/>
      <c r="R2" s="310"/>
      <c r="S2" s="311"/>
      <c r="T2" s="307" t="s">
        <v>253</v>
      </c>
      <c r="U2" s="353"/>
      <c r="V2" s="309" t="s">
        <v>243</v>
      </c>
      <c r="W2" s="253" t="s">
        <v>170</v>
      </c>
      <c r="X2" s="253" t="s">
        <v>160</v>
      </c>
      <c r="Y2" s="310"/>
      <c r="Z2" s="310"/>
      <c r="AA2" s="310"/>
      <c r="AB2" s="310"/>
      <c r="AC2" s="311"/>
      <c r="AD2" s="307" t="s">
        <v>253</v>
      </c>
      <c r="AE2" s="353"/>
      <c r="AF2" s="309" t="s">
        <v>244</v>
      </c>
      <c r="AG2" s="253" t="s">
        <v>236</v>
      </c>
      <c r="AH2" s="253" t="s">
        <v>239</v>
      </c>
      <c r="AI2" s="310"/>
      <c r="AJ2" s="310"/>
      <c r="AK2" s="310"/>
      <c r="AL2" s="310"/>
      <c r="AM2" s="311"/>
      <c r="AN2" s="307" t="s">
        <v>253</v>
      </c>
      <c r="AO2" s="353"/>
      <c r="AP2" s="309" t="s">
        <v>245</v>
      </c>
      <c r="AQ2" s="253" t="s">
        <v>170</v>
      </c>
      <c r="AR2" s="253" t="s">
        <v>160</v>
      </c>
      <c r="AS2" s="310"/>
      <c r="AT2" s="310"/>
      <c r="AU2" s="310"/>
      <c r="AV2" s="310"/>
      <c r="AW2" s="311"/>
      <c r="AX2" s="307" t="s">
        <v>253</v>
      </c>
      <c r="AY2" s="353"/>
      <c r="AZ2" s="309" t="s">
        <v>246</v>
      </c>
      <c r="BA2" s="253" t="s">
        <v>236</v>
      </c>
      <c r="BB2" s="253" t="s">
        <v>237</v>
      </c>
      <c r="BC2" s="310"/>
      <c r="BD2" s="310"/>
      <c r="BE2" s="310"/>
      <c r="BF2" s="310"/>
      <c r="BG2" s="311"/>
      <c r="BH2" s="307" t="s">
        <v>253</v>
      </c>
      <c r="BI2" s="353"/>
      <c r="BJ2" s="309" t="s">
        <v>247</v>
      </c>
      <c r="BK2" s="253" t="s">
        <v>236</v>
      </c>
      <c r="BL2" s="253" t="s">
        <v>238</v>
      </c>
      <c r="BM2" s="310"/>
      <c r="BN2" s="310"/>
      <c r="BO2" s="310"/>
      <c r="BP2" s="310"/>
      <c r="BQ2" s="311"/>
      <c r="BR2" s="307" t="s">
        <v>253</v>
      </c>
      <c r="BS2" s="308"/>
      <c r="BT2" s="309" t="s">
        <v>269</v>
      </c>
      <c r="BU2" s="253" t="s">
        <v>170</v>
      </c>
      <c r="BV2" s="253" t="s">
        <v>160</v>
      </c>
      <c r="BW2" s="310"/>
      <c r="BX2" s="310"/>
      <c r="BY2" s="310"/>
      <c r="BZ2" s="310"/>
      <c r="CA2" s="311"/>
      <c r="CB2" s="307" t="s">
        <v>253</v>
      </c>
      <c r="CC2" s="308"/>
      <c r="CD2" s="309" t="s">
        <v>272</v>
      </c>
      <c r="CE2" s="253" t="s">
        <v>236</v>
      </c>
      <c r="CF2" s="253" t="s">
        <v>271</v>
      </c>
      <c r="CG2" s="310"/>
      <c r="CH2" s="310"/>
      <c r="CI2" s="310"/>
      <c r="CJ2" s="310"/>
      <c r="CK2" s="311"/>
      <c r="CL2" s="307" t="s">
        <v>253</v>
      </c>
      <c r="CM2" s="308"/>
      <c r="CN2" s="309" t="s">
        <v>280</v>
      </c>
      <c r="CO2" s="253" t="s">
        <v>170</v>
      </c>
      <c r="CP2" s="253" t="s">
        <v>160</v>
      </c>
      <c r="CQ2" s="310"/>
      <c r="CR2" s="310"/>
      <c r="CS2" s="310"/>
      <c r="CT2" s="310"/>
      <c r="CU2" s="311"/>
      <c r="CV2" s="307" t="s">
        <v>253</v>
      </c>
      <c r="CW2" s="308"/>
      <c r="CX2" s="309" t="s">
        <v>289</v>
      </c>
      <c r="CY2" s="253" t="s">
        <v>170</v>
      </c>
      <c r="CZ2" s="253" t="s">
        <v>160</v>
      </c>
      <c r="DA2" s="310"/>
      <c r="DB2" s="310"/>
      <c r="DC2" s="310"/>
      <c r="DD2" s="310"/>
      <c r="DE2" s="311"/>
      <c r="DF2" s="307" t="s">
        <v>253</v>
      </c>
      <c r="DG2" s="308"/>
      <c r="DH2" s="309" t="s">
        <v>291</v>
      </c>
      <c r="DI2" s="253" t="s">
        <v>165</v>
      </c>
      <c r="DJ2" s="253" t="s">
        <v>292</v>
      </c>
      <c r="DK2" s="310"/>
      <c r="DL2" s="310"/>
      <c r="DM2" s="310"/>
      <c r="DN2" s="310"/>
      <c r="DO2" s="311"/>
      <c r="DP2" s="307" t="s">
        <v>253</v>
      </c>
      <c r="DQ2" s="308"/>
      <c r="DR2" s="309" t="s">
        <v>349</v>
      </c>
      <c r="DS2" s="253" t="s">
        <v>236</v>
      </c>
      <c r="DT2" s="253" t="s">
        <v>348</v>
      </c>
      <c r="DU2" s="310"/>
      <c r="DV2" s="310"/>
      <c r="DW2" s="310"/>
      <c r="DX2" s="310"/>
      <c r="DY2" s="311"/>
      <c r="DZ2" s="307" t="s">
        <v>253</v>
      </c>
      <c r="EA2" s="308"/>
      <c r="EB2" s="309" t="s">
        <v>352</v>
      </c>
      <c r="EC2" s="253" t="s">
        <v>236</v>
      </c>
      <c r="ED2" s="253" t="s">
        <v>353</v>
      </c>
      <c r="EE2" s="310"/>
      <c r="EF2" s="310"/>
      <c r="EG2" s="310"/>
      <c r="EH2" s="310"/>
      <c r="EI2" s="311"/>
      <c r="EJ2" s="307" t="s">
        <v>253</v>
      </c>
      <c r="EK2" s="308"/>
    </row>
    <row xmlns:x14ac="http://schemas.microsoft.com/office/spreadsheetml/2009/9/ac" r="3" s="246" customFormat="true" ht="18" customHeight="true" x14ac:dyDescent="0.25">
      <c r="A3" s="585"/>
      <c r="B3" s="352" t="s">
        <v>196</v>
      </c>
      <c r="C3" s="255" t="s">
        <v>56</v>
      </c>
      <c r="D3" s="256" t="s">
        <v>7</v>
      </c>
      <c r="E3" s="257" t="s">
        <v>1</v>
      </c>
      <c r="F3" s="257" t="s">
        <v>2</v>
      </c>
      <c r="G3" s="257" t="s">
        <v>16</v>
      </c>
      <c r="H3" s="257" t="s">
        <v>17</v>
      </c>
      <c r="I3" s="258" t="s">
        <v>18</v>
      </c>
      <c r="J3" s="244"/>
      <c r="K3" s="259"/>
      <c r="L3" s="352" t="s">
        <v>196</v>
      </c>
      <c r="M3" s="255" t="s">
        <v>56</v>
      </c>
      <c r="N3" s="256" t="s">
        <v>7</v>
      </c>
      <c r="O3" s="257" t="s">
        <v>1</v>
      </c>
      <c r="P3" s="257" t="s">
        <v>2</v>
      </c>
      <c r="Q3" s="257" t="s">
        <v>16</v>
      </c>
      <c r="R3" s="257" t="s">
        <v>17</v>
      </c>
      <c r="S3" s="258" t="s">
        <v>18</v>
      </c>
      <c r="T3" s="244"/>
      <c r="U3" s="259"/>
      <c r="V3" s="352" t="s">
        <v>196</v>
      </c>
      <c r="W3" s="255" t="s">
        <v>56</v>
      </c>
      <c r="X3" s="256" t="s">
        <v>7</v>
      </c>
      <c r="Y3" s="257" t="s">
        <v>1</v>
      </c>
      <c r="Z3" s="257" t="s">
        <v>2</v>
      </c>
      <c r="AA3" s="257" t="s">
        <v>16</v>
      </c>
      <c r="AB3" s="257" t="s">
        <v>17</v>
      </c>
      <c r="AC3" s="258" t="s">
        <v>18</v>
      </c>
      <c r="AD3" s="244"/>
      <c r="AE3" s="259"/>
      <c r="AF3" s="352" t="s">
        <v>196</v>
      </c>
      <c r="AG3" s="255" t="s">
        <v>56</v>
      </c>
      <c r="AH3" s="256" t="s">
        <v>7</v>
      </c>
      <c r="AI3" s="257" t="s">
        <v>1</v>
      </c>
      <c r="AJ3" s="257" t="s">
        <v>2</v>
      </c>
      <c r="AK3" s="257" t="s">
        <v>16</v>
      </c>
      <c r="AL3" s="257" t="s">
        <v>17</v>
      </c>
      <c r="AM3" s="258" t="s">
        <v>18</v>
      </c>
      <c r="AN3" s="244"/>
      <c r="AO3" s="259"/>
      <c r="AP3" s="352" t="s">
        <v>196</v>
      </c>
      <c r="AQ3" s="255" t="s">
        <v>56</v>
      </c>
      <c r="AR3" s="256" t="s">
        <v>7</v>
      </c>
      <c r="AS3" s="257" t="s">
        <v>1</v>
      </c>
      <c r="AT3" s="257" t="s">
        <v>2</v>
      </c>
      <c r="AU3" s="257" t="s">
        <v>16</v>
      </c>
      <c r="AV3" s="257" t="s">
        <v>17</v>
      </c>
      <c r="AW3" s="258" t="s">
        <v>18</v>
      </c>
      <c r="AX3" s="244"/>
      <c r="AY3" s="259"/>
      <c r="AZ3" s="352" t="s">
        <v>196</v>
      </c>
      <c r="BA3" s="255" t="s">
        <v>56</v>
      </c>
      <c r="BB3" s="256" t="s">
        <v>7</v>
      </c>
      <c r="BC3" s="257" t="s">
        <v>1</v>
      </c>
      <c r="BD3" s="257" t="s">
        <v>2</v>
      </c>
      <c r="BE3" s="257" t="s">
        <v>16</v>
      </c>
      <c r="BF3" s="257" t="s">
        <v>17</v>
      </c>
      <c r="BG3" s="258" t="s">
        <v>18</v>
      </c>
      <c r="BH3" s="244"/>
      <c r="BI3" s="259"/>
      <c r="BJ3" s="352" t="s">
        <v>196</v>
      </c>
      <c r="BK3" s="255" t="s">
        <v>56</v>
      </c>
      <c r="BL3" s="256" t="s">
        <v>7</v>
      </c>
      <c r="BM3" s="257" t="s">
        <v>1</v>
      </c>
      <c r="BN3" s="257" t="s">
        <v>2</v>
      </c>
      <c r="BO3" s="257" t="s">
        <v>16</v>
      </c>
      <c r="BP3" s="257" t="s">
        <v>17</v>
      </c>
      <c r="BQ3" s="258" t="s">
        <v>18</v>
      </c>
      <c r="BR3" s="244"/>
      <c r="BS3" s="259"/>
      <c r="BT3" s="352" t="s">
        <v>196</v>
      </c>
      <c r="BU3" s="255" t="s">
        <v>56</v>
      </c>
      <c r="BV3" s="256" t="s">
        <v>7</v>
      </c>
      <c r="BW3" s="257" t="s">
        <v>1</v>
      </c>
      <c r="BX3" s="257" t="s">
        <v>2</v>
      </c>
      <c r="BY3" s="257" t="s">
        <v>16</v>
      </c>
      <c r="BZ3" s="257" t="s">
        <v>17</v>
      </c>
      <c r="CA3" s="258" t="s">
        <v>18</v>
      </c>
      <c r="CB3" s="244"/>
      <c r="CC3" s="259"/>
      <c r="CD3" s="352" t="s">
        <v>196</v>
      </c>
      <c r="CE3" s="255" t="s">
        <v>56</v>
      </c>
      <c r="CF3" s="256" t="s">
        <v>7</v>
      </c>
      <c r="CG3" s="257" t="s">
        <v>1</v>
      </c>
      <c r="CH3" s="257" t="s">
        <v>2</v>
      </c>
      <c r="CI3" s="257" t="s">
        <v>16</v>
      </c>
      <c r="CJ3" s="257" t="s">
        <v>17</v>
      </c>
      <c r="CK3" s="258" t="s">
        <v>18</v>
      </c>
      <c r="CL3" s="244"/>
      <c r="CM3" s="259"/>
      <c r="CN3" s="352" t="s">
        <v>196</v>
      </c>
      <c r="CO3" s="255" t="s">
        <v>56</v>
      </c>
      <c r="CP3" s="256" t="s">
        <v>7</v>
      </c>
      <c r="CQ3" s="257" t="s">
        <v>1</v>
      </c>
      <c r="CR3" s="257" t="s">
        <v>2</v>
      </c>
      <c r="CS3" s="257" t="s">
        <v>16</v>
      </c>
      <c r="CT3" s="257" t="s">
        <v>17</v>
      </c>
      <c r="CU3" s="258" t="s">
        <v>18</v>
      </c>
      <c r="CV3" s="244"/>
      <c r="CW3" s="259"/>
      <c r="CX3" s="352" t="s">
        <v>196</v>
      </c>
      <c r="CY3" s="255" t="s">
        <v>56</v>
      </c>
      <c r="CZ3" s="256" t="s">
        <v>7</v>
      </c>
      <c r="DA3" s="257" t="s">
        <v>1</v>
      </c>
      <c r="DB3" s="257" t="s">
        <v>2</v>
      </c>
      <c r="DC3" s="257" t="s">
        <v>16</v>
      </c>
      <c r="DD3" s="257" t="s">
        <v>17</v>
      </c>
      <c r="DE3" s="258" t="s">
        <v>18</v>
      </c>
      <c r="DF3" s="244"/>
      <c r="DG3" s="259"/>
      <c r="DH3" s="352" t="s">
        <v>196</v>
      </c>
      <c r="DI3" s="255" t="s">
        <v>56</v>
      </c>
      <c r="DJ3" s="256" t="s">
        <v>7</v>
      </c>
      <c r="DK3" s="257" t="s">
        <v>1</v>
      </c>
      <c r="DL3" s="257" t="s">
        <v>2</v>
      </c>
      <c r="DM3" s="257" t="s">
        <v>16</v>
      </c>
      <c r="DN3" s="257" t="s">
        <v>17</v>
      </c>
      <c r="DO3" s="258" t="s">
        <v>18</v>
      </c>
      <c r="DP3" s="244"/>
      <c r="DQ3" s="259"/>
      <c r="DR3" s="352" t="s">
        <v>196</v>
      </c>
      <c r="DS3" s="255" t="s">
        <v>56</v>
      </c>
      <c r="DT3" s="256" t="s">
        <v>7</v>
      </c>
      <c r="DU3" s="257" t="s">
        <v>1</v>
      </c>
      <c r="DV3" s="257" t="s">
        <v>2</v>
      </c>
      <c r="DW3" s="257" t="s">
        <v>16</v>
      </c>
      <c r="DX3" s="257" t="s">
        <v>17</v>
      </c>
      <c r="DY3" s="258" t="s">
        <v>18</v>
      </c>
      <c r="DZ3" s="244"/>
      <c r="EA3" s="259"/>
      <c r="EB3" s="352" t="s">
        <v>196</v>
      </c>
      <c r="EC3" s="255" t="s">
        <v>56</v>
      </c>
      <c r="ED3" s="256" t="s">
        <v>7</v>
      </c>
      <c r="EE3" s="257" t="s">
        <v>1</v>
      </c>
      <c r="EF3" s="257" t="s">
        <v>2</v>
      </c>
      <c r="EG3" s="257" t="s">
        <v>16</v>
      </c>
      <c r="EH3" s="257" t="s">
        <v>17</v>
      </c>
      <c r="EI3" s="258" t="s">
        <v>18</v>
      </c>
      <c r="EJ3" s="244"/>
      <c r="EK3" s="259"/>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SLE_2012_UIS</v>
      </c>
      <c r="B4" s="117"/>
      <c r="C4" s="15" t="s">
        <v>3</v>
      </c>
      <c r="D4" s="9" t="str">
        <f t="shared" ref="D4:I4" si="0">IF(COUNTA(D14)=0,"",D14)</f>
        <v/>
      </c>
      <c r="E4" s="9" t="str">
        <f t="shared" si="0"/>
        <v/>
      </c>
      <c r="F4" s="9" t="str">
        <f t="shared" si="0"/>
        <v/>
      </c>
      <c r="G4" s="9" t="str">
        <f t="shared" si="0"/>
        <v/>
      </c>
      <c r="H4" s="9">
        <f t="shared" si="0"/>
        <v>38</v>
      </c>
      <c r="I4" s="28" t="str">
        <f t="shared" si="0"/>
        <v/>
      </c>
      <c r="J4" s="23"/>
      <c r="K4" s="17"/>
      <c r="L4" s="117"/>
      <c r="M4" s="15" t="s">
        <v>3</v>
      </c>
      <c r="N4" s="9">
        <f t="shared" ref="N4:S4" si="1">IF(COUNTA(N14)=0,"",N14)</f>
        <v>6.1000000000000005</v>
      </c>
      <c r="O4" s="9" t="str">
        <f t="shared" si="1"/>
        <v/>
      </c>
      <c r="P4" s="9" t="str">
        <f t="shared" si="1"/>
        <v/>
      </c>
      <c r="Q4" s="9" t="str">
        <f t="shared" si="1"/>
        <v/>
      </c>
      <c r="R4" s="9" t="str">
        <f t="shared" si="1"/>
        <v/>
      </c>
      <c r="S4" s="28" t="str">
        <f t="shared" si="1"/>
        <v/>
      </c>
      <c r="T4" s="23"/>
      <c r="U4" s="17"/>
      <c r="V4" s="117"/>
      <c r="W4" s="15" t="s">
        <v>3</v>
      </c>
      <c r="X4" s="9" t="str">
        <f t="shared" ref="X4:AC4" si="2">IF(COUNTA(X14)=0,"",X14)</f>
        <v/>
      </c>
      <c r="Y4" s="9" t="str">
        <f t="shared" si="2"/>
        <v/>
      </c>
      <c r="Z4" s="9" t="str">
        <f t="shared" si="2"/>
        <v/>
      </c>
      <c r="AA4" s="9" t="str">
        <f t="shared" si="2"/>
        <v/>
      </c>
      <c r="AB4" s="9" t="str">
        <f t="shared" si="2"/>
        <v/>
      </c>
      <c r="AC4" s="28" t="str">
        <f t="shared" si="2"/>
        <v/>
      </c>
      <c r="AD4" s="23"/>
      <c r="AE4" s="17"/>
      <c r="AF4" s="117"/>
      <c r="AG4" s="15" t="s">
        <v>3</v>
      </c>
      <c r="AH4" s="9">
        <f t="shared" ref="AH4:AM4" si="3">IF(COUNTA(AH14)=0,"",AH14)</f>
        <v>21</v>
      </c>
      <c r="AI4" s="9" t="str">
        <f t="shared" si="3"/>
        <v/>
      </c>
      <c r="AJ4" s="9" t="str">
        <f t="shared" si="3"/>
        <v/>
      </c>
      <c r="AK4" s="9">
        <f t="shared" si="3"/>
        <v>13</v>
      </c>
      <c r="AL4" s="9">
        <f t="shared" si="3"/>
        <v>26</v>
      </c>
      <c r="AM4" s="28">
        <f t="shared" si="3"/>
        <v>8.5129789864029703</v>
      </c>
      <c r="AN4" s="23"/>
      <c r="AO4" s="17"/>
      <c r="AP4" s="117"/>
      <c r="AQ4" s="15" t="s">
        <v>3</v>
      </c>
      <c r="AR4" s="9" t="str">
        <f t="shared" ref="AR4:AW4" si="4">IF(COUNTA(AR14)=0,"",AR14)</f>
        <v/>
      </c>
      <c r="AS4" s="9" t="str">
        <f t="shared" si="4"/>
        <v/>
      </c>
      <c r="AT4" s="9" t="str">
        <f t="shared" si="4"/>
        <v/>
      </c>
      <c r="AU4" s="9" t="str">
        <f t="shared" si="4"/>
        <v/>
      </c>
      <c r="AV4" s="9" t="str">
        <f t="shared" si="4"/>
        <v/>
      </c>
      <c r="AW4" s="28" t="str">
        <f t="shared" si="4"/>
        <v/>
      </c>
      <c r="AX4" s="23"/>
      <c r="AY4" s="17"/>
      <c r="AZ4" s="117"/>
      <c r="BA4" s="15" t="s">
        <v>3</v>
      </c>
      <c r="BB4" s="9">
        <v>15.67</v>
      </c>
      <c r="BC4" s="9"/>
      <c r="BD4" s="9"/>
      <c r="BE4" s="9">
        <v>14</v>
      </c>
      <c r="BF4" s="9">
        <v>26</v>
      </c>
      <c r="BG4" s="28">
        <v>7</v>
      </c>
      <c r="BH4" s="23"/>
      <c r="BI4" s="17"/>
      <c r="BJ4" s="117"/>
      <c r="BK4" s="15" t="s">
        <v>3</v>
      </c>
      <c r="BL4" s="9" t="str">
        <f t="shared" ref="BL4:BQ4" si="5">IF(COUNTA(BL14)=0,"",BL14)</f>
        <v/>
      </c>
      <c r="BM4" s="9" t="str">
        <f t="shared" si="5"/>
        <v/>
      </c>
      <c r="BN4" s="9" t="str">
        <f t="shared" si="5"/>
        <v/>
      </c>
      <c r="BO4" s="9" t="str">
        <f t="shared" si="5"/>
        <v/>
      </c>
      <c r="BP4" s="9" t="str">
        <f t="shared" si="5"/>
        <v/>
      </c>
      <c r="BQ4" s="28" t="str">
        <f t="shared" si="5"/>
        <v/>
      </c>
      <c r="BR4" s="23"/>
      <c r="BS4" s="17"/>
      <c r="BT4" s="117"/>
      <c r="BU4" s="15" t="s">
        <v>3</v>
      </c>
      <c r="BV4" s="9" t="str">
        <f t="shared" ref="BV4:CA4" si="6">IF(COUNTA(BV14)=0,"",BV14)</f>
        <v/>
      </c>
      <c r="BW4" s="9" t="str">
        <f t="shared" si="6"/>
        <v/>
      </c>
      <c r="BX4" s="9" t="str">
        <f t="shared" si="6"/>
        <v/>
      </c>
      <c r="BY4" s="9" t="str">
        <f t="shared" si="6"/>
        <v/>
      </c>
      <c r="BZ4" s="9" t="str">
        <f t="shared" si="6"/>
        <v/>
      </c>
      <c r="CA4" s="28" t="str">
        <f t="shared" si="6"/>
        <v/>
      </c>
      <c r="CB4" s="23"/>
      <c r="CC4" s="17"/>
      <c r="CD4" s="117"/>
      <c r="CE4" s="15" t="s">
        <v>3</v>
      </c>
      <c r="CF4" s="9" t="str">
        <f t="shared" ref="CF4:CK4" si="7">IF(COUNTA(CF14)=0,"",CF14)</f>
        <v/>
      </c>
      <c r="CG4" s="9" t="str">
        <f t="shared" si="7"/>
        <v/>
      </c>
      <c r="CH4" s="9" t="str">
        <f t="shared" si="7"/>
        <v/>
      </c>
      <c r="CI4" s="9" t="str">
        <f t="shared" si="7"/>
        <v/>
      </c>
      <c r="CJ4" s="9" t="str">
        <f t="shared" si="7"/>
        <v/>
      </c>
      <c r="CK4" s="28" t="str">
        <f t="shared" si="7"/>
        <v/>
      </c>
      <c r="CL4" s="23"/>
      <c r="CM4" s="17"/>
      <c r="CN4" s="117"/>
      <c r="CO4" s="15" t="s">
        <v>3</v>
      </c>
      <c r="CP4" s="9" t="str">
        <f t="shared" ref="CP4:CU4" si="8">IF(COUNTA(CP14)=0,"",CP14)</f>
        <v/>
      </c>
      <c r="CQ4" s="9" t="str">
        <f t="shared" si="8"/>
        <v/>
      </c>
      <c r="CR4" s="9" t="str">
        <f t="shared" si="8"/>
        <v/>
      </c>
      <c r="CS4" s="9" t="str">
        <f t="shared" si="8"/>
        <v/>
      </c>
      <c r="CT4" s="9" t="str">
        <f t="shared" si="8"/>
        <v/>
      </c>
      <c r="CU4" s="28" t="str">
        <f t="shared" si="8"/>
        <v/>
      </c>
      <c r="CV4" s="23"/>
      <c r="CW4" s="17"/>
      <c r="CX4" s="117"/>
      <c r="CY4" s="15" t="s">
        <v>3</v>
      </c>
      <c r="CZ4" s="9" t="str">
        <f t="shared" ref="CZ4:DE4" si="9">IF(COUNTA(CZ14)=0,"",CZ14)</f>
        <v/>
      </c>
      <c r="DA4" s="9" t="str">
        <f t="shared" si="9"/>
        <v/>
      </c>
      <c r="DB4" s="9" t="str">
        <f t="shared" si="9"/>
        <v/>
      </c>
      <c r="DC4" s="9" t="str">
        <f t="shared" si="9"/>
        <v/>
      </c>
      <c r="DD4" s="9" t="str">
        <f t="shared" si="9"/>
        <v/>
      </c>
      <c r="DE4" s="28" t="str">
        <f t="shared" si="9"/>
        <v/>
      </c>
      <c r="DF4" s="23"/>
      <c r="DG4" s="17"/>
      <c r="DH4" s="117"/>
      <c r="DI4" s="15" t="s">
        <v>3</v>
      </c>
      <c r="DJ4" s="9">
        <f t="shared" ref="DJ4:DO4" si="10">IF(COUNTA(DJ14)=0,"",DJ14)</f>
        <v>19.8</v>
      </c>
      <c r="DK4" s="9" t="str">
        <f t="shared" si="10"/>
        <v/>
      </c>
      <c r="DL4" s="9" t="str">
        <f t="shared" si="10"/>
        <v/>
      </c>
      <c r="DM4" s="9" t="str">
        <f t="shared" si="10"/>
        <v/>
      </c>
      <c r="DN4" s="9">
        <f t="shared" si="10"/>
        <v>21.9</v>
      </c>
      <c r="DO4" s="28">
        <f t="shared" si="10"/>
        <v>11.4</v>
      </c>
      <c r="DP4" s="23"/>
      <c r="DQ4" s="17"/>
      <c r="DR4" s="117"/>
      <c r="DS4" s="15" t="s">
        <v>3</v>
      </c>
      <c r="DT4" s="9" t="str">
        <f t="shared" ref="DT4:DY4" si="11">IF(COUNTA(DT14)=0,"",DT14)</f>
        <v/>
      </c>
      <c r="DU4" s="9" t="str">
        <f t="shared" si="11"/>
        <v/>
      </c>
      <c r="DV4" s="9" t="str">
        <f t="shared" si="11"/>
        <v/>
      </c>
      <c r="DW4" s="9" t="str">
        <f t="shared" si="11"/>
        <v/>
      </c>
      <c r="DX4" s="9" t="str">
        <f t="shared" si="11"/>
        <v/>
      </c>
      <c r="DY4" s="28" t="str">
        <f t="shared" si="11"/>
        <v/>
      </c>
      <c r="DZ4" s="23"/>
      <c r="EA4" s="17"/>
      <c r="EB4" s="117"/>
      <c r="EC4" s="15" t="s">
        <v>3</v>
      </c>
      <c r="ED4" s="9" t="str">
        <f t="shared" ref="ED4:EI4" si="12">IF(COUNTA(ED14)=0,"",ED14)</f>
        <v/>
      </c>
      <c r="EE4" s="9" t="str">
        <f t="shared" si="12"/>
        <v/>
      </c>
      <c r="EF4" s="9" t="str">
        <f t="shared" si="12"/>
        <v/>
      </c>
      <c r="EG4" s="9" t="str">
        <f t="shared" si="12"/>
        <v/>
      </c>
      <c r="EH4" s="9" t="str">
        <f t="shared" si="12"/>
        <v/>
      </c>
      <c r="EI4" s="28" t="str">
        <f t="shared" si="12"/>
        <v/>
      </c>
      <c r="EJ4" s="23"/>
      <c r="EK4" s="17"/>
      <c r="EL4" s="126"/>
      <c r="EV4" s="126"/>
      <c r="FF4" s="126"/>
      <c r="FP4" s="126"/>
      <c r="FZ4" s="126"/>
      <c r="GJ4" s="126"/>
      <c r="GT4" s="126"/>
      <c r="HD4" s="126"/>
      <c r="HN4" s="126"/>
      <c r="HX4" s="126"/>
    </row>
    <row xmlns:x14ac="http://schemas.microsoft.com/office/spreadsheetml/2009/9/ac" r="5" s="4" customFormat="true" x14ac:dyDescent="0.25">
      <c r="A5" s="377" t="str">
        <f ca="true">IF(ISBLANK('Data Summary'!A7),"",'Data Summary'!A7)</f>
        <v>SLE_2016_SUR</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7"/>
      <c r="M5" s="15" t="s">
        <v>0</v>
      </c>
      <c r="N5" s="9">
        <f>IF((COUNTA(N15:N26)=0)+(COUNTA(N14)=0),"",100-N14-SUMPRODUCT(M15:M26,N15:N26))</f>
        <v>39.150000000000006</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17"/>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17"/>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17"/>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8" t="str">
        <f>IF((COUNTA(CA15:CA26)=0)+(COUNTA(CA14)=0),"",100-CA14-SUMPRODUCT(BU15:BU26,CA15:CA26))</f>
        <v/>
      </c>
      <c r="CB5" s="23"/>
      <c r="CC5" s="17"/>
      <c r="CD5" s="117"/>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8" t="str">
        <f>IF((COUNTA(CK15:CK26)=0)+(COUNTA(CK14)=0),"",100-CK14-SUMPRODUCT(CE15:CE26,CK15:CK26))</f>
        <v/>
      </c>
      <c r="CL5" s="23"/>
      <c r="CM5" s="17"/>
      <c r="CN5" s="117"/>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8" t="str">
        <f>IF((COUNTA(CU15:CU26)=0)+(COUNTA(CU14)=0),"",100-CU14-SUMPRODUCT(CO15:CO26,CU15:CU26))</f>
        <v/>
      </c>
      <c r="CV5" s="23"/>
      <c r="CW5" s="17"/>
      <c r="CX5" s="117"/>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8" t="str">
        <f>IF((COUNTA(DE15:DE26)=0)+(COUNTA(DE14)=0),"",100-DE14-SUMPRODUCT(CY15:CY26,DE15:DE26))</f>
        <v/>
      </c>
      <c r="DF5" s="23"/>
      <c r="DG5" s="17"/>
      <c r="DH5" s="117"/>
      <c r="DI5" s="15" t="s">
        <v>0</v>
      </c>
      <c r="DJ5" s="9">
        <f>IF((COUNTA(DJ15:DJ26)=0)+(COUNTA(DJ14)=0),"",100-DJ14-SUMPRODUCT(DI15:DI26,DJ15:DJ26))</f>
        <v>4.1770570892522159</v>
      </c>
      <c r="DK5" s="9" t="str">
        <f>IF((COUNTA(DK15:DK26)=0)+(COUNTA(DK14)=0),"",100-DK14-SUMPRODUCT(DI15:DI26,DK15:DK26))</f>
        <v/>
      </c>
      <c r="DL5" s="9" t="str">
        <f>IF((COUNTA(DL15:DL26)=0)+(COUNTA(DL14)=0),"",100-DL14-SUMPRODUCT(DI15:DI26,DL15:DL26))</f>
        <v/>
      </c>
      <c r="DM5" s="9" t="str">
        <f>IF((COUNTA(DM15:DM26)=0)+(COUNTA(DM14)=0),"",100-DM14-SUMPRODUCT(DI15:DI26,DM15:DM26))</f>
        <v/>
      </c>
      <c r="DN5" s="9">
        <f>IF((COUNTA(DN15:DN26)=0)+(COUNTA(DN14)=0),"",100-DN14-SUMPRODUCT(DI15:DI26,DN15:DN26))</f>
        <v>3.974919147987066</v>
      </c>
      <c r="DO5" s="28">
        <f>IF((COUNTA(DO15:DO26)=0)+(COUNTA(DO14)=0),"",100-DO14-SUMPRODUCT(DI15:DI26,DO15:DO26))</f>
        <v>4.9716082659478786</v>
      </c>
      <c r="DP5" s="23"/>
      <c r="DQ5" s="17"/>
      <c r="DR5" s="117"/>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8" t="str">
        <f>IF((COUNTA(DY15:DY26)=0)+(COUNTA(DY14)=0),"",100-DY14-SUMPRODUCT(DS15:DS26,DY15:DY26))</f>
        <v/>
      </c>
      <c r="DZ5" s="23"/>
      <c r="EA5" s="17"/>
      <c r="EB5" s="117"/>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8" t="str">
        <f>IF((COUNTA(EI15:EI26)=0)+(COUNTA(EI14)=0),"",100-EI14-SUMPRODUCT(EC15:EC26,EI15:EI26))</f>
        <v/>
      </c>
      <c r="EJ5" s="23"/>
      <c r="EK5" s="17"/>
      <c r="EL5" s="126"/>
      <c r="EV5" s="126"/>
      <c r="FF5" s="126"/>
      <c r="FP5" s="126"/>
      <c r="FZ5" s="126"/>
      <c r="GJ5" s="126"/>
      <c r="GT5" s="126"/>
      <c r="HD5" s="126"/>
      <c r="HN5" s="126"/>
      <c r="HX5" s="126"/>
    </row>
    <row xmlns:x14ac="http://schemas.microsoft.com/office/spreadsheetml/2009/9/ac" r="6" s="4" customFormat="true" x14ac:dyDescent="0.25">
      <c r="A6" s="377" t="str">
        <f ca="true">IF(ISBLANK('Data Summary'!A8),"",'Data Summary'!A8)</f>
        <v>SLE_2017_UIS</v>
      </c>
      <c r="B6" s="117"/>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7"/>
      <c r="M6" s="15" t="s">
        <v>19</v>
      </c>
      <c r="N6" s="9">
        <f>IF(COUNTA(N15:N26)=0,"",SUMPRODUCT(N15:N26,M15:M26))</f>
        <v>54.75</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7"/>
      <c r="W6" s="15" t="s">
        <v>19</v>
      </c>
      <c r="X6" s="9">
        <f>IF(COUNTA(X15:X26)=0,"",SUMPRODUCT(X15:X26,W15:W26))</f>
        <v>55.149094173669113</v>
      </c>
      <c r="Y6" s="9" t="str">
        <f>IF(COUNTA(Y15:Y26)=0,"",SUMPRODUCT(Y15:Y26,W15:W26))</f>
        <v/>
      </c>
      <c r="Z6" s="9" t="str">
        <f>IF(COUNTA(Z15:Z26)=0,"",SUMPRODUCT(Z15:Z26,W15:W26))</f>
        <v/>
      </c>
      <c r="AA6" s="9" t="str">
        <f>IF(COUNTA(AA15:AA26)=0,"",SUMPRODUCT(AA15:AA26,W15:W26))</f>
        <v/>
      </c>
      <c r="AB6" s="9">
        <f>IF(COUNTA(AB15:AB26)=0,"",SUMPRODUCT(AB15:AB26,W15:W26))</f>
        <v>47.228279999999998</v>
      </c>
      <c r="AC6" s="28">
        <f>IF(COUNTA(AC15:AC26)=0,"",SUMPRODUCT(AC15:AC26,W15:W26))</f>
        <v>63.184831835406705</v>
      </c>
      <c r="AD6" s="23"/>
      <c r="AE6" s="17"/>
      <c r="AF6" s="117"/>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8" t="str">
        <f>IF(COUNTA(AM15:AM26)=0,"",SUMPRODUCT(AM15:AM26,AG15:AG26))</f>
        <v/>
      </c>
      <c r="AN6" s="23"/>
      <c r="AO6" s="17"/>
      <c r="AP6" s="117"/>
      <c r="AQ6" s="15" t="s">
        <v>19</v>
      </c>
      <c r="AR6" s="9">
        <f>IF(COUNTA(AR15:AR26)=0,"",SUMPRODUCT(AR15:AR26,AQ15:AQ26))</f>
        <v>58.233806580946712</v>
      </c>
      <c r="AS6" s="9" t="str">
        <f>IF(COUNTA(AS15:AS26)=0,"",SUMPRODUCT(AS15:AS26,AQ15:AQ26))</f>
        <v/>
      </c>
      <c r="AT6" s="9" t="str">
        <f>IF(COUNTA(AT15:AT26)=0,"",SUMPRODUCT(AT15:AT26,AQ15:AQ26))</f>
        <v/>
      </c>
      <c r="AU6" s="9" t="str">
        <f>IF(COUNTA(AU15:AU26)=0,"",SUMPRODUCT(AU15:AU26,AQ15:AQ26))</f>
        <v/>
      </c>
      <c r="AV6" s="9">
        <f>IF(COUNTA(AV15:AV26)=0,"",SUMPRODUCT(AV15:AV26,AQ15:AQ26))</f>
        <v>47.172240000000002</v>
      </c>
      <c r="AW6" s="28">
        <f>IF(COUNTA(AW15:AW26)=0,"",SUMPRODUCT(AW15:AW26,AQ15:AQ26))</f>
        <v>69.379701659573399</v>
      </c>
      <c r="AX6" s="23"/>
      <c r="AY6" s="17"/>
      <c r="AZ6" s="117"/>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8" t="str">
        <f>IF(COUNTA(BG15:BG26)=0,"",SUMPRODUCT(BG15:BG26,BA15:BA26))</f>
        <v/>
      </c>
      <c r="BH6" s="23"/>
      <c r="BI6" s="17"/>
      <c r="BJ6" s="117"/>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8" t="str">
        <f>IF(COUNTA(BQ15:BQ26)=0,"",SUMPRODUCT(BQ15:BQ26,BK15:BK26))</f>
        <v/>
      </c>
      <c r="BR6" s="23"/>
      <c r="BS6" s="17"/>
      <c r="BT6" s="117"/>
      <c r="BU6" s="15" t="s">
        <v>19</v>
      </c>
      <c r="BV6" s="9">
        <f>IF(COUNTA(BV15:BV26)=0,"",SUMPRODUCT(BV15:BV26,BU15:BU26))</f>
        <v>73.890866836929149</v>
      </c>
      <c r="BW6" s="9" t="str">
        <f>IF(COUNTA(BW15:BW26)=0,"",SUMPRODUCT(BW15:BW26,BU15:BU26))</f>
        <v/>
      </c>
      <c r="BX6" s="9" t="str">
        <f>IF(COUNTA(BX15:BX26)=0,"",SUMPRODUCT(BX15:BX26,BU15:BU26))</f>
        <v/>
      </c>
      <c r="BY6" s="9" t="str">
        <f>IF(COUNTA(BY15:BY26)=0,"",SUMPRODUCT(BY15:BY26,BU15:BU26))</f>
        <v/>
      </c>
      <c r="BZ6" s="9">
        <f>IF(COUNTA(BZ15:BZ26)=0,"",SUMPRODUCT(BZ15:BZ26,BU15:BU26))</f>
        <v>63.796480000000003</v>
      </c>
      <c r="CA6" s="28">
        <f>IF(COUNTA(CA15:CA26)=0,"",SUMPRODUCT(CA15:CA26,BU15:BU26))</f>
        <v>83.962816560816904</v>
      </c>
      <c r="CB6" s="23"/>
      <c r="CC6" s="17"/>
      <c r="CD6" s="117"/>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8" t="str">
        <f>IF(COUNTA(CK15:CK26)=0,"",SUMPRODUCT(CK15:CK26,CE15:CE26))</f>
        <v/>
      </c>
      <c r="CL6" s="23"/>
      <c r="CM6" s="17"/>
      <c r="CN6" s="117"/>
      <c r="CO6" s="15" t="s">
        <v>19</v>
      </c>
      <c r="CP6" s="9">
        <f>IF(COUNTA(CP15:CP26)=0,"",SUMPRODUCT(CP15:CP26,CO15:CO26))</f>
        <v>75.441444823330727</v>
      </c>
      <c r="CQ6" s="9" t="str">
        <f>IF(COUNTA(CQ15:CQ26)=0,"",SUMPRODUCT(CQ15:CQ26,CO15:CO26))</f>
        <v/>
      </c>
      <c r="CR6" s="9" t="str">
        <f>IF(COUNTA(CR15:CR26)=0,"",SUMPRODUCT(CR15:CR26,CO15:CO26))</f>
        <v/>
      </c>
      <c r="CS6" s="9" t="str">
        <f>IF(COUNTA(CS15:CS26)=0,"",SUMPRODUCT(CS15:CS26,CO15:CO26))</f>
        <v/>
      </c>
      <c r="CT6" s="9">
        <f>IF(COUNTA(CT15:CT26)=0,"",SUMPRODUCT(CT15:CT26,CO15:CO26))</f>
        <v>65.48433</v>
      </c>
      <c r="CU6" s="28">
        <f>IF(COUNTA(CU15:CU26)=0,"",SUMPRODUCT(CU15:CU26,CO15:CO26))</f>
        <v>85.248313354742265</v>
      </c>
      <c r="CV6" s="23"/>
      <c r="CW6" s="17"/>
      <c r="CX6" s="117"/>
      <c r="CY6" s="15" t="s">
        <v>19</v>
      </c>
      <c r="CZ6" s="9">
        <f>IF(COUNTA(CZ15:CZ26)=0,"",SUMPRODUCT(CZ15:CZ26,CY15:CY26))</f>
        <v>76.584394934532611</v>
      </c>
      <c r="DA6" s="9" t="str">
        <f>IF(COUNTA(DA15:DA26)=0,"",SUMPRODUCT(DA15:DA26,CY15:CY26))</f>
        <v/>
      </c>
      <c r="DB6" s="9" t="str">
        <f>IF(COUNTA(DB15:DB26)=0,"",SUMPRODUCT(DB15:DB26,CY15:CY26))</f>
        <v/>
      </c>
      <c r="DC6" s="9" t="str">
        <f>IF(COUNTA(DC15:DC26)=0,"",SUMPRODUCT(DC15:DC26,CY15:CY26))</f>
        <v/>
      </c>
      <c r="DD6" s="9">
        <f>IF(COUNTA(DD15:DD26)=0,"",SUMPRODUCT(DD15:DD26,CY15:CY26))</f>
        <v>69.63</v>
      </c>
      <c r="DE6" s="28">
        <f>IF(COUNTA(DE15:DE26)=0,"",SUMPRODUCT(DE15:DE26,CY15:CY26))</f>
        <v>83.330624062276442</v>
      </c>
      <c r="DF6" s="23"/>
      <c r="DG6" s="17"/>
      <c r="DH6" s="117"/>
      <c r="DI6" s="15" t="s">
        <v>19</v>
      </c>
      <c r="DJ6" s="9">
        <f>IF(COUNTA(DJ15:DJ26)=0,"",SUMPRODUCT(DJ15:DJ26,DI15:DI26))</f>
        <v>76.022942910747787</v>
      </c>
      <c r="DK6" s="9" t="str">
        <f>IF(COUNTA(DK15:DK26)=0,"",SUMPRODUCT(DK15:DK26,DI15:DI26))</f>
        <v/>
      </c>
      <c r="DL6" s="9" t="str">
        <f>IF(COUNTA(DL15:DL26)=0,"",SUMPRODUCT(DL15:DL26,DI15:DI26))</f>
        <v/>
      </c>
      <c r="DM6" s="9" t="str">
        <f>IF(COUNTA(DM15:DM26)=0,"",SUMPRODUCT(DM15:DM26,DI15:DI26))</f>
        <v/>
      </c>
      <c r="DN6" s="9">
        <f>IF(COUNTA(DN15:DN26)=0,"",SUMPRODUCT(DN15:DN26,DI15:DI26))</f>
        <v>74.125080852012928</v>
      </c>
      <c r="DO6" s="28">
        <f>IF(COUNTA(DO15:DO26)=0,"",SUMPRODUCT(DO15:DO26,DI15:DI26))</f>
        <v>83.628391734052116</v>
      </c>
      <c r="DP6" s="23"/>
      <c r="DQ6" s="17"/>
      <c r="DR6" s="117"/>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8" t="str">
        <f>IF(COUNTA(DY15:DY26)=0,"",SUMPRODUCT(DY15:DY26,DS15:DS26))</f>
        <v/>
      </c>
      <c r="DZ6" s="23"/>
      <c r="EA6" s="17"/>
      <c r="EB6" s="117"/>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8" t="str">
        <f>IF(COUNTA(EI15:EI26)=0,"",SUMPRODUCT(EI15:EI26,EC15:EC26))</f>
        <v/>
      </c>
      <c r="EJ6" s="23"/>
      <c r="EK6" s="17"/>
      <c r="EL6" s="126"/>
      <c r="EV6" s="126"/>
      <c r="FF6" s="126"/>
      <c r="FP6" s="126"/>
      <c r="FZ6" s="126"/>
      <c r="GJ6" s="126"/>
      <c r="GT6" s="126"/>
      <c r="HD6" s="126"/>
      <c r="HN6" s="126"/>
      <c r="HX6" s="126"/>
    </row>
    <row xmlns:x14ac="http://schemas.microsoft.com/office/spreadsheetml/2009/9/ac" r="7" s="4" customFormat="true" x14ac:dyDescent="0.25">
      <c r="A7" s="377" t="str">
        <f ca="true">IF(ISBLANK('Data Summary'!A9),"",'Data Summary'!A9)</f>
        <v>SLE_2017_EMIS</v>
      </c>
      <c r="B7" s="117"/>
      <c r="C7" s="45" t="s">
        <v>53</v>
      </c>
      <c r="D7" s="44"/>
      <c r="E7" s="19"/>
      <c r="F7" s="19"/>
      <c r="G7" s="19"/>
      <c r="H7" s="19"/>
      <c r="I7" s="76"/>
      <c r="J7" s="23"/>
      <c r="K7" s="17"/>
      <c r="L7" s="117" t="s">
        <v>316</v>
      </c>
      <c r="M7" s="45" t="s">
        <v>53</v>
      </c>
      <c r="N7" s="44">
        <f>38+34.7</f>
        <v>72.7</v>
      </c>
      <c r="O7" s="19"/>
      <c r="P7" s="19"/>
      <c r="Q7" s="19"/>
      <c r="R7" s="19"/>
      <c r="S7" s="76"/>
      <c r="T7" s="23"/>
      <c r="U7" s="17"/>
      <c r="V7" s="117"/>
      <c r="W7" s="45" t="s">
        <v>53</v>
      </c>
      <c r="X7" s="44"/>
      <c r="Y7" s="19"/>
      <c r="Z7" s="19"/>
      <c r="AA7" s="19"/>
      <c r="AB7" s="19"/>
      <c r="AC7" s="76"/>
      <c r="AD7" s="23"/>
      <c r="AE7" s="17"/>
      <c r="AF7" s="117" t="s">
        <v>324</v>
      </c>
      <c r="AG7" s="45" t="s">
        <v>53</v>
      </c>
      <c r="AH7" s="44">
        <v>64.67</v>
      </c>
      <c r="AI7" s="19"/>
      <c r="AJ7" s="19"/>
      <c r="AK7" s="19">
        <v>73</v>
      </c>
      <c r="AL7" s="19">
        <v>52</v>
      </c>
      <c r="AM7" s="76">
        <v>69</v>
      </c>
      <c r="AN7" s="23"/>
      <c r="AO7" s="17"/>
      <c r="AP7" s="117"/>
      <c r="AQ7" s="45" t="s">
        <v>53</v>
      </c>
      <c r="AR7" s="44"/>
      <c r="AS7" s="19"/>
      <c r="AT7" s="19"/>
      <c r="AU7" s="19"/>
      <c r="AV7" s="19"/>
      <c r="AW7" s="76"/>
      <c r="AX7" s="23"/>
      <c r="AY7" s="17"/>
      <c r="AZ7" s="117" t="s">
        <v>319</v>
      </c>
      <c r="BA7" s="45" t="s">
        <v>53</v>
      </c>
      <c r="BB7" s="44">
        <f>(BE7*$BE$34+BF7*$BF$34+BG7*$BG$34)/SUM($BE$34:$BG$34)</f>
        <v>70.166278961570669</v>
      </c>
      <c r="BC7" s="19"/>
      <c r="BD7" s="19"/>
      <c r="BE7" s="19">
        <v>80</v>
      </c>
      <c r="BF7" s="19">
        <v>66</v>
      </c>
      <c r="BG7" s="76">
        <f>(75*1531+80*581)/(1531+581)</f>
        <v>76.375473484848484</v>
      </c>
      <c r="BH7" s="23"/>
      <c r="BI7" s="17"/>
      <c r="BJ7" s="117"/>
      <c r="BK7" s="45" t="s">
        <v>53</v>
      </c>
      <c r="BL7" s="44"/>
      <c r="BM7" s="19"/>
      <c r="BN7" s="19"/>
      <c r="BO7" s="19"/>
      <c r="BP7" s="19"/>
      <c r="BQ7" s="76"/>
      <c r="BR7" s="23"/>
      <c r="BS7" s="17"/>
      <c r="BT7" s="117"/>
      <c r="BU7" s="45" t="s">
        <v>53</v>
      </c>
      <c r="BV7" s="44"/>
      <c r="BW7" s="19"/>
      <c r="BX7" s="19"/>
      <c r="BY7" s="19"/>
      <c r="BZ7" s="19"/>
      <c r="CA7" s="76"/>
      <c r="CB7" s="23"/>
      <c r="CC7" s="17"/>
      <c r="CD7" s="117" t="s">
        <v>276</v>
      </c>
      <c r="CE7" s="45" t="s">
        <v>53</v>
      </c>
      <c r="CF7" s="44">
        <f>(CI7*CI33+CJ7*CJ33+CK7*CK33)/SUM(CI33:CK33)</f>
        <v>61.750589088272612</v>
      </c>
      <c r="CG7" s="19"/>
      <c r="CH7" s="19"/>
      <c r="CI7" s="19">
        <v>71</v>
      </c>
      <c r="CJ7" s="19">
        <v>60</v>
      </c>
      <c r="CK7" s="76">
        <v>60</v>
      </c>
      <c r="CL7" s="23"/>
      <c r="CM7" s="17"/>
      <c r="CN7" s="117"/>
      <c r="CO7" s="45" t="s">
        <v>53</v>
      </c>
      <c r="CP7" s="44"/>
      <c r="CQ7" s="19"/>
      <c r="CR7" s="19"/>
      <c r="CS7" s="19"/>
      <c r="CT7" s="19"/>
      <c r="CU7" s="76"/>
      <c r="CV7" s="23"/>
      <c r="CW7" s="17"/>
      <c r="CX7" s="117"/>
      <c r="CY7" s="45" t="s">
        <v>53</v>
      </c>
      <c r="CZ7" s="44"/>
      <c r="DA7" s="19"/>
      <c r="DB7" s="19"/>
      <c r="DC7" s="19"/>
      <c r="DD7" s="19"/>
      <c r="DE7" s="76"/>
      <c r="DF7" s="23"/>
      <c r="DG7" s="17"/>
      <c r="DH7" s="117" t="s">
        <v>334</v>
      </c>
      <c r="DI7" s="45" t="s">
        <v>53</v>
      </c>
      <c r="DJ7" s="44">
        <v>82.9</v>
      </c>
      <c r="DK7" s="19"/>
      <c r="DL7" s="19"/>
      <c r="DM7" s="19"/>
      <c r="DN7" s="19">
        <v>81.5</v>
      </c>
      <c r="DO7" s="76">
        <v>88.1</v>
      </c>
      <c r="DP7" s="23"/>
      <c r="DQ7" s="17"/>
      <c r="DR7" s="117"/>
      <c r="DS7" s="45" t="s">
        <v>53</v>
      </c>
      <c r="DT7" s="44"/>
      <c r="DU7" s="19"/>
      <c r="DV7" s="19"/>
      <c r="DW7" s="19"/>
      <c r="DX7" s="19"/>
      <c r="DY7" s="76"/>
      <c r="DZ7" s="23"/>
      <c r="EA7" s="17"/>
      <c r="EB7" s="117"/>
      <c r="EC7" s="45" t="s">
        <v>53</v>
      </c>
      <c r="ED7" s="44"/>
      <c r="EE7" s="19"/>
      <c r="EF7" s="19"/>
      <c r="EG7" s="19"/>
      <c r="EH7" s="19"/>
      <c r="EI7" s="76"/>
      <c r="EJ7" s="23"/>
      <c r="EK7" s="17"/>
      <c r="EL7" s="126"/>
      <c r="EV7" s="126"/>
      <c r="FF7" s="126"/>
      <c r="FP7" s="126"/>
      <c r="FZ7" s="126"/>
      <c r="GJ7" s="126"/>
      <c r="GT7" s="126"/>
      <c r="HD7" s="126"/>
      <c r="HN7" s="126"/>
      <c r="HX7" s="126"/>
    </row>
    <row xmlns:x14ac="http://schemas.microsoft.com/office/spreadsheetml/2009/9/ac" r="8" s="4" customFormat="true" x14ac:dyDescent="0.25">
      <c r="A8" s="377" t="str">
        <f ca="true">IF(ISBLANK('Data Summary'!A10),"",'Data Summary'!A10)</f>
        <v>SLE_2018_UIS</v>
      </c>
      <c r="B8" s="117"/>
      <c r="C8" s="45" t="s">
        <v>58</v>
      </c>
      <c r="D8" s="44"/>
      <c r="E8" s="19"/>
      <c r="F8" s="19"/>
      <c r="G8" s="19"/>
      <c r="H8" s="19">
        <v>61.8</v>
      </c>
      <c r="I8" s="76"/>
      <c r="J8" s="23"/>
      <c r="K8" s="17"/>
      <c r="L8" s="117" t="s">
        <v>314</v>
      </c>
      <c r="M8" s="45" t="s">
        <v>58</v>
      </c>
      <c r="N8" s="44">
        <f>53.1+9.2</f>
        <v>62.3</v>
      </c>
      <c r="O8" s="19"/>
      <c r="P8" s="19"/>
      <c r="Q8" s="19"/>
      <c r="R8" s="19"/>
      <c r="S8" s="76"/>
      <c r="T8" s="23"/>
      <c r="U8" s="17"/>
      <c r="V8" s="117"/>
      <c r="W8" s="45" t="s">
        <v>58</v>
      </c>
      <c r="X8" s="44"/>
      <c r="Y8" s="19"/>
      <c r="Z8" s="19"/>
      <c r="AA8" s="19"/>
      <c r="AB8" s="19"/>
      <c r="AC8" s="76"/>
      <c r="AD8" s="23"/>
      <c r="AE8" s="17"/>
      <c r="AF8" s="117"/>
      <c r="AG8" s="45" t="s">
        <v>58</v>
      </c>
      <c r="AH8" s="44"/>
      <c r="AI8" s="19"/>
      <c r="AJ8" s="19"/>
      <c r="AK8" s="19"/>
      <c r="AL8" s="19"/>
      <c r="AM8" s="76"/>
      <c r="AN8" s="23"/>
      <c r="AO8" s="17"/>
      <c r="AP8" s="117"/>
      <c r="AQ8" s="45" t="s">
        <v>58</v>
      </c>
      <c r="AR8" s="44"/>
      <c r="AS8" s="19"/>
      <c r="AT8" s="19"/>
      <c r="AU8" s="19"/>
      <c r="AV8" s="19"/>
      <c r="AW8" s="76"/>
      <c r="AX8" s="23"/>
      <c r="AY8" s="17"/>
      <c r="AZ8" s="117" t="s">
        <v>320</v>
      </c>
      <c r="BA8" s="45" t="s">
        <v>58</v>
      </c>
      <c r="BB8" s="44">
        <f>(BE8*$BE$34+BF8*$BF$34+BG8*$BG$34)/SUM($BE$34:$BG$34)</f>
        <v>84.839303991811661</v>
      </c>
      <c r="BC8" s="19"/>
      <c r="BD8" s="19"/>
      <c r="BE8" s="19">
        <f>100-19</f>
        <v>81</v>
      </c>
      <c r="BF8" s="19">
        <f>100-15</f>
        <v>85</v>
      </c>
      <c r="BG8" s="76">
        <f>100-(13*1531+12*581)/(1531+581)</f>
        <v>87.275094696969703</v>
      </c>
      <c r="BH8" s="23"/>
      <c r="BI8" s="17"/>
      <c r="BJ8" s="117"/>
      <c r="BK8" s="45" t="s">
        <v>58</v>
      </c>
      <c r="BL8" s="44"/>
      <c r="BM8" s="19"/>
      <c r="BN8" s="19"/>
      <c r="BO8" s="19"/>
      <c r="BP8" s="19"/>
      <c r="BQ8" s="76"/>
      <c r="BR8" s="23"/>
      <c r="BS8" s="17"/>
      <c r="BT8" s="117"/>
      <c r="BU8" s="45" t="s">
        <v>58</v>
      </c>
      <c r="BV8" s="44"/>
      <c r="BW8" s="19"/>
      <c r="BX8" s="19"/>
      <c r="BY8" s="19"/>
      <c r="BZ8" s="19"/>
      <c r="CA8" s="76"/>
      <c r="CB8" s="23"/>
      <c r="CC8" s="17"/>
      <c r="CD8" s="117"/>
      <c r="CE8" s="45" t="s">
        <v>58</v>
      </c>
      <c r="CF8" s="44"/>
      <c r="CG8" s="19"/>
      <c r="CH8" s="19"/>
      <c r="CI8" s="19"/>
      <c r="CJ8" s="19"/>
      <c r="CK8" s="76"/>
      <c r="CL8" s="23"/>
      <c r="CM8" s="17"/>
      <c r="CN8" s="117"/>
      <c r="CO8" s="45" t="s">
        <v>58</v>
      </c>
      <c r="CP8" s="44"/>
      <c r="CQ8" s="19"/>
      <c r="CR8" s="19"/>
      <c r="CS8" s="19"/>
      <c r="CT8" s="19"/>
      <c r="CU8" s="76"/>
      <c r="CV8" s="23"/>
      <c r="CW8" s="17"/>
      <c r="CX8" s="117"/>
      <c r="CY8" s="45" t="s">
        <v>58</v>
      </c>
      <c r="CZ8" s="44"/>
      <c r="DA8" s="19"/>
      <c r="DB8" s="19"/>
      <c r="DC8" s="19"/>
      <c r="DD8" s="19"/>
      <c r="DE8" s="76"/>
      <c r="DF8" s="23"/>
      <c r="DG8" s="17"/>
      <c r="DH8" s="117"/>
      <c r="DI8" s="45" t="s">
        <v>58</v>
      </c>
      <c r="DJ8" s="44"/>
      <c r="DK8" s="19"/>
      <c r="DL8" s="19"/>
      <c r="DM8" s="19"/>
      <c r="DN8" s="19"/>
      <c r="DO8" s="76"/>
      <c r="DP8" s="23"/>
      <c r="DQ8" s="17"/>
      <c r="DR8" s="117"/>
      <c r="DS8" s="45" t="s">
        <v>58</v>
      </c>
      <c r="DT8" s="44"/>
      <c r="DU8" s="19"/>
      <c r="DV8" s="19"/>
      <c r="DW8" s="19"/>
      <c r="DX8" s="19"/>
      <c r="DY8" s="76"/>
      <c r="DZ8" s="23"/>
      <c r="EA8" s="17"/>
      <c r="EB8" s="117" t="s">
        <v>354</v>
      </c>
      <c r="EC8" s="45" t="s">
        <v>58</v>
      </c>
      <c r="ED8" s="44">
        <f>100-26</f>
        <v>74</v>
      </c>
      <c r="EE8" s="19"/>
      <c r="EF8" s="19"/>
      <c r="EG8" s="19">
        <f>100-32</f>
        <v>68</v>
      </c>
      <c r="EH8" s="19">
        <f>((100-25)*7372+100*86)/EH34</f>
        <v>75.28828104049343</v>
      </c>
      <c r="EI8" s="76">
        <f>((((100-26)*1998+100*81)/2079*2079)+(((100-26)*877+100*53)/930)*930)/(2079+930)</f>
        <v>75.157859754071126</v>
      </c>
      <c r="EJ8" s="23"/>
      <c r="EK8" s="17"/>
      <c r="EL8" s="126"/>
      <c r="EV8" s="126"/>
      <c r="FF8" s="126"/>
      <c r="FP8" s="126"/>
      <c r="FZ8" s="126"/>
      <c r="GJ8" s="126"/>
      <c r="GT8" s="126"/>
      <c r="HD8" s="126"/>
      <c r="HN8" s="126"/>
      <c r="HX8" s="126"/>
    </row>
    <row xmlns:x14ac="http://schemas.microsoft.com/office/spreadsheetml/2009/9/ac" r="9" s="4" customFormat="true" x14ac:dyDescent="0.25">
      <c r="A9" s="377" t="str">
        <f ca="true">IF(ISBLANK('Data Summary'!A11),"",'Data Summary'!A11)</f>
        <v>SLE_2018_EMIS</v>
      </c>
      <c r="B9" s="117"/>
      <c r="C9" s="45" t="s">
        <v>109</v>
      </c>
      <c r="D9" s="19"/>
      <c r="E9" s="19"/>
      <c r="F9" s="19"/>
      <c r="G9" s="19"/>
      <c r="H9" s="19"/>
      <c r="I9" s="76"/>
      <c r="J9" s="23"/>
      <c r="K9" s="17"/>
      <c r="L9" s="117"/>
      <c r="M9" s="45" t="s">
        <v>109</v>
      </c>
      <c r="N9" s="19"/>
      <c r="O9" s="19"/>
      <c r="P9" s="19"/>
      <c r="Q9" s="19"/>
      <c r="R9" s="19"/>
      <c r="S9" s="76"/>
      <c r="T9" s="23"/>
      <c r="U9" s="17"/>
      <c r="V9" s="117"/>
      <c r="W9" s="45" t="s">
        <v>109</v>
      </c>
      <c r="X9" s="19"/>
      <c r="Y9" s="19"/>
      <c r="Z9" s="19"/>
      <c r="AA9" s="19"/>
      <c r="AB9" s="19"/>
      <c r="AC9" s="76"/>
      <c r="AD9" s="23"/>
      <c r="AE9" s="17"/>
      <c r="AF9" s="117"/>
      <c r="AG9" s="45" t="s">
        <v>109</v>
      </c>
      <c r="AH9" s="19"/>
      <c r="AI9" s="19"/>
      <c r="AJ9" s="19"/>
      <c r="AK9" s="19"/>
      <c r="AL9" s="19"/>
      <c r="AM9" s="76"/>
      <c r="AN9" s="23"/>
      <c r="AO9" s="17"/>
      <c r="AP9" s="117"/>
      <c r="AQ9" s="45" t="s">
        <v>109</v>
      </c>
      <c r="AR9" s="19"/>
      <c r="AS9" s="19"/>
      <c r="AT9" s="19"/>
      <c r="AU9" s="19"/>
      <c r="AV9" s="19"/>
      <c r="AW9" s="76"/>
      <c r="AX9" s="23"/>
      <c r="AY9" s="17"/>
      <c r="AZ9" s="117"/>
      <c r="BA9" s="45" t="s">
        <v>109</v>
      </c>
      <c r="BB9" s="19"/>
      <c r="BC9" s="19"/>
      <c r="BD9" s="19"/>
      <c r="BE9" s="19"/>
      <c r="BF9" s="19"/>
      <c r="BG9" s="76"/>
      <c r="BH9" s="23"/>
      <c r="BI9" s="17"/>
      <c r="BJ9" s="117"/>
      <c r="BK9" s="45" t="s">
        <v>109</v>
      </c>
      <c r="BL9" s="19"/>
      <c r="BM9" s="19"/>
      <c r="BN9" s="19"/>
      <c r="BO9" s="19"/>
      <c r="BP9" s="19"/>
      <c r="BQ9" s="76"/>
      <c r="BR9" s="23"/>
      <c r="BS9" s="17"/>
      <c r="BT9" s="117"/>
      <c r="BU9" s="45" t="s">
        <v>109</v>
      </c>
      <c r="BV9" s="19"/>
      <c r="BW9" s="19"/>
      <c r="BX9" s="19"/>
      <c r="BY9" s="19"/>
      <c r="BZ9" s="19"/>
      <c r="CA9" s="76"/>
      <c r="CB9" s="23"/>
      <c r="CC9" s="17"/>
      <c r="CD9" s="117"/>
      <c r="CE9" s="45" t="s">
        <v>109</v>
      </c>
      <c r="CF9" s="19"/>
      <c r="CG9" s="19"/>
      <c r="CH9" s="19"/>
      <c r="CI9" s="19"/>
      <c r="CJ9" s="19"/>
      <c r="CK9" s="76"/>
      <c r="CL9" s="23"/>
      <c r="CM9" s="17"/>
      <c r="CN9" s="117"/>
      <c r="CO9" s="45" t="s">
        <v>109</v>
      </c>
      <c r="CP9" s="19"/>
      <c r="CQ9" s="19"/>
      <c r="CR9" s="19"/>
      <c r="CS9" s="19"/>
      <c r="CT9" s="19"/>
      <c r="CU9" s="76"/>
      <c r="CV9" s="23"/>
      <c r="CW9" s="17"/>
      <c r="CX9" s="117"/>
      <c r="CY9" s="45" t="s">
        <v>109</v>
      </c>
      <c r="CZ9" s="19"/>
      <c r="DA9" s="19"/>
      <c r="DB9" s="19"/>
      <c r="DC9" s="19"/>
      <c r="DD9" s="19"/>
      <c r="DE9" s="76"/>
      <c r="DF9" s="23"/>
      <c r="DG9" s="17"/>
      <c r="DH9" s="117"/>
      <c r="DI9" s="45" t="s">
        <v>109</v>
      </c>
      <c r="DJ9" s="19"/>
      <c r="DK9" s="19"/>
      <c r="DL9" s="19"/>
      <c r="DM9" s="19"/>
      <c r="DN9" s="19"/>
      <c r="DO9" s="76"/>
      <c r="DP9" s="23"/>
      <c r="DQ9" s="17"/>
      <c r="DR9" s="117"/>
      <c r="DS9" s="45" t="s">
        <v>109</v>
      </c>
      <c r="DT9" s="19"/>
      <c r="DU9" s="19"/>
      <c r="DV9" s="19"/>
      <c r="DW9" s="19"/>
      <c r="DX9" s="19"/>
      <c r="DY9" s="76"/>
      <c r="DZ9" s="23"/>
      <c r="EA9" s="17"/>
      <c r="EB9" s="117"/>
      <c r="EC9" s="45" t="s">
        <v>109</v>
      </c>
      <c r="ED9" s="19"/>
      <c r="EE9" s="19"/>
      <c r="EF9" s="19"/>
      <c r="EG9" s="19"/>
      <c r="EH9" s="19"/>
      <c r="EI9" s="76"/>
      <c r="EJ9" s="23"/>
      <c r="EK9" s="17"/>
      <c r="EL9" s="126"/>
      <c r="EV9" s="126"/>
      <c r="FF9" s="126"/>
      <c r="FP9" s="126"/>
      <c r="FZ9" s="126"/>
      <c r="GJ9" s="126"/>
      <c r="GT9" s="126"/>
      <c r="HD9" s="126"/>
      <c r="HN9" s="126"/>
      <c r="HX9" s="126"/>
    </row>
    <row xmlns:x14ac="http://schemas.microsoft.com/office/spreadsheetml/2009/9/ac" r="10" s="4" customFormat="true" x14ac:dyDescent="0.25">
      <c r="A10" s="377" t="str">
        <f ca="true">IF(ISBLANK('Data Summary'!A12),"",'Data Summary'!A12)</f>
        <v>SLE_2019_EMIS</v>
      </c>
      <c r="B10" s="117"/>
      <c r="C10" s="64" t="s">
        <v>21</v>
      </c>
      <c r="D10" s="77"/>
      <c r="E10" s="19"/>
      <c r="F10" s="19"/>
      <c r="G10" s="19"/>
      <c r="H10" s="7"/>
      <c r="I10" s="25"/>
      <c r="J10" s="23"/>
      <c r="K10" s="17"/>
      <c r="L10" s="117" t="s">
        <v>317</v>
      </c>
      <c r="M10" s="64" t="s">
        <v>21</v>
      </c>
      <c r="N10" s="77">
        <f>(7+40+(137+111)/2+12)/424*100</f>
        <v>43.160377358490564</v>
      </c>
      <c r="O10" s="19"/>
      <c r="P10" s="19"/>
      <c r="Q10" s="19"/>
      <c r="R10" s="7"/>
      <c r="S10" s="25"/>
      <c r="T10" s="23"/>
      <c r="U10" s="17"/>
      <c r="V10" s="117"/>
      <c r="W10" s="64" t="s">
        <v>21</v>
      </c>
      <c r="X10" s="77"/>
      <c r="Y10" s="19"/>
      <c r="Z10" s="19"/>
      <c r="AA10" s="19"/>
      <c r="AB10" s="7"/>
      <c r="AC10" s="25"/>
      <c r="AD10" s="23"/>
      <c r="AE10" s="17"/>
      <c r="AF10" s="117" t="s">
        <v>321</v>
      </c>
      <c r="AG10" s="64" t="s">
        <v>21</v>
      </c>
      <c r="AH10" s="77">
        <f>AH7</f>
        <v>64.67</v>
      </c>
      <c r="AI10" s="19"/>
      <c r="AJ10" s="19"/>
      <c r="AK10" s="77">
        <f>AK7</f>
        <v>73</v>
      </c>
      <c r="AL10" s="77">
        <f>AL7</f>
        <v>52</v>
      </c>
      <c r="AM10" s="25">
        <f>AM7</f>
        <v>69</v>
      </c>
      <c r="AN10" s="23"/>
      <c r="AO10" s="17"/>
      <c r="AP10" s="117"/>
      <c r="AQ10" s="64" t="s">
        <v>21</v>
      </c>
      <c r="AR10" s="77"/>
      <c r="AS10" s="19"/>
      <c r="AT10" s="19"/>
      <c r="AU10" s="19"/>
      <c r="AV10" s="7"/>
      <c r="AW10" s="25"/>
      <c r="AX10" s="23"/>
      <c r="AY10" s="17"/>
      <c r="AZ10" s="117" t="s">
        <v>321</v>
      </c>
      <c r="BA10" s="64" t="s">
        <v>21</v>
      </c>
      <c r="BB10" s="77">
        <f>BB7</f>
        <v>70.166278961570669</v>
      </c>
      <c r="BC10" s="19"/>
      <c r="BD10" s="19"/>
      <c r="BE10" s="77">
        <f>BE7</f>
        <v>80</v>
      </c>
      <c r="BF10" s="77">
        <f>BF7</f>
        <v>66</v>
      </c>
      <c r="BG10" s="25">
        <f>BG7</f>
        <v>76.375473484848484</v>
      </c>
      <c r="BH10" s="23"/>
      <c r="BI10" s="17"/>
      <c r="BJ10" s="117"/>
      <c r="BK10" s="64" t="s">
        <v>21</v>
      </c>
      <c r="BL10" s="77"/>
      <c r="BM10" s="19"/>
      <c r="BN10" s="19"/>
      <c r="BO10" s="19"/>
      <c r="BP10" s="7"/>
      <c r="BQ10" s="25"/>
      <c r="BR10" s="23"/>
      <c r="BS10" s="17"/>
      <c r="BT10" s="117"/>
      <c r="BU10" s="64" t="s">
        <v>21</v>
      </c>
      <c r="BV10" s="77"/>
      <c r="BW10" s="19"/>
      <c r="BX10" s="19"/>
      <c r="BY10" s="19"/>
      <c r="BZ10" s="7"/>
      <c r="CA10" s="25"/>
      <c r="CB10" s="23"/>
      <c r="CC10" s="17"/>
      <c r="CD10" s="117" t="s">
        <v>276</v>
      </c>
      <c r="CE10" s="64" t="s">
        <v>21</v>
      </c>
      <c r="CF10" s="77">
        <f>CF7</f>
        <v>61.750589088272612</v>
      </c>
      <c r="CG10" s="19"/>
      <c r="CH10" s="19"/>
      <c r="CI10" s="77">
        <f>CI7</f>
        <v>71</v>
      </c>
      <c r="CJ10" s="77">
        <f>CJ7</f>
        <v>60</v>
      </c>
      <c r="CK10" s="25">
        <f>CK7</f>
        <v>60</v>
      </c>
      <c r="CL10" s="23"/>
      <c r="CM10" s="17"/>
      <c r="CN10" s="117"/>
      <c r="CO10" s="64" t="s">
        <v>21</v>
      </c>
      <c r="CP10" s="77"/>
      <c r="CQ10" s="19"/>
      <c r="CR10" s="19"/>
      <c r="CS10" s="19"/>
      <c r="CT10" s="7"/>
      <c r="CU10" s="25"/>
      <c r="CV10" s="23"/>
      <c r="CW10" s="17"/>
      <c r="CX10" s="117"/>
      <c r="CY10" s="64" t="s">
        <v>21</v>
      </c>
      <c r="CZ10" s="77"/>
      <c r="DA10" s="19"/>
      <c r="DB10" s="19"/>
      <c r="DC10" s="19"/>
      <c r="DD10" s="7"/>
      <c r="DE10" s="25"/>
      <c r="DF10" s="23"/>
      <c r="DG10" s="17"/>
      <c r="DH10" s="117" t="s">
        <v>335</v>
      </c>
      <c r="DI10" s="64" t="s">
        <v>21</v>
      </c>
      <c r="DJ10" s="77">
        <v>58.8</v>
      </c>
      <c r="DK10" s="19"/>
      <c r="DL10" s="19"/>
      <c r="DM10" s="19"/>
      <c r="DN10" s="7">
        <v>56.3</v>
      </c>
      <c r="DO10" s="25">
        <v>68.7</v>
      </c>
      <c r="DP10" s="23"/>
      <c r="DQ10" s="17"/>
      <c r="DR10" s="117"/>
      <c r="DS10" s="64" t="s">
        <v>21</v>
      </c>
      <c r="DT10" s="77"/>
      <c r="DU10" s="19"/>
      <c r="DV10" s="19"/>
      <c r="DW10" s="77"/>
      <c r="DX10" s="77"/>
      <c r="DY10" s="25"/>
      <c r="DZ10" s="23"/>
      <c r="EA10" s="17"/>
      <c r="EB10" s="117"/>
      <c r="EC10" s="64" t="s">
        <v>21</v>
      </c>
      <c r="ED10" s="77"/>
      <c r="EE10" s="19"/>
      <c r="EF10" s="19"/>
      <c r="EG10" s="77"/>
      <c r="EH10" s="77"/>
      <c r="EI10" s="25"/>
      <c r="EJ10" s="23"/>
      <c r="EK10" s="17"/>
      <c r="EL10" s="126"/>
      <c r="EV10" s="126"/>
      <c r="FF10" s="126"/>
      <c r="FP10" s="126"/>
      <c r="FZ10" s="126"/>
      <c r="GJ10" s="126"/>
      <c r="GT10" s="126"/>
      <c r="HD10" s="126"/>
      <c r="HN10" s="126"/>
      <c r="HX10" s="126"/>
    </row>
    <row xmlns:x14ac="http://schemas.microsoft.com/office/spreadsheetml/2009/9/ac" r="11" s="4" customFormat="true" x14ac:dyDescent="0.25">
      <c r="A11" s="377" t="str">
        <f ca="true">IF(ISBLANK('Data Summary'!A13),"",'Data Summary'!A13)</f>
        <v>SLE_2019_UIS</v>
      </c>
      <c r="B11" s="117"/>
      <c r="C11" s="64" t="s">
        <v>29</v>
      </c>
      <c r="D11" s="19"/>
      <c r="E11" s="7"/>
      <c r="F11" s="7"/>
      <c r="G11" s="7"/>
      <c r="H11" s="7"/>
      <c r="I11" s="25"/>
      <c r="J11" s="23"/>
      <c r="K11" s="17"/>
      <c r="L11" s="117" t="s">
        <v>171</v>
      </c>
      <c r="M11" s="64" t="s">
        <v>29</v>
      </c>
      <c r="N11" s="19">
        <f>(6+22+1/2+(187+15)/2+11)/424*100</f>
        <v>33.136792452830186</v>
      </c>
      <c r="O11" s="7"/>
      <c r="P11" s="7"/>
      <c r="Q11" s="7"/>
      <c r="R11" s="7"/>
      <c r="S11" s="25"/>
      <c r="T11" s="23"/>
      <c r="U11" s="17"/>
      <c r="V11" s="117"/>
      <c r="W11" s="64" t="s">
        <v>29</v>
      </c>
      <c r="X11" s="19"/>
      <c r="Y11" s="7"/>
      <c r="Z11" s="7"/>
      <c r="AA11" s="7"/>
      <c r="AB11" s="7"/>
      <c r="AC11" s="25"/>
      <c r="AD11" s="23"/>
      <c r="AE11" s="17"/>
      <c r="AF11" s="117"/>
      <c r="AG11" s="64" t="s">
        <v>29</v>
      </c>
      <c r="AH11" s="19"/>
      <c r="AI11" s="7"/>
      <c r="AJ11" s="7"/>
      <c r="AK11" s="7"/>
      <c r="AL11" s="7"/>
      <c r="AM11" s="25"/>
      <c r="AN11" s="23"/>
      <c r="AO11" s="17"/>
      <c r="AP11" s="117"/>
      <c r="AQ11" s="64" t="s">
        <v>29</v>
      </c>
      <c r="AR11" s="19"/>
      <c r="AS11" s="7"/>
      <c r="AT11" s="7"/>
      <c r="AU11" s="7"/>
      <c r="AV11" s="7"/>
      <c r="AW11" s="25"/>
      <c r="AX11" s="23"/>
      <c r="AY11" s="17"/>
      <c r="AZ11" s="117"/>
      <c r="BA11" s="64" t="s">
        <v>29</v>
      </c>
      <c r="BB11" s="19"/>
      <c r="BC11" s="7"/>
      <c r="BD11" s="7"/>
      <c r="BE11" s="7"/>
      <c r="BF11" s="7"/>
      <c r="BG11" s="25"/>
      <c r="BH11" s="23"/>
      <c r="BI11" s="17"/>
      <c r="BJ11" s="117"/>
      <c r="BK11" s="64" t="s">
        <v>29</v>
      </c>
      <c r="BL11" s="19"/>
      <c r="BM11" s="7"/>
      <c r="BN11" s="7"/>
      <c r="BO11" s="7"/>
      <c r="BP11" s="7"/>
      <c r="BQ11" s="25"/>
      <c r="BR11" s="23"/>
      <c r="BS11" s="17"/>
      <c r="BT11" s="117"/>
      <c r="BU11" s="64" t="s">
        <v>29</v>
      </c>
      <c r="BV11" s="19"/>
      <c r="BW11" s="7"/>
      <c r="BX11" s="7"/>
      <c r="BY11" s="7"/>
      <c r="BZ11" s="7"/>
      <c r="CA11" s="25"/>
      <c r="CB11" s="23"/>
      <c r="CC11" s="17"/>
      <c r="CD11" s="117"/>
      <c r="CE11" s="64" t="s">
        <v>29</v>
      </c>
      <c r="CF11" s="19"/>
      <c r="CG11" s="7"/>
      <c r="CH11" s="7"/>
      <c r="CI11" s="7"/>
      <c r="CJ11" s="7"/>
      <c r="CK11" s="25"/>
      <c r="CL11" s="23"/>
      <c r="CM11" s="17"/>
      <c r="CN11" s="117"/>
      <c r="CO11" s="64" t="s">
        <v>29</v>
      </c>
      <c r="CP11" s="19"/>
      <c r="CQ11" s="7"/>
      <c r="CR11" s="7"/>
      <c r="CS11" s="7"/>
      <c r="CT11" s="7"/>
      <c r="CU11" s="25"/>
      <c r="CV11" s="23"/>
      <c r="CW11" s="17"/>
      <c r="CX11" s="117"/>
      <c r="CY11" s="64" t="s">
        <v>29</v>
      </c>
      <c r="CZ11" s="19"/>
      <c r="DA11" s="7"/>
      <c r="DB11" s="7"/>
      <c r="DC11" s="7"/>
      <c r="DD11" s="7"/>
      <c r="DE11" s="25"/>
      <c r="DF11" s="23"/>
      <c r="DG11" s="17"/>
      <c r="DH11" s="117" t="s">
        <v>336</v>
      </c>
      <c r="DI11" s="64" t="s">
        <v>29</v>
      </c>
      <c r="DJ11" s="19">
        <v>42.4</v>
      </c>
      <c r="DK11" s="19"/>
      <c r="DL11" s="19"/>
      <c r="DM11" s="19"/>
      <c r="DN11" s="19">
        <v>39.799999999999997</v>
      </c>
      <c r="DO11" s="76">
        <v>52.6</v>
      </c>
      <c r="DP11" s="23"/>
      <c r="DQ11" s="17"/>
      <c r="DR11" s="117"/>
      <c r="DS11" s="64" t="s">
        <v>29</v>
      </c>
      <c r="DT11" s="19"/>
      <c r="DU11" s="7"/>
      <c r="DV11" s="7"/>
      <c r="DW11" s="7"/>
      <c r="DX11" s="7"/>
      <c r="DY11" s="25"/>
      <c r="DZ11" s="23"/>
      <c r="EA11" s="17"/>
      <c r="EB11" s="117"/>
      <c r="EC11" s="64" t="s">
        <v>29</v>
      </c>
      <c r="ED11" s="19"/>
      <c r="EE11" s="7"/>
      <c r="EF11" s="7"/>
      <c r="EG11" s="7"/>
      <c r="EH11" s="7"/>
      <c r="EI11" s="25"/>
      <c r="EJ11" s="23"/>
      <c r="EK11" s="17"/>
      <c r="EL11" s="126"/>
      <c r="EV11" s="126"/>
      <c r="FF11" s="126"/>
      <c r="FP11" s="126"/>
      <c r="FZ11" s="126"/>
      <c r="GJ11" s="126"/>
      <c r="GT11" s="126"/>
      <c r="HD11" s="126"/>
      <c r="HN11" s="126"/>
      <c r="HX11" s="126"/>
    </row>
    <row xmlns:x14ac="http://schemas.microsoft.com/office/spreadsheetml/2009/9/ac" r="12" s="1" customFormat="true" ht="15.75" customHeight="true" x14ac:dyDescent="0.2">
      <c r="A12" s="377" t="str">
        <f ca="true">IF(ISBLANK('Data Summary'!A14),"",'Data Summary'!A14)</f>
        <v>SLE_2020_EMIS</v>
      </c>
      <c r="B12" s="117"/>
      <c r="C12" s="64" t="s">
        <v>198</v>
      </c>
      <c r="D12" s="19"/>
      <c r="E12" s="19"/>
      <c r="F12" s="19"/>
      <c r="G12" s="19"/>
      <c r="H12" s="19"/>
      <c r="I12" s="76"/>
      <c r="J12" s="23"/>
      <c r="K12" s="17"/>
      <c r="L12" s="117" t="s">
        <v>172</v>
      </c>
      <c r="M12" s="64" t="s">
        <v>198</v>
      </c>
      <c r="N12" s="19">
        <f>(5+20+(85+72)/2+10)/424*100</f>
        <v>26.768867924528301</v>
      </c>
      <c r="O12" s="19"/>
      <c r="P12" s="19"/>
      <c r="Q12" s="19"/>
      <c r="R12" s="19"/>
      <c r="S12" s="76"/>
      <c r="T12" s="23"/>
      <c r="U12" s="17"/>
      <c r="V12" s="117"/>
      <c r="W12" s="64" t="s">
        <v>198</v>
      </c>
      <c r="X12" s="19"/>
      <c r="Y12" s="19"/>
      <c r="Z12" s="19"/>
      <c r="AA12" s="19"/>
      <c r="AB12" s="19"/>
      <c r="AC12" s="76"/>
      <c r="AD12" s="23"/>
      <c r="AE12" s="17"/>
      <c r="AF12" s="117" t="s">
        <v>322</v>
      </c>
      <c r="AG12" s="64" t="s">
        <v>198</v>
      </c>
      <c r="AH12" s="77">
        <f>AH7</f>
        <v>64.67</v>
      </c>
      <c r="AI12" s="19"/>
      <c r="AJ12" s="19"/>
      <c r="AK12" s="77">
        <f>AK7</f>
        <v>73</v>
      </c>
      <c r="AL12" s="77">
        <f>AL7</f>
        <v>52</v>
      </c>
      <c r="AM12" s="76">
        <f>AM7</f>
        <v>69</v>
      </c>
      <c r="AN12" s="23"/>
      <c r="AO12" s="17"/>
      <c r="AP12" s="117"/>
      <c r="AQ12" s="64" t="s">
        <v>198</v>
      </c>
      <c r="AR12" s="19"/>
      <c r="AS12" s="19"/>
      <c r="AT12" s="19"/>
      <c r="AU12" s="19"/>
      <c r="AV12" s="19"/>
      <c r="AW12" s="76"/>
      <c r="AX12" s="23"/>
      <c r="AY12" s="17"/>
      <c r="AZ12" s="117" t="s">
        <v>322</v>
      </c>
      <c r="BA12" s="64" t="s">
        <v>198</v>
      </c>
      <c r="BB12" s="44">
        <f>BB10</f>
        <v>70.166278961570669</v>
      </c>
      <c r="BC12" s="19"/>
      <c r="BD12" s="19"/>
      <c r="BE12" s="44">
        <f>BE10</f>
        <v>80</v>
      </c>
      <c r="BF12" s="44">
        <f>BF10</f>
        <v>66</v>
      </c>
      <c r="BG12" s="76">
        <f>BG10</f>
        <v>76.375473484848484</v>
      </c>
      <c r="BH12" s="23"/>
      <c r="BI12" s="17"/>
      <c r="BJ12" s="117"/>
      <c r="BK12" s="64" t="s">
        <v>198</v>
      </c>
      <c r="BL12" s="19"/>
      <c r="BM12" s="19"/>
      <c r="BN12" s="19"/>
      <c r="BO12" s="19"/>
      <c r="BP12" s="19"/>
      <c r="BQ12" s="76"/>
      <c r="BR12" s="23"/>
      <c r="BS12" s="17"/>
      <c r="BT12" s="117"/>
      <c r="BU12" s="64" t="s">
        <v>198</v>
      </c>
      <c r="BV12" s="19"/>
      <c r="BW12" s="19"/>
      <c r="BX12" s="19"/>
      <c r="BY12" s="19"/>
      <c r="BZ12" s="19"/>
      <c r="CA12" s="76"/>
      <c r="CB12" s="23">
        <v>86.195830000000001</v>
      </c>
      <c r="CC12" s="17">
        <v>83.962816560816904</v>
      </c>
      <c r="CD12" s="117" t="s">
        <v>276</v>
      </c>
      <c r="CE12" s="64" t="s">
        <v>198</v>
      </c>
      <c r="CF12" s="19">
        <f>CF10</f>
        <v>61.750589088272612</v>
      </c>
      <c r="CG12" s="19"/>
      <c r="CH12" s="19"/>
      <c r="CI12" s="19">
        <f>CI10</f>
        <v>71</v>
      </c>
      <c r="CJ12" s="19">
        <f>CJ10</f>
        <v>60</v>
      </c>
      <c r="CK12" s="76">
        <f>CK10</f>
        <v>60</v>
      </c>
      <c r="CL12" s="23"/>
      <c r="CM12" s="17"/>
      <c r="CN12" s="117"/>
      <c r="CO12" s="64" t="s">
        <v>198</v>
      </c>
      <c r="CP12" s="19"/>
      <c r="CQ12" s="19"/>
      <c r="CR12" s="19"/>
      <c r="CS12" s="19"/>
      <c r="CT12" s="19"/>
      <c r="CU12" s="76"/>
      <c r="CV12" s="23">
        <v>86.195830000000001</v>
      </c>
      <c r="CW12" s="17">
        <v>83.962816560816904</v>
      </c>
      <c r="CX12" s="117"/>
      <c r="CY12" s="64" t="s">
        <v>198</v>
      </c>
      <c r="CZ12" s="19"/>
      <c r="DA12" s="19"/>
      <c r="DB12" s="19"/>
      <c r="DC12" s="19"/>
      <c r="DD12" s="19"/>
      <c r="DE12" s="76"/>
      <c r="DF12" s="23">
        <v>86.195830000000001</v>
      </c>
      <c r="DG12" s="17">
        <v>83.962816560816904</v>
      </c>
      <c r="DH12" s="117" t="s">
        <v>303</v>
      </c>
      <c r="DI12" s="64" t="s">
        <v>198</v>
      </c>
      <c r="DJ12" s="19">
        <v>42.4</v>
      </c>
      <c r="DK12" s="19"/>
      <c r="DL12" s="19"/>
      <c r="DM12" s="19"/>
      <c r="DN12" s="19">
        <v>39.799999999999997</v>
      </c>
      <c r="DO12" s="76">
        <v>52.6</v>
      </c>
      <c r="DP12" s="23"/>
      <c r="DQ12" s="17"/>
      <c r="DR12" s="117"/>
      <c r="DS12" s="64" t="s">
        <v>198</v>
      </c>
      <c r="DT12" s="19"/>
      <c r="DU12" s="19"/>
      <c r="DV12" s="19"/>
      <c r="DW12" s="19"/>
      <c r="DX12" s="19"/>
      <c r="DY12" s="76"/>
      <c r="DZ12" s="23"/>
      <c r="EA12" s="17"/>
      <c r="EB12" s="117"/>
      <c r="EC12" s="64" t="s">
        <v>198</v>
      </c>
      <c r="ED12" s="19"/>
      <c r="EE12" s="19"/>
      <c r="EF12" s="19"/>
      <c r="EG12" s="19"/>
      <c r="EH12" s="19"/>
      <c r="EI12" s="76"/>
      <c r="EJ12" s="23"/>
      <c r="EK12" s="17"/>
      <c r="EL12" s="127"/>
      <c r="EV12" s="127"/>
      <c r="FF12" s="127"/>
      <c r="FP12" s="127"/>
      <c r="FZ12" s="127"/>
      <c r="GJ12" s="127"/>
      <c r="GT12" s="127"/>
      <c r="HD12" s="127"/>
      <c r="HN12" s="127"/>
      <c r="HX12" s="127"/>
    </row>
    <row xmlns:x14ac="http://schemas.microsoft.com/office/spreadsheetml/2009/9/ac" r="13" s="265" customFormat="true" ht="18" customHeight="true" x14ac:dyDescent="0.25">
      <c r="A13" s="377" t="str">
        <f ca="true">IF(ISBLANK('Data Summary'!A15),"",'Data Summary'!A15)</f>
        <v>SLE_2020_UIS</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54" t="s">
        <v>57</v>
      </c>
      <c r="BA13" s="260" t="s">
        <v>27</v>
      </c>
      <c r="BB13" s="261"/>
      <c r="BC13" s="261"/>
      <c r="BD13" s="261"/>
      <c r="BE13" s="262"/>
      <c r="BF13" s="262"/>
      <c r="BG13" s="263"/>
      <c r="BH13" s="244"/>
      <c r="BI13" s="259"/>
      <c r="BJ13" s="254" t="s">
        <v>57</v>
      </c>
      <c r="BK13" s="260" t="s">
        <v>27</v>
      </c>
      <c r="BL13" s="261"/>
      <c r="BM13" s="261"/>
      <c r="BN13" s="261"/>
      <c r="BO13" s="262"/>
      <c r="BP13" s="262"/>
      <c r="BQ13" s="263"/>
      <c r="BR13" s="244"/>
      <c r="BS13" s="259"/>
      <c r="BT13" s="254" t="s">
        <v>57</v>
      </c>
      <c r="BU13" s="260" t="s">
        <v>27</v>
      </c>
      <c r="BV13" s="261"/>
      <c r="BW13" s="261"/>
      <c r="BX13" s="261"/>
      <c r="BY13" s="262"/>
      <c r="BZ13" s="262"/>
      <c r="CA13" s="263"/>
      <c r="CB13" s="244"/>
      <c r="CC13" s="259"/>
      <c r="CD13" s="254" t="s">
        <v>57</v>
      </c>
      <c r="CE13" s="260" t="s">
        <v>27</v>
      </c>
      <c r="CF13" s="261"/>
      <c r="CG13" s="261"/>
      <c r="CH13" s="261"/>
      <c r="CI13" s="262"/>
      <c r="CJ13" s="262"/>
      <c r="CK13" s="263"/>
      <c r="CL13" s="244"/>
      <c r="CM13" s="259"/>
      <c r="CN13" s="254" t="s">
        <v>57</v>
      </c>
      <c r="CO13" s="260" t="s">
        <v>27</v>
      </c>
      <c r="CP13" s="261"/>
      <c r="CQ13" s="261"/>
      <c r="CR13" s="261"/>
      <c r="CS13" s="262"/>
      <c r="CT13" s="262"/>
      <c r="CU13" s="263"/>
      <c r="CV13" s="244"/>
      <c r="CW13" s="259"/>
      <c r="CX13" s="254" t="s">
        <v>57</v>
      </c>
      <c r="CY13" s="260" t="s">
        <v>27</v>
      </c>
      <c r="CZ13" s="261"/>
      <c r="DA13" s="261"/>
      <c r="DB13" s="261"/>
      <c r="DC13" s="262"/>
      <c r="DD13" s="262"/>
      <c r="DE13" s="263"/>
      <c r="DF13" s="244"/>
      <c r="DG13" s="259"/>
      <c r="DH13" s="254" t="s">
        <v>57</v>
      </c>
      <c r="DI13" s="260" t="s">
        <v>27</v>
      </c>
      <c r="DJ13" s="261"/>
      <c r="DK13" s="261"/>
      <c r="DL13" s="261"/>
      <c r="DM13" s="262"/>
      <c r="DN13" s="262"/>
      <c r="DO13" s="263"/>
      <c r="DP13" s="244"/>
      <c r="DQ13" s="259"/>
      <c r="DR13" s="254" t="s">
        <v>57</v>
      </c>
      <c r="DS13" s="260" t="s">
        <v>27</v>
      </c>
      <c r="DT13" s="261"/>
      <c r="DU13" s="261"/>
      <c r="DV13" s="261"/>
      <c r="DW13" s="262"/>
      <c r="DX13" s="262"/>
      <c r="DY13" s="263"/>
      <c r="DZ13" s="244"/>
      <c r="EA13" s="259"/>
      <c r="EB13" s="254" t="s">
        <v>57</v>
      </c>
      <c r="EC13" s="260" t="s">
        <v>27</v>
      </c>
      <c r="ED13" s="261"/>
      <c r="EE13" s="261"/>
      <c r="EF13" s="261"/>
      <c r="EG13" s="262"/>
      <c r="EH13" s="262"/>
      <c r="EI13" s="263"/>
      <c r="EJ13" s="244"/>
      <c r="EK13" s="259"/>
      <c r="EL13" s="264"/>
      <c r="EV13" s="264"/>
      <c r="FF13" s="264"/>
      <c r="FP13" s="264"/>
      <c r="FZ13" s="264"/>
      <c r="GJ13" s="264"/>
      <c r="GT13" s="264"/>
      <c r="HD13" s="264"/>
      <c r="HN13" s="264"/>
      <c r="HX13" s="264"/>
    </row>
    <row xmlns:x14ac="http://schemas.microsoft.com/office/spreadsheetml/2009/9/ac" r="14" x14ac:dyDescent="0.25">
      <c r="A14" s="377" t="str">
        <f ca="true">IF(ISBLANK('Data Summary'!A16),"",'Data Summary'!A16)</f>
        <v>SLE_2021_UIS</v>
      </c>
      <c r="B14" s="118" t="s">
        <v>30</v>
      </c>
      <c r="C14" s="20">
        <v>0</v>
      </c>
      <c r="D14" s="77"/>
      <c r="E14" s="44"/>
      <c r="F14" s="44"/>
      <c r="G14" s="7"/>
      <c r="H14" s="7">
        <f>100-62</f>
        <v>38</v>
      </c>
      <c r="I14" s="25"/>
      <c r="J14" s="11"/>
      <c r="K14" s="16"/>
      <c r="L14" s="118" t="s">
        <v>30</v>
      </c>
      <c r="M14" s="20">
        <v>0</v>
      </c>
      <c r="N14" s="77">
        <f>2.6+0.2+3.1+0.2</f>
        <v>6.1000000000000005</v>
      </c>
      <c r="O14" s="44"/>
      <c r="P14" s="44"/>
      <c r="Q14" s="7"/>
      <c r="R14" s="7"/>
      <c r="S14" s="25"/>
      <c r="T14" s="11"/>
      <c r="U14" s="16"/>
      <c r="V14" s="118" t="s">
        <v>30</v>
      </c>
      <c r="W14" s="20">
        <v>0</v>
      </c>
      <c r="X14" s="77"/>
      <c r="Y14" s="44"/>
      <c r="Z14" s="44"/>
      <c r="AA14" s="7"/>
      <c r="AB14" s="7"/>
      <c r="AC14" s="25"/>
      <c r="AD14" s="11"/>
      <c r="AE14" s="16"/>
      <c r="AF14" s="118" t="s">
        <v>30</v>
      </c>
      <c r="AG14" s="20">
        <v>0</v>
      </c>
      <c r="AH14" s="77">
        <f>100-79</f>
        <v>21</v>
      </c>
      <c r="AI14" s="44"/>
      <c r="AJ14" s="44"/>
      <c r="AK14" s="7">
        <f>100-87</f>
        <v>13</v>
      </c>
      <c r="AL14" s="7">
        <f>100-74</f>
        <v>26</v>
      </c>
      <c r="AM14" s="25">
        <f>100-(90*1217+96*401)/AM34</f>
        <v>8.5129789864029703</v>
      </c>
      <c r="AN14" s="11"/>
      <c r="AO14" s="16"/>
      <c r="AP14" s="118" t="s">
        <v>30</v>
      </c>
      <c r="AQ14" s="20">
        <v>0</v>
      </c>
      <c r="AR14" s="77"/>
      <c r="AS14" s="44"/>
      <c r="AT14" s="44"/>
      <c r="AU14" s="7"/>
      <c r="AV14" s="7"/>
      <c r="AW14" s="25"/>
      <c r="AX14" s="11"/>
      <c r="AY14" s="16"/>
      <c r="AZ14" s="118" t="s">
        <v>30</v>
      </c>
      <c r="BA14" s="20">
        <v>0</v>
      </c>
      <c r="BB14" s="44">
        <f>(BE14*$BE$34+BF14*$BF$34+BG14*$BG$34)/SUM($BE$34:$BG$34)</f>
        <v>20.913929468688938</v>
      </c>
      <c r="BC14" s="44"/>
      <c r="BD14" s="44"/>
      <c r="BE14" s="7">
        <v>15</v>
      </c>
      <c r="BF14" s="7">
        <v>26</v>
      </c>
      <c r="BG14" s="25">
        <f>(10*1531+5*581)/(1531+581)</f>
        <v>8.6245265151515156</v>
      </c>
      <c r="BH14" s="11"/>
      <c r="BI14" s="16"/>
      <c r="BJ14" s="118" t="s">
        <v>30</v>
      </c>
      <c r="BK14" s="20">
        <v>0</v>
      </c>
      <c r="BL14" s="77"/>
      <c r="BM14" s="44"/>
      <c r="BN14" s="44"/>
      <c r="BO14" s="7"/>
      <c r="BP14" s="7"/>
      <c r="BQ14" s="25"/>
      <c r="BR14" s="11"/>
      <c r="BS14" s="16"/>
      <c r="BT14" s="118" t="s">
        <v>30</v>
      </c>
      <c r="BU14" s="20">
        <v>0</v>
      </c>
      <c r="BV14" s="77"/>
      <c r="BW14" s="44"/>
      <c r="BX14" s="44"/>
      <c r="BY14" s="7"/>
      <c r="BZ14" s="7"/>
      <c r="CA14" s="25"/>
      <c r="CB14" s="11"/>
      <c r="CC14" s="16"/>
      <c r="CD14" s="118" t="s">
        <v>30</v>
      </c>
      <c r="CE14" s="20">
        <v>0</v>
      </c>
      <c r="CF14" s="77"/>
      <c r="CG14" s="44"/>
      <c r="CH14" s="44"/>
      <c r="CI14" s="7"/>
      <c r="CJ14" s="7"/>
      <c r="CK14" s="25"/>
      <c r="CL14" s="11"/>
      <c r="CM14" s="16"/>
      <c r="CN14" s="118" t="s">
        <v>30</v>
      </c>
      <c r="CO14" s="20">
        <v>0</v>
      </c>
      <c r="CP14" s="77"/>
      <c r="CQ14" s="44"/>
      <c r="CR14" s="44"/>
      <c r="CS14" s="7"/>
      <c r="CT14" s="7"/>
      <c r="CU14" s="25"/>
      <c r="CV14" s="11"/>
      <c r="CW14" s="16"/>
      <c r="CX14" s="118" t="s">
        <v>30</v>
      </c>
      <c r="CY14" s="20">
        <v>0</v>
      </c>
      <c r="CZ14" s="77"/>
      <c r="DA14" s="44"/>
      <c r="DB14" s="44"/>
      <c r="DC14" s="7"/>
      <c r="DD14" s="7"/>
      <c r="DE14" s="25"/>
      <c r="DF14" s="11"/>
      <c r="DG14" s="16"/>
      <c r="DH14" s="118" t="s">
        <v>30</v>
      </c>
      <c r="DI14" s="20">
        <v>0</v>
      </c>
      <c r="DJ14" s="77">
        <v>19.8</v>
      </c>
      <c r="DK14" s="44"/>
      <c r="DL14" s="44"/>
      <c r="DM14" s="7"/>
      <c r="DN14" s="7">
        <v>21.9</v>
      </c>
      <c r="DO14" s="25">
        <v>11.4</v>
      </c>
      <c r="DP14" s="11"/>
      <c r="DQ14" s="16"/>
      <c r="DR14" s="118" t="s">
        <v>30</v>
      </c>
      <c r="DS14" s="20">
        <v>0</v>
      </c>
      <c r="DT14" s="77"/>
      <c r="DU14" s="44"/>
      <c r="DV14" s="44"/>
      <c r="DW14" s="7"/>
      <c r="DX14" s="7"/>
      <c r="DY14" s="25"/>
      <c r="DZ14" s="11"/>
      <c r="EA14" s="16"/>
      <c r="EB14" s="118" t="s">
        <v>30</v>
      </c>
      <c r="EC14" s="20">
        <v>0</v>
      </c>
      <c r="ED14" s="77"/>
      <c r="EE14" s="44"/>
      <c r="EF14" s="44"/>
      <c r="EG14" s="7"/>
      <c r="EH14" s="7"/>
      <c r="EI14" s="25"/>
      <c r="EJ14" s="11"/>
      <c r="EK14" s="16"/>
    </row>
    <row xmlns:x14ac="http://schemas.microsoft.com/office/spreadsheetml/2009/9/ac" r="15" s="2" customFormat="true" x14ac:dyDescent="0.25">
      <c r="A15" s="377" t="str">
        <f ca="true">IF(ISBLANK('Data Summary'!A17),"",'Data Summary'!A17)</f>
        <v>SLE_2021_SUR</v>
      </c>
      <c r="B15" s="118" t="s">
        <v>105</v>
      </c>
      <c r="C15" s="78">
        <v>0</v>
      </c>
      <c r="D15" s="44"/>
      <c r="E15" s="44"/>
      <c r="F15" s="44"/>
      <c r="G15" s="7"/>
      <c r="H15" s="7"/>
      <c r="I15" s="25"/>
      <c r="J15" s="11"/>
      <c r="K15" s="16"/>
      <c r="L15" s="118" t="s">
        <v>105</v>
      </c>
      <c r="M15" s="78">
        <v>0</v>
      </c>
      <c r="N15" s="44"/>
      <c r="O15" s="44"/>
      <c r="P15" s="44"/>
      <c r="Q15" s="7"/>
      <c r="R15" s="7"/>
      <c r="S15" s="25"/>
      <c r="T15" s="11"/>
      <c r="U15" s="16"/>
      <c r="V15" s="118" t="s">
        <v>105</v>
      </c>
      <c r="W15" s="78">
        <v>0</v>
      </c>
      <c r="X15" s="44"/>
      <c r="Y15" s="44"/>
      <c r="Z15" s="44"/>
      <c r="AA15" s="7"/>
      <c r="AB15" s="7"/>
      <c r="AC15" s="25"/>
      <c r="AD15" s="11"/>
      <c r="AE15" s="16"/>
      <c r="AF15" s="118" t="s">
        <v>105</v>
      </c>
      <c r="AG15" s="78">
        <v>0</v>
      </c>
      <c r="AH15" s="44"/>
      <c r="AI15" s="44"/>
      <c r="AJ15" s="44"/>
      <c r="AK15" s="7"/>
      <c r="AL15" s="7"/>
      <c r="AM15" s="25"/>
      <c r="AN15" s="11"/>
      <c r="AO15" s="16"/>
      <c r="AP15" s="118" t="s">
        <v>105</v>
      </c>
      <c r="AQ15" s="78">
        <v>0</v>
      </c>
      <c r="AR15" s="44"/>
      <c r="AS15" s="44"/>
      <c r="AT15" s="44"/>
      <c r="AU15" s="7"/>
      <c r="AV15" s="7"/>
      <c r="AW15" s="25"/>
      <c r="AX15" s="11"/>
      <c r="AY15" s="16"/>
      <c r="AZ15" s="118" t="s">
        <v>105</v>
      </c>
      <c r="BA15" s="78">
        <v>0</v>
      </c>
      <c r="BB15" s="44"/>
      <c r="BC15" s="44"/>
      <c r="BD15" s="44"/>
      <c r="BE15" s="7"/>
      <c r="BF15" s="7"/>
      <c r="BG15" s="25"/>
      <c r="BH15" s="11"/>
      <c r="BI15" s="16"/>
      <c r="BJ15" s="118" t="s">
        <v>105</v>
      </c>
      <c r="BK15" s="78">
        <v>0</v>
      </c>
      <c r="BL15" s="44"/>
      <c r="BM15" s="44"/>
      <c r="BN15" s="44"/>
      <c r="BO15" s="7"/>
      <c r="BP15" s="7"/>
      <c r="BQ15" s="25"/>
      <c r="BR15" s="11"/>
      <c r="BS15" s="16"/>
      <c r="BT15" s="118" t="s">
        <v>105</v>
      </c>
      <c r="BU15" s="78">
        <v>0</v>
      </c>
      <c r="BV15" s="44"/>
      <c r="BW15" s="44"/>
      <c r="BX15" s="44"/>
      <c r="BY15" s="7"/>
      <c r="BZ15" s="7"/>
      <c r="CA15" s="25"/>
      <c r="CB15" s="11"/>
      <c r="CC15" s="16"/>
      <c r="CD15" s="118" t="s">
        <v>105</v>
      </c>
      <c r="CE15" s="78">
        <v>0</v>
      </c>
      <c r="CF15" s="44"/>
      <c r="CG15" s="44"/>
      <c r="CH15" s="44"/>
      <c r="CI15" s="7"/>
      <c r="CJ15" s="7"/>
      <c r="CK15" s="25"/>
      <c r="CL15" s="11"/>
      <c r="CM15" s="16"/>
      <c r="CN15" s="118" t="s">
        <v>105</v>
      </c>
      <c r="CO15" s="78">
        <v>0</v>
      </c>
      <c r="CP15" s="44"/>
      <c r="CQ15" s="44"/>
      <c r="CR15" s="44"/>
      <c r="CS15" s="7"/>
      <c r="CT15" s="7"/>
      <c r="CU15" s="25"/>
      <c r="CV15" s="11"/>
      <c r="CW15" s="16"/>
      <c r="CX15" s="118" t="s">
        <v>105</v>
      </c>
      <c r="CY15" s="78">
        <v>0</v>
      </c>
      <c r="CZ15" s="44"/>
      <c r="DA15" s="44"/>
      <c r="DB15" s="44"/>
      <c r="DC15" s="7"/>
      <c r="DD15" s="7"/>
      <c r="DE15" s="25"/>
      <c r="DF15" s="11"/>
      <c r="DG15" s="16"/>
      <c r="DH15" s="118" t="s">
        <v>105</v>
      </c>
      <c r="DI15" s="78">
        <v>0</v>
      </c>
      <c r="DJ15" s="44"/>
      <c r="DK15" s="44"/>
      <c r="DL15" s="44"/>
      <c r="DM15" s="7"/>
      <c r="DN15" s="7"/>
      <c r="DO15" s="25"/>
      <c r="DP15" s="11"/>
      <c r="DQ15" s="16"/>
      <c r="DR15" s="118" t="s">
        <v>105</v>
      </c>
      <c r="DS15" s="78">
        <v>0</v>
      </c>
      <c r="DT15" s="44"/>
      <c r="DU15" s="44"/>
      <c r="DV15" s="44"/>
      <c r="DW15" s="7"/>
      <c r="DX15" s="7"/>
      <c r="DY15" s="25"/>
      <c r="DZ15" s="11"/>
      <c r="EA15" s="16"/>
      <c r="EB15" s="118" t="s">
        <v>105</v>
      </c>
      <c r="EC15" s="78">
        <v>0</v>
      </c>
      <c r="ED15" s="44"/>
      <c r="EE15" s="44"/>
      <c r="EF15" s="44"/>
      <c r="EG15" s="7"/>
      <c r="EH15" s="7"/>
      <c r="EI15" s="25"/>
      <c r="EJ15" s="11"/>
      <c r="EK15" s="16"/>
      <c r="EL15" s="129"/>
      <c r="EV15" s="129"/>
      <c r="FF15" s="129"/>
      <c r="FP15" s="129"/>
      <c r="FZ15" s="129"/>
      <c r="GJ15" s="129"/>
      <c r="GT15" s="129"/>
      <c r="HD15" s="129"/>
      <c r="HN15" s="129"/>
      <c r="HX15" s="129"/>
    </row>
    <row xmlns:x14ac="http://schemas.microsoft.com/office/spreadsheetml/2009/9/ac" r="16" s="2" customFormat="true" x14ac:dyDescent="0.25">
      <c r="A16" s="377" t="str">
        <f ca="true">IF(ISBLANK('Data Summary'!A18),"",'Data Summary'!A18)</f>
        <v>SLE_2021_EMIS</v>
      </c>
      <c r="B16" s="119"/>
      <c r="C16" s="21"/>
      <c r="D16" s="77"/>
      <c r="E16" s="44"/>
      <c r="F16" s="7"/>
      <c r="G16" s="7"/>
      <c r="H16" s="7"/>
      <c r="I16" s="25"/>
      <c r="J16" s="11"/>
      <c r="K16" s="16"/>
      <c r="L16" s="119" t="s">
        <v>166</v>
      </c>
      <c r="M16" s="21">
        <v>1</v>
      </c>
      <c r="N16" s="77">
        <v>10.7</v>
      </c>
      <c r="O16" s="44"/>
      <c r="P16" s="7"/>
      <c r="Q16" s="7"/>
      <c r="R16" s="7"/>
      <c r="S16" s="25"/>
      <c r="T16" s="11"/>
      <c r="U16" s="16"/>
      <c r="V16" s="117" t="s">
        <v>234</v>
      </c>
      <c r="W16" s="21">
        <v>1</v>
      </c>
      <c r="X16" s="19">
        <v>55.149094173669113</v>
      </c>
      <c r="Y16" s="19"/>
      <c r="Z16" s="19"/>
      <c r="AA16" s="19"/>
      <c r="AB16" s="19">
        <v>47.228279999999998</v>
      </c>
      <c r="AC16" s="76">
        <v>63.184831835406705</v>
      </c>
      <c r="AD16" s="11"/>
      <c r="AE16" s="16"/>
      <c r="AF16" s="117"/>
      <c r="AG16" s="21"/>
      <c r="AH16" s="19"/>
      <c r="AI16" s="19"/>
      <c r="AJ16" s="19"/>
      <c r="AK16" s="19"/>
      <c r="AL16" s="19"/>
      <c r="AM16" s="76"/>
      <c r="AN16" s="11"/>
      <c r="AO16" s="16"/>
      <c r="AP16" s="117" t="s">
        <v>234</v>
      </c>
      <c r="AQ16" s="21">
        <v>1</v>
      </c>
      <c r="AR16" s="19">
        <v>58.233806580946712</v>
      </c>
      <c r="AS16" s="19"/>
      <c r="AT16" s="19"/>
      <c r="AU16" s="19"/>
      <c r="AV16" s="19">
        <v>47.172240000000002</v>
      </c>
      <c r="AW16" s="76">
        <v>69.379701659573399</v>
      </c>
      <c r="AX16" s="11"/>
      <c r="AY16" s="16"/>
      <c r="AZ16" s="117"/>
      <c r="BA16" s="21"/>
      <c r="BB16" s="19"/>
      <c r="BC16" s="19"/>
      <c r="BD16" s="19"/>
      <c r="BE16" s="19"/>
      <c r="BF16" s="19"/>
      <c r="BG16" s="76"/>
      <c r="BH16" s="11"/>
      <c r="BI16" s="16"/>
      <c r="BJ16" s="117"/>
      <c r="BK16" s="21"/>
      <c r="BL16" s="19"/>
      <c r="BM16" s="19"/>
      <c r="BN16" s="19"/>
      <c r="BO16" s="19"/>
      <c r="BP16" s="19"/>
      <c r="BQ16" s="76"/>
      <c r="BR16" s="11"/>
      <c r="BS16" s="16"/>
      <c r="BT16" s="117" t="s">
        <v>234</v>
      </c>
      <c r="BU16" s="21">
        <v>1</v>
      </c>
      <c r="BV16" s="19">
        <v>73.890866836929149</v>
      </c>
      <c r="BW16" s="19"/>
      <c r="BX16" s="19"/>
      <c r="BY16" s="19"/>
      <c r="BZ16" s="19">
        <v>63.796480000000003</v>
      </c>
      <c r="CA16" s="76">
        <v>83.962816560816904</v>
      </c>
      <c r="CB16" s="11"/>
      <c r="CC16" s="16"/>
      <c r="CD16" s="117"/>
      <c r="CE16" s="21"/>
      <c r="CF16" s="19"/>
      <c r="CG16" s="19"/>
      <c r="CH16" s="19"/>
      <c r="CI16" s="19"/>
      <c r="CJ16" s="19"/>
      <c r="CK16" s="76"/>
      <c r="CL16" s="11"/>
      <c r="CM16" s="16"/>
      <c r="CN16" s="117" t="s">
        <v>234</v>
      </c>
      <c r="CO16" s="21">
        <v>1</v>
      </c>
      <c r="CP16" s="19">
        <v>75.441444823330727</v>
      </c>
      <c r="CQ16" s="19"/>
      <c r="CR16" s="19"/>
      <c r="CS16" s="19"/>
      <c r="CT16" s="19">
        <v>65.48433</v>
      </c>
      <c r="CU16" s="76">
        <v>85.248313354742265</v>
      </c>
      <c r="CV16" s="11"/>
      <c r="CW16" s="16"/>
      <c r="CX16" s="117" t="s">
        <v>234</v>
      </c>
      <c r="CY16" s="21">
        <v>1</v>
      </c>
      <c r="CZ16" s="19">
        <v>76.584394934532611</v>
      </c>
      <c r="DA16" s="19"/>
      <c r="DB16" s="19"/>
      <c r="DC16" s="19"/>
      <c r="DD16" s="19">
        <v>69.63</v>
      </c>
      <c r="DE16" s="76">
        <v>83.330624062276442</v>
      </c>
      <c r="DF16" s="11"/>
      <c r="DG16" s="16"/>
      <c r="DH16" s="117" t="s">
        <v>330</v>
      </c>
      <c r="DI16" s="21">
        <v>1</v>
      </c>
      <c r="DJ16" s="19">
        <f>0.195*8976/11193*100</f>
        <v>15.637630662020907</v>
      </c>
      <c r="DK16" s="19"/>
      <c r="DL16" s="19"/>
      <c r="DM16" s="19"/>
      <c r="DN16" s="19">
        <f>0.182*7004/8967*100</f>
        <v>14.215768930523028</v>
      </c>
      <c r="DO16" s="76">
        <f>0.242*1972/2226*100</f>
        <v>21.43863432165319</v>
      </c>
      <c r="DP16" s="11"/>
      <c r="DQ16" s="16"/>
      <c r="DR16" s="117"/>
      <c r="DS16" s="21"/>
      <c r="DT16" s="19"/>
      <c r="DU16" s="19"/>
      <c r="DV16" s="19"/>
      <c r="DW16" s="19"/>
      <c r="DX16" s="19"/>
      <c r="DY16" s="76"/>
      <c r="DZ16" s="11"/>
      <c r="EA16" s="16"/>
      <c r="EB16" s="117"/>
      <c r="EC16" s="21"/>
      <c r="ED16" s="19"/>
      <c r="EE16" s="19"/>
      <c r="EF16" s="19"/>
      <c r="EG16" s="19"/>
      <c r="EH16" s="19"/>
      <c r="EI16" s="76"/>
      <c r="EJ16" s="11"/>
      <c r="EK16" s="16"/>
      <c r="EL16" s="129"/>
      <c r="EV16" s="129"/>
      <c r="FF16" s="129"/>
      <c r="FP16" s="129"/>
      <c r="FZ16" s="129"/>
      <c r="GJ16" s="129"/>
      <c r="GT16" s="129"/>
      <c r="HD16" s="129"/>
      <c r="HN16" s="129"/>
      <c r="HX16" s="129"/>
    </row>
    <row xmlns:x14ac="http://schemas.microsoft.com/office/spreadsheetml/2009/9/ac" r="17" s="2" customFormat="true" x14ac:dyDescent="0.25">
      <c r="A17" s="377" t="str">
        <f ca="true">IF(ISBLANK('Data Summary'!A19),"",'Data Summary'!A19)</f>
        <v>SLE_2022_EMIS</v>
      </c>
      <c r="B17" s="119"/>
      <c r="C17" s="22"/>
      <c r="D17" s="44"/>
      <c r="E17" s="7"/>
      <c r="F17" s="7"/>
      <c r="G17" s="7"/>
      <c r="H17" s="7"/>
      <c r="I17" s="25"/>
      <c r="J17" s="11"/>
      <c r="K17" s="16"/>
      <c r="L17" s="119" t="s">
        <v>167</v>
      </c>
      <c r="M17" s="22">
        <v>1</v>
      </c>
      <c r="N17" s="44">
        <v>3</v>
      </c>
      <c r="O17" s="7"/>
      <c r="P17" s="7"/>
      <c r="Q17" s="7"/>
      <c r="R17" s="7"/>
      <c r="S17" s="25"/>
      <c r="T17" s="11"/>
      <c r="U17" s="16"/>
      <c r="V17" s="119"/>
      <c r="W17" s="22"/>
      <c r="X17" s="44"/>
      <c r="Y17" s="7"/>
      <c r="Z17" s="7"/>
      <c r="AA17" s="7"/>
      <c r="AB17" s="7"/>
      <c r="AC17" s="25"/>
      <c r="AD17" s="11"/>
      <c r="AE17" s="16"/>
      <c r="AF17" s="119"/>
      <c r="AG17" s="22"/>
      <c r="AH17" s="44"/>
      <c r="AI17" s="7"/>
      <c r="AJ17" s="7"/>
      <c r="AK17" s="7"/>
      <c r="AL17" s="7"/>
      <c r="AM17" s="25"/>
      <c r="AN17" s="11"/>
      <c r="AO17" s="16"/>
      <c r="AP17" s="119"/>
      <c r="AQ17" s="22"/>
      <c r="AR17" s="44"/>
      <c r="AS17" s="7"/>
      <c r="AT17" s="7"/>
      <c r="AU17" s="7"/>
      <c r="AV17" s="7"/>
      <c r="AW17" s="25"/>
      <c r="AX17" s="11"/>
      <c r="AY17" s="16"/>
      <c r="AZ17" s="119"/>
      <c r="BA17" s="22"/>
      <c r="BB17" s="19"/>
      <c r="BC17" s="7"/>
      <c r="BD17" s="7"/>
      <c r="BE17" s="44"/>
      <c r="BF17" s="44"/>
      <c r="BG17" s="25"/>
      <c r="BH17" s="11"/>
      <c r="BI17" s="16"/>
      <c r="BJ17" s="119"/>
      <c r="BK17" s="22"/>
      <c r="BL17" s="19"/>
      <c r="BM17" s="7"/>
      <c r="BN17" s="7"/>
      <c r="BO17" s="44"/>
      <c r="BP17" s="44"/>
      <c r="BQ17" s="25"/>
      <c r="BR17" s="11"/>
      <c r="BS17" s="16"/>
      <c r="BT17" s="119"/>
      <c r="BU17" s="22"/>
      <c r="BV17" s="44"/>
      <c r="BW17" s="7"/>
      <c r="BX17" s="7"/>
      <c r="BY17" s="7"/>
      <c r="BZ17" s="7"/>
      <c r="CA17" s="25"/>
      <c r="CB17" s="11"/>
      <c r="CC17" s="16"/>
      <c r="CD17" s="119"/>
      <c r="CE17" s="22"/>
      <c r="CF17" s="19"/>
      <c r="CG17" s="7"/>
      <c r="CH17" s="7"/>
      <c r="CI17" s="44"/>
      <c r="CJ17" s="44"/>
      <c r="CK17" s="25"/>
      <c r="CL17" s="11"/>
      <c r="CM17" s="16"/>
      <c r="CN17" s="119"/>
      <c r="CO17" s="22"/>
      <c r="CP17" s="44"/>
      <c r="CQ17" s="7"/>
      <c r="CR17" s="7"/>
      <c r="CS17" s="7"/>
      <c r="CT17" s="7"/>
      <c r="CU17" s="25"/>
      <c r="CV17" s="11"/>
      <c r="CW17" s="16"/>
      <c r="CX17" s="119"/>
      <c r="CY17" s="22"/>
      <c r="CZ17" s="44"/>
      <c r="DA17" s="7"/>
      <c r="DB17" s="7"/>
      <c r="DC17" s="7"/>
      <c r="DD17" s="7"/>
      <c r="DE17" s="25"/>
      <c r="DF17" s="11"/>
      <c r="DG17" s="16"/>
      <c r="DH17" s="119" t="s">
        <v>331</v>
      </c>
      <c r="DI17" s="22">
        <v>1</v>
      </c>
      <c r="DJ17" s="19">
        <f>0.753*8976/11193*100</f>
        <v>60.385312248726883</v>
      </c>
      <c r="DK17" s="7"/>
      <c r="DL17" s="7"/>
      <c r="DM17" s="7"/>
      <c r="DN17" s="19">
        <f>0.767*7004/8967*100</f>
        <v>59.909311921489902</v>
      </c>
      <c r="DO17" s="76">
        <f>0.702*1972/2226*100</f>
        <v>62.189757412398919</v>
      </c>
      <c r="DP17" s="11"/>
      <c r="DQ17" s="16"/>
      <c r="DR17" s="119"/>
      <c r="DS17" s="22"/>
      <c r="DT17" s="19"/>
      <c r="DU17" s="7"/>
      <c r="DV17" s="7"/>
      <c r="DW17" s="44"/>
      <c r="DX17" s="44"/>
      <c r="DY17" s="25"/>
      <c r="DZ17" s="11"/>
      <c r="EA17" s="16"/>
      <c r="EB17" s="119"/>
      <c r="EC17" s="22"/>
      <c r="ED17" s="19"/>
      <c r="EE17" s="7"/>
      <c r="EF17" s="7"/>
      <c r="EG17" s="44"/>
      <c r="EH17" s="44"/>
      <c r="EI17" s="25"/>
      <c r="EJ17" s="11"/>
      <c r="EK17" s="16"/>
      <c r="EL17" s="129"/>
      <c r="EV17" s="129"/>
      <c r="FF17" s="129"/>
      <c r="FP17" s="129"/>
      <c r="FZ17" s="129"/>
      <c r="GJ17" s="129"/>
      <c r="GT17" s="129"/>
      <c r="HD17" s="129"/>
      <c r="HN17" s="129"/>
      <c r="HX17" s="129"/>
    </row>
    <row xmlns:x14ac="http://schemas.microsoft.com/office/spreadsheetml/2009/9/ac" r="18" s="2" customFormat="true" x14ac:dyDescent="0.25">
      <c r="A18" s="378" t="str">
        <f ca="true">IF(ISBLANK('Data Summary'!A20),"",'Data Summary'!A20)</f>
        <v/>
      </c>
      <c r="B18" s="119"/>
      <c r="C18" s="22"/>
      <c r="D18" s="7"/>
      <c r="E18" s="7"/>
      <c r="F18" s="7"/>
      <c r="G18" s="7"/>
      <c r="H18" s="7"/>
      <c r="I18" s="25"/>
      <c r="J18" s="11"/>
      <c r="K18" s="16"/>
      <c r="L18" s="119" t="s">
        <v>168</v>
      </c>
      <c r="M18" s="22">
        <v>1</v>
      </c>
      <c r="N18" s="7">
        <v>2.1</v>
      </c>
      <c r="O18" s="7"/>
      <c r="P18" s="7"/>
      <c r="Q18" s="7"/>
      <c r="R18" s="7"/>
      <c r="S18" s="25"/>
      <c r="T18" s="11"/>
      <c r="U18" s="16"/>
      <c r="V18" s="119"/>
      <c r="W18" s="22"/>
      <c r="X18" s="7"/>
      <c r="Y18" s="7"/>
      <c r="Z18" s="7"/>
      <c r="AA18" s="7"/>
      <c r="AB18" s="7"/>
      <c r="AC18" s="25"/>
      <c r="AD18" s="11"/>
      <c r="AE18" s="16"/>
      <c r="AF18" s="119"/>
      <c r="AG18" s="22"/>
      <c r="AH18" s="7"/>
      <c r="AI18" s="7"/>
      <c r="AJ18" s="7"/>
      <c r="AK18" s="7"/>
      <c r="AL18" s="7"/>
      <c r="AM18" s="25"/>
      <c r="AN18" s="11"/>
      <c r="AO18" s="16"/>
      <c r="AP18" s="119"/>
      <c r="AQ18" s="22"/>
      <c r="AR18" s="7"/>
      <c r="AS18" s="7"/>
      <c r="AT18" s="7"/>
      <c r="AU18" s="7"/>
      <c r="AV18" s="7"/>
      <c r="AW18" s="25"/>
      <c r="AX18" s="11"/>
      <c r="AY18" s="16"/>
      <c r="AZ18" s="119"/>
      <c r="BA18" s="22"/>
      <c r="BB18" s="7"/>
      <c r="BC18" s="7"/>
      <c r="BD18" s="7"/>
      <c r="BE18" s="7"/>
      <c r="BF18" s="7"/>
      <c r="BG18" s="25"/>
      <c r="BH18" s="11"/>
      <c r="BI18" s="16"/>
      <c r="BJ18" s="119"/>
      <c r="BK18" s="22"/>
      <c r="BL18" s="7"/>
      <c r="BM18" s="7"/>
      <c r="BN18" s="7"/>
      <c r="BO18" s="7"/>
      <c r="BP18" s="7"/>
      <c r="BQ18" s="25"/>
      <c r="BR18" s="11"/>
      <c r="BS18" s="16"/>
      <c r="BT18" s="119"/>
      <c r="BU18" s="22"/>
      <c r="BV18" s="7"/>
      <c r="BW18" s="7"/>
      <c r="BX18" s="7"/>
      <c r="BY18" s="7"/>
      <c r="BZ18" s="7"/>
      <c r="CA18" s="25"/>
      <c r="CB18" s="11"/>
      <c r="CC18" s="16"/>
      <c r="CD18" s="119"/>
      <c r="CE18" s="22"/>
      <c r="CF18" s="7"/>
      <c r="CG18" s="7"/>
      <c r="CH18" s="7"/>
      <c r="CI18" s="7"/>
      <c r="CJ18" s="7"/>
      <c r="CK18" s="25"/>
      <c r="CL18" s="11"/>
      <c r="CM18" s="16"/>
      <c r="CN18" s="119"/>
      <c r="CO18" s="22"/>
      <c r="CP18" s="7"/>
      <c r="CQ18" s="7"/>
      <c r="CR18" s="7"/>
      <c r="CS18" s="7"/>
      <c r="CT18" s="7"/>
      <c r="CU18" s="25"/>
      <c r="CV18" s="11"/>
      <c r="CW18" s="16"/>
      <c r="CX18" s="119"/>
      <c r="CY18" s="22"/>
      <c r="CZ18" s="7"/>
      <c r="DA18" s="7"/>
      <c r="DB18" s="7"/>
      <c r="DC18" s="7"/>
      <c r="DD18" s="7"/>
      <c r="DE18" s="25"/>
      <c r="DF18" s="11"/>
      <c r="DG18" s="16"/>
      <c r="DH18" s="119" t="s">
        <v>332</v>
      </c>
      <c r="DI18" s="22">
        <v>0</v>
      </c>
      <c r="DJ18" s="19">
        <f>0.029*8976/11193*100</f>
        <v>2.3255963548646474</v>
      </c>
      <c r="DK18" s="7"/>
      <c r="DL18" s="7"/>
      <c r="DM18" s="7"/>
      <c r="DN18" s="19">
        <f>0.032*7004/8967*100</f>
        <v>2.4994758559161374</v>
      </c>
      <c r="DO18" s="76">
        <f>0.019*1972/2226*100</f>
        <v>1.6831985624438452</v>
      </c>
      <c r="DP18" s="11"/>
      <c r="DQ18" s="16"/>
      <c r="DR18" s="119"/>
      <c r="DS18" s="22"/>
      <c r="DT18" s="7"/>
      <c r="DU18" s="7"/>
      <c r="DV18" s="7"/>
      <c r="DW18" s="7"/>
      <c r="DX18" s="7"/>
      <c r="DY18" s="25"/>
      <c r="DZ18" s="11"/>
      <c r="EA18" s="16"/>
      <c r="EB18" s="119"/>
      <c r="EC18" s="22"/>
      <c r="ED18" s="7"/>
      <c r="EE18" s="7"/>
      <c r="EF18" s="7"/>
      <c r="EG18" s="7"/>
      <c r="EH18" s="7"/>
      <c r="EI18" s="25"/>
      <c r="EJ18" s="11"/>
      <c r="EK18" s="16"/>
      <c r="EL18" s="129"/>
      <c r="EV18" s="129"/>
      <c r="FF18" s="129"/>
      <c r="FP18" s="129"/>
      <c r="FZ18" s="129"/>
      <c r="GJ18" s="129"/>
      <c r="GT18" s="129"/>
      <c r="HD18" s="129"/>
      <c r="HN18" s="129"/>
      <c r="HX18" s="129"/>
    </row>
    <row xmlns:x14ac="http://schemas.microsoft.com/office/spreadsheetml/2009/9/ac" r="19" s="2" customFormat="true" x14ac:dyDescent="0.25">
      <c r="A19" s="378" t="str">
        <f ca="true">IF(ISBLANK('Data Summary'!A21),"",'Data Summary'!A21)</f>
        <v/>
      </c>
      <c r="B19" s="119"/>
      <c r="C19" s="22"/>
      <c r="D19" s="7"/>
      <c r="E19" s="7"/>
      <c r="F19" s="66"/>
      <c r="G19" s="7"/>
      <c r="H19" s="7"/>
      <c r="I19" s="25"/>
      <c r="J19" s="11"/>
      <c r="K19" s="16"/>
      <c r="L19" s="119" t="s">
        <v>169</v>
      </c>
      <c r="M19" s="22">
        <v>0.5</v>
      </c>
      <c r="N19" s="7">
        <v>77.7</v>
      </c>
      <c r="O19" s="7"/>
      <c r="P19" s="66"/>
      <c r="Q19" s="7"/>
      <c r="R19" s="7"/>
      <c r="S19" s="25"/>
      <c r="T19" s="11"/>
      <c r="U19" s="16"/>
      <c r="V19" s="119"/>
      <c r="W19" s="22"/>
      <c r="X19" s="7"/>
      <c r="Y19" s="7"/>
      <c r="Z19" s="66"/>
      <c r="AA19" s="7"/>
      <c r="AB19" s="7"/>
      <c r="AC19" s="25"/>
      <c r="AD19" s="11"/>
      <c r="AE19" s="16"/>
      <c r="AF19" s="119"/>
      <c r="AG19" s="22"/>
      <c r="AH19" s="7"/>
      <c r="AI19" s="7"/>
      <c r="AJ19" s="66"/>
      <c r="AK19" s="7"/>
      <c r="AL19" s="7"/>
      <c r="AM19" s="25"/>
      <c r="AN19" s="11"/>
      <c r="AO19" s="16"/>
      <c r="AP19" s="119"/>
      <c r="AQ19" s="22"/>
      <c r="AR19" s="7"/>
      <c r="AS19" s="7"/>
      <c r="AT19" s="66"/>
      <c r="AU19" s="7"/>
      <c r="AV19" s="7"/>
      <c r="AW19" s="25"/>
      <c r="AX19" s="11"/>
      <c r="AY19" s="16"/>
      <c r="AZ19" s="119"/>
      <c r="BA19" s="22"/>
      <c r="BB19" s="7"/>
      <c r="BC19" s="7"/>
      <c r="BD19" s="66"/>
      <c r="BE19" s="7"/>
      <c r="BF19" s="7"/>
      <c r="BG19" s="25"/>
      <c r="BH19" s="11"/>
      <c r="BI19" s="16"/>
      <c r="BJ19" s="119"/>
      <c r="BK19" s="22"/>
      <c r="BL19" s="7"/>
      <c r="BM19" s="7"/>
      <c r="BN19" s="66"/>
      <c r="BO19" s="7"/>
      <c r="BP19" s="7"/>
      <c r="BQ19" s="25"/>
      <c r="BR19" s="11"/>
      <c r="BS19" s="16"/>
      <c r="BT19" s="119"/>
      <c r="BU19" s="22"/>
      <c r="BV19" s="7"/>
      <c r="BW19" s="7"/>
      <c r="BX19" s="66"/>
      <c r="BY19" s="7"/>
      <c r="BZ19" s="7"/>
      <c r="CA19" s="25"/>
      <c r="CB19" s="11"/>
      <c r="CC19" s="16"/>
      <c r="CD19" s="119"/>
      <c r="CE19" s="22"/>
      <c r="CF19" s="7"/>
      <c r="CG19" s="7"/>
      <c r="CH19" s="66"/>
      <c r="CI19" s="7"/>
      <c r="CJ19" s="7"/>
      <c r="CK19" s="25"/>
      <c r="CL19" s="11"/>
      <c r="CM19" s="16"/>
      <c r="CN19" s="119"/>
      <c r="CO19" s="22"/>
      <c r="CP19" s="7"/>
      <c r="CQ19" s="7"/>
      <c r="CR19" s="66"/>
      <c r="CS19" s="7"/>
      <c r="CT19" s="7"/>
      <c r="CU19" s="25"/>
      <c r="CV19" s="11"/>
      <c r="CW19" s="16"/>
      <c r="CX19" s="119"/>
      <c r="CY19" s="22"/>
      <c r="CZ19" s="7"/>
      <c r="DA19" s="7"/>
      <c r="DB19" s="66"/>
      <c r="DC19" s="7"/>
      <c r="DD19" s="7"/>
      <c r="DE19" s="25"/>
      <c r="DF19" s="11"/>
      <c r="DG19" s="16"/>
      <c r="DH19" s="119" t="s">
        <v>333</v>
      </c>
      <c r="DI19" s="22">
        <v>0</v>
      </c>
      <c r="DJ19" s="19">
        <f>0.023*8976/11193*100</f>
        <v>1.8444384883409275</v>
      </c>
      <c r="DK19" s="7"/>
      <c r="DL19" s="66"/>
      <c r="DM19" s="7"/>
      <c r="DN19" s="19">
        <f>0.019*7004/8967*100</f>
        <v>1.4840637894502062</v>
      </c>
      <c r="DO19" s="76">
        <f>0.037*1972/2226*100</f>
        <v>3.2778077268643306</v>
      </c>
      <c r="DP19" s="11"/>
      <c r="DQ19" s="16"/>
      <c r="DR19" s="119"/>
      <c r="DS19" s="22"/>
      <c r="DT19" s="7"/>
      <c r="DU19" s="7"/>
      <c r="DV19" s="66"/>
      <c r="DW19" s="7"/>
      <c r="DX19" s="7"/>
      <c r="DY19" s="25"/>
      <c r="DZ19" s="11"/>
      <c r="EA19" s="16"/>
      <c r="EB19" s="119"/>
      <c r="EC19" s="22"/>
      <c r="ED19" s="7"/>
      <c r="EE19" s="7"/>
      <c r="EF19" s="66"/>
      <c r="EG19" s="7"/>
      <c r="EH19" s="7"/>
      <c r="EI19" s="25"/>
      <c r="EJ19" s="11"/>
      <c r="EK19" s="16"/>
      <c r="EL19" s="129"/>
      <c r="EV19" s="129"/>
      <c r="FF19" s="129"/>
      <c r="FP19" s="129"/>
      <c r="FZ19" s="129"/>
      <c r="GJ19" s="129"/>
      <c r="GT19" s="129"/>
      <c r="HD19" s="129"/>
      <c r="HN19" s="129"/>
      <c r="HX19" s="129"/>
    </row>
    <row xmlns:x14ac="http://schemas.microsoft.com/office/spreadsheetml/2009/9/ac" r="20" s="2" customFormat="true" x14ac:dyDescent="0.25">
      <c r="A20" s="378" t="str">
        <f ca="true">IF(ISBLANK('Data Summary'!A22),"",'Data Summary'!A22)</f>
        <v/>
      </c>
      <c r="B20" s="119"/>
      <c r="C20" s="21"/>
      <c r="D20" s="7"/>
      <c r="E20" s="66"/>
      <c r="F20" s="66"/>
      <c r="G20" s="7"/>
      <c r="H20" s="7"/>
      <c r="I20" s="25"/>
      <c r="J20" s="11"/>
      <c r="K20" s="16"/>
      <c r="L20" s="119" t="s">
        <v>170</v>
      </c>
      <c r="M20" s="21">
        <v>0.5</v>
      </c>
      <c r="N20" s="7">
        <v>0.2</v>
      </c>
      <c r="O20" s="66"/>
      <c r="P20" s="66"/>
      <c r="Q20" s="7"/>
      <c r="R20" s="7"/>
      <c r="S20" s="25"/>
      <c r="T20" s="11"/>
      <c r="U20" s="16"/>
      <c r="V20" s="119"/>
      <c r="W20" s="21"/>
      <c r="X20" s="7"/>
      <c r="Y20" s="66"/>
      <c r="Z20" s="66"/>
      <c r="AA20" s="7"/>
      <c r="AB20" s="7"/>
      <c r="AC20" s="25"/>
      <c r="AD20" s="11"/>
      <c r="AE20" s="16"/>
      <c r="AF20" s="119"/>
      <c r="AG20" s="21"/>
      <c r="AH20" s="7"/>
      <c r="AI20" s="66"/>
      <c r="AJ20" s="66"/>
      <c r="AK20" s="7"/>
      <c r="AL20" s="7"/>
      <c r="AM20" s="25"/>
      <c r="AN20" s="11"/>
      <c r="AO20" s="16"/>
      <c r="AP20" s="119"/>
      <c r="AQ20" s="21"/>
      <c r="AR20" s="7"/>
      <c r="AS20" s="66"/>
      <c r="AT20" s="66"/>
      <c r="AU20" s="7"/>
      <c r="AV20" s="7"/>
      <c r="AW20" s="25"/>
      <c r="AX20" s="11"/>
      <c r="AY20" s="16"/>
      <c r="AZ20" s="119"/>
      <c r="BA20" s="21"/>
      <c r="BB20" s="7"/>
      <c r="BC20" s="66"/>
      <c r="BD20" s="66"/>
      <c r="BE20" s="7"/>
      <c r="BF20" s="7"/>
      <c r="BG20" s="25"/>
      <c r="BH20" s="11"/>
      <c r="BI20" s="16"/>
      <c r="BJ20" s="119"/>
      <c r="BK20" s="21"/>
      <c r="BL20" s="7"/>
      <c r="BM20" s="66"/>
      <c r="BN20" s="66"/>
      <c r="BO20" s="7"/>
      <c r="BP20" s="7"/>
      <c r="BQ20" s="25"/>
      <c r="BR20" s="11"/>
      <c r="BS20" s="16"/>
      <c r="BT20" s="119"/>
      <c r="BU20" s="21"/>
      <c r="BV20" s="7"/>
      <c r="BW20" s="66"/>
      <c r="BX20" s="66"/>
      <c r="BY20" s="7"/>
      <c r="BZ20" s="7"/>
      <c r="CA20" s="25"/>
      <c r="CB20" s="11"/>
      <c r="CC20" s="16"/>
      <c r="CD20" s="119"/>
      <c r="CE20" s="21"/>
      <c r="CF20" s="7"/>
      <c r="CG20" s="66"/>
      <c r="CH20" s="66"/>
      <c r="CI20" s="7"/>
      <c r="CJ20" s="7"/>
      <c r="CK20" s="25"/>
      <c r="CL20" s="11"/>
      <c r="CM20" s="16"/>
      <c r="CN20" s="119"/>
      <c r="CO20" s="21"/>
      <c r="CP20" s="7"/>
      <c r="CQ20" s="66"/>
      <c r="CR20" s="66"/>
      <c r="CS20" s="7"/>
      <c r="CT20" s="7"/>
      <c r="CU20" s="25"/>
      <c r="CV20" s="11"/>
      <c r="CW20" s="16"/>
      <c r="CX20" s="119"/>
      <c r="CY20" s="21"/>
      <c r="CZ20" s="7"/>
      <c r="DA20" s="66"/>
      <c r="DB20" s="66"/>
      <c r="DC20" s="7"/>
      <c r="DD20" s="7"/>
      <c r="DE20" s="25"/>
      <c r="DF20" s="11"/>
      <c r="DG20" s="16"/>
      <c r="DH20" s="119"/>
      <c r="DI20" s="21"/>
      <c r="DJ20" s="7"/>
      <c r="DK20" s="66"/>
      <c r="DL20" s="66"/>
      <c r="DM20" s="7"/>
      <c r="DN20" s="7"/>
      <c r="DO20" s="25"/>
      <c r="DP20" s="11"/>
      <c r="DQ20" s="16"/>
      <c r="DR20" s="119"/>
      <c r="DS20" s="21"/>
      <c r="DT20" s="7"/>
      <c r="DU20" s="66"/>
      <c r="DV20" s="66"/>
      <c r="DW20" s="7"/>
      <c r="DX20" s="7"/>
      <c r="DY20" s="25"/>
      <c r="DZ20" s="11"/>
      <c r="EA20" s="16"/>
      <c r="EB20" s="119"/>
      <c r="EC20" s="21"/>
      <c r="ED20" s="7"/>
      <c r="EE20" s="66"/>
      <c r="EF20" s="66"/>
      <c r="EG20" s="7"/>
      <c r="EH20" s="7"/>
      <c r="EI20" s="25"/>
      <c r="EJ20" s="11"/>
      <c r="EK20" s="16"/>
      <c r="EL20" s="129"/>
      <c r="EV20" s="129"/>
      <c r="FF20" s="129"/>
      <c r="FP20" s="129"/>
      <c r="FZ20" s="129"/>
      <c r="GJ20" s="129"/>
      <c r="GT20" s="129"/>
      <c r="HD20" s="129"/>
      <c r="HN20" s="129"/>
      <c r="HX20" s="129"/>
    </row>
    <row xmlns:x14ac="http://schemas.microsoft.com/office/spreadsheetml/2009/9/ac" r="21" s="2" customFormat="true" x14ac:dyDescent="0.25">
      <c r="A21" s="378" t="str">
        <f ca="true">IF(ISBLANK('Data Summary'!A23),"",'Data Summary'!A23)</f>
        <v/>
      </c>
      <c r="B21" s="119"/>
      <c r="C21" s="21"/>
      <c r="D21" s="66"/>
      <c r="E21" s="66"/>
      <c r="F21" s="66"/>
      <c r="G21" s="66"/>
      <c r="H21" s="66"/>
      <c r="I21" s="67"/>
      <c r="J21" s="11"/>
      <c r="K21" s="16"/>
      <c r="L21" s="119"/>
      <c r="M21" s="21"/>
      <c r="N21" s="66"/>
      <c r="O21" s="66"/>
      <c r="P21" s="66"/>
      <c r="Q21" s="66"/>
      <c r="R21" s="66"/>
      <c r="S21" s="67"/>
      <c r="T21" s="11"/>
      <c r="U21" s="16"/>
      <c r="V21" s="119"/>
      <c r="W21" s="21"/>
      <c r="X21" s="66"/>
      <c r="Y21" s="66"/>
      <c r="Z21" s="66"/>
      <c r="AA21" s="66"/>
      <c r="AB21" s="66"/>
      <c r="AC21" s="67"/>
      <c r="AD21" s="11"/>
      <c r="AE21" s="16"/>
      <c r="AF21" s="119"/>
      <c r="AG21" s="21"/>
      <c r="AH21" s="66"/>
      <c r="AI21" s="66"/>
      <c r="AJ21" s="66"/>
      <c r="AK21" s="66"/>
      <c r="AL21" s="66"/>
      <c r="AM21" s="67"/>
      <c r="AN21" s="11"/>
      <c r="AO21" s="16"/>
      <c r="AP21" s="119"/>
      <c r="AQ21" s="21"/>
      <c r="AR21" s="66"/>
      <c r="AS21" s="66"/>
      <c r="AT21" s="66"/>
      <c r="AU21" s="66"/>
      <c r="AV21" s="66"/>
      <c r="AW21" s="67"/>
      <c r="AX21" s="11"/>
      <c r="AY21" s="16"/>
      <c r="AZ21" s="119"/>
      <c r="BA21" s="21"/>
      <c r="BB21" s="66"/>
      <c r="BC21" s="66"/>
      <c r="BD21" s="66"/>
      <c r="BE21" s="66"/>
      <c r="BF21" s="66"/>
      <c r="BG21" s="67"/>
      <c r="BH21" s="11"/>
      <c r="BI21" s="16"/>
      <c r="BJ21" s="119"/>
      <c r="BK21" s="21"/>
      <c r="BL21" s="66"/>
      <c r="BM21" s="66"/>
      <c r="BN21" s="66"/>
      <c r="BO21" s="66"/>
      <c r="BP21" s="66"/>
      <c r="BQ21" s="67"/>
      <c r="BR21" s="11"/>
      <c r="BS21" s="16"/>
      <c r="BT21" s="119"/>
      <c r="BU21" s="21"/>
      <c r="BV21" s="66"/>
      <c r="BW21" s="66"/>
      <c r="BX21" s="66"/>
      <c r="BY21" s="66"/>
      <c r="BZ21" s="66"/>
      <c r="CA21" s="67"/>
      <c r="CB21" s="11"/>
      <c r="CC21" s="16"/>
      <c r="CD21" s="119"/>
      <c r="CE21" s="21"/>
      <c r="CF21" s="66"/>
      <c r="CG21" s="66"/>
      <c r="CH21" s="66"/>
      <c r="CI21" s="66"/>
      <c r="CJ21" s="66"/>
      <c r="CK21" s="67"/>
      <c r="CL21" s="11"/>
      <c r="CM21" s="16"/>
      <c r="CN21" s="119"/>
      <c r="CO21" s="21"/>
      <c r="CP21" s="66"/>
      <c r="CQ21" s="66"/>
      <c r="CR21" s="66"/>
      <c r="CS21" s="66"/>
      <c r="CT21" s="66"/>
      <c r="CU21" s="67"/>
      <c r="CV21" s="11"/>
      <c r="CW21" s="16"/>
      <c r="CX21" s="119"/>
      <c r="CY21" s="21"/>
      <c r="CZ21" s="66"/>
      <c r="DA21" s="66"/>
      <c r="DB21" s="66"/>
      <c r="DC21" s="66"/>
      <c r="DD21" s="66"/>
      <c r="DE21" s="67"/>
      <c r="DF21" s="11"/>
      <c r="DG21" s="16"/>
      <c r="DH21" s="119"/>
      <c r="DI21" s="21"/>
      <c r="DJ21" s="66"/>
      <c r="DK21" s="66"/>
      <c r="DL21" s="66"/>
      <c r="DM21" s="66"/>
      <c r="DN21" s="66"/>
      <c r="DO21" s="67"/>
      <c r="DP21" s="11"/>
      <c r="DQ21" s="16"/>
      <c r="DR21" s="119"/>
      <c r="DS21" s="21"/>
      <c r="DT21" s="66"/>
      <c r="DU21" s="66"/>
      <c r="DV21" s="66"/>
      <c r="DW21" s="66"/>
      <c r="DX21" s="66"/>
      <c r="DY21" s="67"/>
      <c r="DZ21" s="11"/>
      <c r="EA21" s="16"/>
      <c r="EB21" s="119"/>
      <c r="EC21" s="21"/>
      <c r="ED21" s="66"/>
      <c r="EE21" s="66"/>
      <c r="EF21" s="66"/>
      <c r="EG21" s="66"/>
      <c r="EH21" s="66"/>
      <c r="EI21" s="67"/>
      <c r="EJ21" s="11"/>
      <c r="EK21" s="16"/>
      <c r="EL21" s="129"/>
      <c r="EV21" s="129"/>
      <c r="FF21" s="129"/>
      <c r="FP21" s="129"/>
      <c r="FZ21" s="129"/>
      <c r="GJ21" s="129"/>
      <c r="GT21" s="129"/>
      <c r="HD21" s="129"/>
      <c r="HN21" s="129"/>
      <c r="HX21" s="129"/>
    </row>
    <row xmlns:x14ac="http://schemas.microsoft.com/office/spreadsheetml/2009/9/ac" r="22" s="2" customFormat="true" x14ac:dyDescent="0.25">
      <c r="A22" s="378" t="str">
        <f ca="true">IF(ISBLANK('Data Summary'!A24),"",'Data Summary'!A24)</f>
        <v/>
      </c>
      <c r="B22" s="119"/>
      <c r="C22" s="21"/>
      <c r="D22" s="66"/>
      <c r="E22" s="66"/>
      <c r="F22" s="66"/>
      <c r="G22" s="66"/>
      <c r="H22" s="66"/>
      <c r="I22" s="67"/>
      <c r="J22" s="11"/>
      <c r="K22" s="16"/>
      <c r="L22" s="119"/>
      <c r="M22" s="21"/>
      <c r="N22" s="66"/>
      <c r="O22" s="66"/>
      <c r="P22" s="66"/>
      <c r="Q22" s="66"/>
      <c r="R22" s="66"/>
      <c r="S22" s="67"/>
      <c r="T22" s="11"/>
      <c r="U22" s="16"/>
      <c r="V22" s="119"/>
      <c r="W22" s="21"/>
      <c r="X22" s="66"/>
      <c r="Y22" s="66"/>
      <c r="Z22" s="66"/>
      <c r="AA22" s="66"/>
      <c r="AB22" s="66"/>
      <c r="AC22" s="67"/>
      <c r="AD22" s="11"/>
      <c r="AE22" s="16"/>
      <c r="AF22" s="119"/>
      <c r="AG22" s="21"/>
      <c r="AH22" s="66"/>
      <c r="AI22" s="66"/>
      <c r="AJ22" s="66"/>
      <c r="AK22" s="66"/>
      <c r="AL22" s="66"/>
      <c r="AM22" s="67"/>
      <c r="AN22" s="11"/>
      <c r="AO22" s="16"/>
      <c r="AP22" s="119"/>
      <c r="AQ22" s="21"/>
      <c r="AR22" s="66"/>
      <c r="AS22" s="66"/>
      <c r="AT22" s="66"/>
      <c r="AU22" s="66"/>
      <c r="AV22" s="66"/>
      <c r="AW22" s="67"/>
      <c r="AX22" s="11"/>
      <c r="AY22" s="16"/>
      <c r="AZ22" s="119"/>
      <c r="BA22" s="21"/>
      <c r="BB22" s="66"/>
      <c r="BC22" s="66"/>
      <c r="BD22" s="66"/>
      <c r="BE22" s="66"/>
      <c r="BF22" s="66"/>
      <c r="BG22" s="67"/>
      <c r="BH22" s="11"/>
      <c r="BI22" s="16"/>
      <c r="BJ22" s="119"/>
      <c r="BK22" s="21"/>
      <c r="BL22" s="66"/>
      <c r="BM22" s="66"/>
      <c r="BN22" s="66"/>
      <c r="BO22" s="66"/>
      <c r="BP22" s="66"/>
      <c r="BQ22" s="67"/>
      <c r="BR22" s="11"/>
      <c r="BS22" s="16"/>
      <c r="BT22" s="119"/>
      <c r="BU22" s="21"/>
      <c r="BV22" s="66"/>
      <c r="BW22" s="66"/>
      <c r="BX22" s="66"/>
      <c r="BY22" s="66"/>
      <c r="BZ22" s="66"/>
      <c r="CA22" s="67"/>
      <c r="CB22" s="11"/>
      <c r="CC22" s="16"/>
      <c r="CD22" s="119"/>
      <c r="CE22" s="21"/>
      <c r="CF22" s="66"/>
      <c r="CG22" s="66"/>
      <c r="CH22" s="66"/>
      <c r="CI22" s="66"/>
      <c r="CJ22" s="66"/>
      <c r="CK22" s="67"/>
      <c r="CL22" s="11"/>
      <c r="CM22" s="16"/>
      <c r="CN22" s="119"/>
      <c r="CO22" s="21"/>
      <c r="CP22" s="66"/>
      <c r="CQ22" s="66"/>
      <c r="CR22" s="66"/>
      <c r="CS22" s="66"/>
      <c r="CT22" s="66"/>
      <c r="CU22" s="67"/>
      <c r="CV22" s="11"/>
      <c r="CW22" s="16"/>
      <c r="CX22" s="119"/>
      <c r="CY22" s="21"/>
      <c r="CZ22" s="66"/>
      <c r="DA22" s="66"/>
      <c r="DB22" s="66"/>
      <c r="DC22" s="66"/>
      <c r="DD22" s="66"/>
      <c r="DE22" s="67"/>
      <c r="DF22" s="11"/>
      <c r="DG22" s="16"/>
      <c r="DH22" s="119"/>
      <c r="DI22" s="21"/>
      <c r="DJ22" s="66"/>
      <c r="DK22" s="66"/>
      <c r="DL22" s="66"/>
      <c r="DM22" s="66"/>
      <c r="DN22" s="66"/>
      <c r="DO22" s="67"/>
      <c r="DP22" s="11"/>
      <c r="DQ22" s="16"/>
      <c r="DR22" s="119"/>
      <c r="DS22" s="21"/>
      <c r="DT22" s="66"/>
      <c r="DU22" s="66"/>
      <c r="DV22" s="66"/>
      <c r="DW22" s="66"/>
      <c r="DX22" s="66"/>
      <c r="DY22" s="67"/>
      <c r="DZ22" s="11"/>
      <c r="EA22" s="16"/>
      <c r="EB22" s="119"/>
      <c r="EC22" s="21"/>
      <c r="ED22" s="66"/>
      <c r="EE22" s="66"/>
      <c r="EF22" s="66"/>
      <c r="EG22" s="66"/>
      <c r="EH22" s="66"/>
      <c r="EI22" s="67"/>
      <c r="EJ22" s="11"/>
      <c r="EK22" s="16"/>
      <c r="EL22" s="129"/>
      <c r="EV22" s="129"/>
      <c r="FF22" s="129"/>
      <c r="FP22" s="129"/>
      <c r="FZ22" s="129"/>
      <c r="GJ22" s="129"/>
      <c r="GT22" s="129"/>
      <c r="HD22" s="129"/>
      <c r="HN22" s="129"/>
      <c r="HX22" s="129"/>
    </row>
    <row xmlns:x14ac="http://schemas.microsoft.com/office/spreadsheetml/2009/9/ac" r="23" s="2" customFormat="true" x14ac:dyDescent="0.25">
      <c r="A23" s="378" t="str">
        <f ca="true">IF(ISBLANK('Data Summary'!A25),"",'Data Summary'!A25)</f>
        <v/>
      </c>
      <c r="B23" s="119"/>
      <c r="C23" s="21"/>
      <c r="D23" s="66"/>
      <c r="E23" s="66"/>
      <c r="F23" s="66"/>
      <c r="G23" s="66"/>
      <c r="H23" s="66"/>
      <c r="I23" s="67"/>
      <c r="J23" s="11"/>
      <c r="K23" s="16"/>
      <c r="L23" s="119"/>
      <c r="M23" s="21"/>
      <c r="N23" s="66"/>
      <c r="O23" s="66"/>
      <c r="P23" s="66"/>
      <c r="Q23" s="66"/>
      <c r="R23" s="66"/>
      <c r="S23" s="67"/>
      <c r="T23" s="11"/>
      <c r="U23" s="16"/>
      <c r="V23" s="119"/>
      <c r="W23" s="21"/>
      <c r="X23" s="66"/>
      <c r="Y23" s="66"/>
      <c r="Z23" s="66"/>
      <c r="AA23" s="66"/>
      <c r="AB23" s="66"/>
      <c r="AC23" s="67"/>
      <c r="AD23" s="11"/>
      <c r="AE23" s="16"/>
      <c r="AF23" s="119"/>
      <c r="AG23" s="21"/>
      <c r="AH23" s="66"/>
      <c r="AI23" s="66"/>
      <c r="AJ23" s="66"/>
      <c r="AK23" s="66"/>
      <c r="AL23" s="66"/>
      <c r="AM23" s="67"/>
      <c r="AN23" s="11"/>
      <c r="AO23" s="16"/>
      <c r="AP23" s="119"/>
      <c r="AQ23" s="21"/>
      <c r="AR23" s="66"/>
      <c r="AS23" s="66"/>
      <c r="AT23" s="66"/>
      <c r="AU23" s="66"/>
      <c r="AV23" s="66"/>
      <c r="AW23" s="67"/>
      <c r="AX23" s="11"/>
      <c r="AY23" s="16"/>
      <c r="AZ23" s="119"/>
      <c r="BA23" s="21"/>
      <c r="BB23" s="66"/>
      <c r="BC23" s="66"/>
      <c r="BD23" s="66"/>
      <c r="BE23" s="66"/>
      <c r="BF23" s="66"/>
      <c r="BG23" s="67"/>
      <c r="BH23" s="11"/>
      <c r="BI23" s="16"/>
      <c r="BJ23" s="119"/>
      <c r="BK23" s="21"/>
      <c r="BL23" s="66"/>
      <c r="BM23" s="66"/>
      <c r="BN23" s="66"/>
      <c r="BO23" s="66"/>
      <c r="BP23" s="66"/>
      <c r="BQ23" s="67"/>
      <c r="BR23" s="11"/>
      <c r="BS23" s="16"/>
      <c r="BT23" s="119"/>
      <c r="BU23" s="21"/>
      <c r="BV23" s="66"/>
      <c r="BW23" s="66"/>
      <c r="BX23" s="66"/>
      <c r="BY23" s="66"/>
      <c r="BZ23" s="66"/>
      <c r="CA23" s="67"/>
      <c r="CB23" s="11"/>
      <c r="CC23" s="16"/>
      <c r="CD23" s="119"/>
      <c r="CE23" s="21"/>
      <c r="CF23" s="66"/>
      <c r="CG23" s="66"/>
      <c r="CH23" s="66"/>
      <c r="CI23" s="66"/>
      <c r="CJ23" s="66"/>
      <c r="CK23" s="67"/>
      <c r="CL23" s="11"/>
      <c r="CM23" s="16"/>
      <c r="CN23" s="119"/>
      <c r="CO23" s="21"/>
      <c r="CP23" s="66"/>
      <c r="CQ23" s="66"/>
      <c r="CR23" s="66"/>
      <c r="CS23" s="66"/>
      <c r="CT23" s="66"/>
      <c r="CU23" s="67"/>
      <c r="CV23" s="11"/>
      <c r="CW23" s="16"/>
      <c r="CX23" s="119"/>
      <c r="CY23" s="21"/>
      <c r="CZ23" s="66"/>
      <c r="DA23" s="66"/>
      <c r="DB23" s="66"/>
      <c r="DC23" s="66"/>
      <c r="DD23" s="66"/>
      <c r="DE23" s="67"/>
      <c r="DF23" s="11"/>
      <c r="DG23" s="16"/>
      <c r="DH23" s="119"/>
      <c r="DI23" s="21"/>
      <c r="DJ23" s="66"/>
      <c r="DK23" s="66"/>
      <c r="DL23" s="66"/>
      <c r="DM23" s="66"/>
      <c r="DN23" s="66"/>
      <c r="DO23" s="67"/>
      <c r="DP23" s="11"/>
      <c r="DQ23" s="16"/>
      <c r="DR23" s="119"/>
      <c r="DS23" s="21"/>
      <c r="DT23" s="66"/>
      <c r="DU23" s="66"/>
      <c r="DV23" s="66"/>
      <c r="DW23" s="66"/>
      <c r="DX23" s="66"/>
      <c r="DY23" s="67"/>
      <c r="DZ23" s="11"/>
      <c r="EA23" s="16"/>
      <c r="EB23" s="119"/>
      <c r="EC23" s="21"/>
      <c r="ED23" s="66"/>
      <c r="EE23" s="66"/>
      <c r="EF23" s="66"/>
      <c r="EG23" s="66"/>
      <c r="EH23" s="66"/>
      <c r="EI23" s="67"/>
      <c r="EJ23" s="11"/>
      <c r="EK23" s="16"/>
      <c r="EL23" s="129"/>
      <c r="EV23" s="129"/>
      <c r="FF23" s="129"/>
      <c r="FP23" s="129"/>
      <c r="FZ23" s="129"/>
      <c r="GJ23" s="129"/>
      <c r="GT23" s="129"/>
      <c r="HD23" s="129"/>
      <c r="HN23" s="129"/>
      <c r="HX23" s="129"/>
    </row>
    <row xmlns:x14ac="http://schemas.microsoft.com/office/spreadsheetml/2009/9/ac" r="24" s="2" customFormat="true" x14ac:dyDescent="0.25">
      <c r="A24" s="378" t="str">
        <f ca="true">IF(ISBLANK('Data Summary'!A26),"",'Data Summary'!A26)</f>
        <v/>
      </c>
      <c r="B24" s="119"/>
      <c r="C24" s="21"/>
      <c r="D24" s="66"/>
      <c r="E24" s="66"/>
      <c r="F24" s="66"/>
      <c r="G24" s="66"/>
      <c r="H24" s="66"/>
      <c r="I24" s="67"/>
      <c r="J24" s="11"/>
      <c r="K24" s="16"/>
      <c r="L24" s="119"/>
      <c r="M24" s="21"/>
      <c r="N24" s="66"/>
      <c r="O24" s="66"/>
      <c r="P24" s="66"/>
      <c r="Q24" s="66"/>
      <c r="R24" s="66"/>
      <c r="S24" s="67"/>
      <c r="T24" s="11"/>
      <c r="U24" s="16"/>
      <c r="V24" s="119"/>
      <c r="W24" s="21"/>
      <c r="X24" s="66"/>
      <c r="Y24" s="66"/>
      <c r="Z24" s="66"/>
      <c r="AA24" s="66"/>
      <c r="AB24" s="66"/>
      <c r="AC24" s="67"/>
      <c r="AD24" s="11"/>
      <c r="AE24" s="16"/>
      <c r="AF24" s="119"/>
      <c r="AG24" s="21"/>
      <c r="AH24" s="66"/>
      <c r="AI24" s="66"/>
      <c r="AJ24" s="66"/>
      <c r="AK24" s="66"/>
      <c r="AL24" s="66"/>
      <c r="AM24" s="67"/>
      <c r="AN24" s="11"/>
      <c r="AO24" s="16"/>
      <c r="AP24" s="119"/>
      <c r="AQ24" s="21"/>
      <c r="AR24" s="66"/>
      <c r="AS24" s="66"/>
      <c r="AT24" s="66"/>
      <c r="AU24" s="66"/>
      <c r="AV24" s="66"/>
      <c r="AW24" s="67"/>
      <c r="AX24" s="11"/>
      <c r="AY24" s="16"/>
      <c r="AZ24" s="119"/>
      <c r="BA24" s="21"/>
      <c r="BB24" s="66"/>
      <c r="BC24" s="66"/>
      <c r="BD24" s="66"/>
      <c r="BE24" s="66"/>
      <c r="BF24" s="66"/>
      <c r="BG24" s="67"/>
      <c r="BH24" s="11"/>
      <c r="BI24" s="16"/>
      <c r="BJ24" s="119"/>
      <c r="BK24" s="21"/>
      <c r="BL24" s="66"/>
      <c r="BM24" s="66"/>
      <c r="BN24" s="66"/>
      <c r="BO24" s="66"/>
      <c r="BP24" s="66"/>
      <c r="BQ24" s="67"/>
      <c r="BR24" s="11"/>
      <c r="BS24" s="16"/>
      <c r="BT24" s="119"/>
      <c r="BU24" s="21"/>
      <c r="BV24" s="66"/>
      <c r="BW24" s="66"/>
      <c r="BX24" s="66"/>
      <c r="BY24" s="66"/>
      <c r="BZ24" s="66"/>
      <c r="CA24" s="67"/>
      <c r="CB24" s="11"/>
      <c r="CC24" s="16"/>
      <c r="CD24" s="119"/>
      <c r="CE24" s="21"/>
      <c r="CF24" s="66"/>
      <c r="CG24" s="66"/>
      <c r="CH24" s="66"/>
      <c r="CI24" s="66"/>
      <c r="CJ24" s="66"/>
      <c r="CK24" s="67"/>
      <c r="CL24" s="11"/>
      <c r="CM24" s="16"/>
      <c r="CN24" s="119"/>
      <c r="CO24" s="21"/>
      <c r="CP24" s="66"/>
      <c r="CQ24" s="66"/>
      <c r="CR24" s="66"/>
      <c r="CS24" s="66"/>
      <c r="CT24" s="66"/>
      <c r="CU24" s="67"/>
      <c r="CV24" s="11"/>
      <c r="CW24" s="16"/>
      <c r="CX24" s="119"/>
      <c r="CY24" s="21"/>
      <c r="CZ24" s="66"/>
      <c r="DA24" s="66"/>
      <c r="DB24" s="66"/>
      <c r="DC24" s="66"/>
      <c r="DD24" s="66"/>
      <c r="DE24" s="67"/>
      <c r="DF24" s="11"/>
      <c r="DG24" s="16"/>
      <c r="DH24" s="119"/>
      <c r="DI24" s="21"/>
      <c r="DJ24" s="66"/>
      <c r="DK24" s="66"/>
      <c r="DL24" s="66"/>
      <c r="DM24" s="66"/>
      <c r="DN24" s="66"/>
      <c r="DO24" s="67"/>
      <c r="DP24" s="11"/>
      <c r="DQ24" s="16"/>
      <c r="DR24" s="119"/>
      <c r="DS24" s="21"/>
      <c r="DT24" s="66"/>
      <c r="DU24" s="66"/>
      <c r="DV24" s="66"/>
      <c r="DW24" s="66"/>
      <c r="DX24" s="66"/>
      <c r="DY24" s="67"/>
      <c r="DZ24" s="11"/>
      <c r="EA24" s="16"/>
      <c r="EB24" s="119"/>
      <c r="EC24" s="21"/>
      <c r="ED24" s="66"/>
      <c r="EE24" s="66"/>
      <c r="EF24" s="66"/>
      <c r="EG24" s="66"/>
      <c r="EH24" s="66"/>
      <c r="EI24" s="67"/>
      <c r="EJ24" s="11"/>
      <c r="EK24" s="16"/>
      <c r="EL24" s="129"/>
      <c r="EV24" s="129"/>
      <c r="FF24" s="129"/>
      <c r="FP24" s="129"/>
      <c r="FZ24" s="129"/>
      <c r="GJ24" s="129"/>
      <c r="GT24" s="129"/>
      <c r="HD24" s="129"/>
      <c r="HN24" s="129"/>
      <c r="HX24" s="129"/>
    </row>
    <row xmlns:x14ac="http://schemas.microsoft.com/office/spreadsheetml/2009/9/ac" r="25" s="2" customFormat="true" x14ac:dyDescent="0.25">
      <c r="A25" s="378" t="str">
        <f ca="true">IF(ISBLANK('Data Summary'!A27),"",'Data Summary'!A27)</f>
        <v/>
      </c>
      <c r="B25" s="119"/>
      <c r="C25" s="21"/>
      <c r="D25" s="66"/>
      <c r="E25" s="66"/>
      <c r="F25" s="66"/>
      <c r="G25" s="66"/>
      <c r="H25" s="66"/>
      <c r="I25" s="67"/>
      <c r="J25" s="11"/>
      <c r="K25" s="16"/>
      <c r="L25" s="119"/>
      <c r="M25" s="21"/>
      <c r="N25" s="66"/>
      <c r="O25" s="66"/>
      <c r="P25" s="66"/>
      <c r="Q25" s="66"/>
      <c r="R25" s="66"/>
      <c r="S25" s="67"/>
      <c r="T25" s="11"/>
      <c r="U25" s="16"/>
      <c r="V25" s="119"/>
      <c r="W25" s="21"/>
      <c r="X25" s="66"/>
      <c r="Y25" s="66"/>
      <c r="Z25" s="66"/>
      <c r="AA25" s="66"/>
      <c r="AB25" s="66"/>
      <c r="AC25" s="67"/>
      <c r="AD25" s="11"/>
      <c r="AE25" s="16"/>
      <c r="AF25" s="119"/>
      <c r="AG25" s="21"/>
      <c r="AH25" s="66"/>
      <c r="AI25" s="66"/>
      <c r="AJ25" s="66"/>
      <c r="AK25" s="66"/>
      <c r="AL25" s="66"/>
      <c r="AM25" s="67"/>
      <c r="AN25" s="11"/>
      <c r="AO25" s="16"/>
      <c r="AP25" s="119"/>
      <c r="AQ25" s="21"/>
      <c r="AR25" s="66"/>
      <c r="AS25" s="66"/>
      <c r="AT25" s="66"/>
      <c r="AU25" s="66"/>
      <c r="AV25" s="66"/>
      <c r="AW25" s="67"/>
      <c r="AX25" s="11"/>
      <c r="AY25" s="16"/>
      <c r="AZ25" s="119"/>
      <c r="BA25" s="21"/>
      <c r="BB25" s="66"/>
      <c r="BC25" s="66"/>
      <c r="BD25" s="66"/>
      <c r="BE25" s="66"/>
      <c r="BF25" s="66"/>
      <c r="BG25" s="67"/>
      <c r="BH25" s="11"/>
      <c r="BI25" s="16"/>
      <c r="BJ25" s="119"/>
      <c r="BK25" s="21"/>
      <c r="BL25" s="66"/>
      <c r="BM25" s="66"/>
      <c r="BN25" s="66"/>
      <c r="BO25" s="66"/>
      <c r="BP25" s="66"/>
      <c r="BQ25" s="67"/>
      <c r="BR25" s="11"/>
      <c r="BS25" s="16"/>
      <c r="BT25" s="119"/>
      <c r="BU25" s="21"/>
      <c r="BV25" s="66"/>
      <c r="BW25" s="66"/>
      <c r="BX25" s="66"/>
      <c r="BY25" s="66"/>
      <c r="BZ25" s="66"/>
      <c r="CA25" s="67"/>
      <c r="CB25" s="11"/>
      <c r="CC25" s="16"/>
      <c r="CD25" s="119"/>
      <c r="CE25" s="21"/>
      <c r="CF25" s="66"/>
      <c r="CG25" s="66"/>
      <c r="CH25" s="66"/>
      <c r="CI25" s="66"/>
      <c r="CJ25" s="66"/>
      <c r="CK25" s="67"/>
      <c r="CL25" s="11"/>
      <c r="CM25" s="16"/>
      <c r="CN25" s="119"/>
      <c r="CO25" s="21"/>
      <c r="CP25" s="66"/>
      <c r="CQ25" s="66"/>
      <c r="CR25" s="66"/>
      <c r="CS25" s="66"/>
      <c r="CT25" s="66"/>
      <c r="CU25" s="67"/>
      <c r="CV25" s="11"/>
      <c r="CW25" s="16"/>
      <c r="CX25" s="119"/>
      <c r="CY25" s="21"/>
      <c r="CZ25" s="66"/>
      <c r="DA25" s="66"/>
      <c r="DB25" s="66"/>
      <c r="DC25" s="66"/>
      <c r="DD25" s="66"/>
      <c r="DE25" s="67"/>
      <c r="DF25" s="11"/>
      <c r="DG25" s="16"/>
      <c r="DH25" s="119"/>
      <c r="DI25" s="21"/>
      <c r="DJ25" s="66"/>
      <c r="DK25" s="66"/>
      <c r="DL25" s="66"/>
      <c r="DM25" s="66"/>
      <c r="DN25" s="66"/>
      <c r="DO25" s="67"/>
      <c r="DP25" s="11"/>
      <c r="DQ25" s="16"/>
      <c r="DR25" s="119"/>
      <c r="DS25" s="21"/>
      <c r="DT25" s="66"/>
      <c r="DU25" s="66"/>
      <c r="DV25" s="66"/>
      <c r="DW25" s="66"/>
      <c r="DX25" s="66"/>
      <c r="DY25" s="67"/>
      <c r="DZ25" s="11"/>
      <c r="EA25" s="16"/>
      <c r="EB25" s="119"/>
      <c r="EC25" s="21"/>
      <c r="ED25" s="66"/>
      <c r="EE25" s="66"/>
      <c r="EF25" s="66"/>
      <c r="EG25" s="66"/>
      <c r="EH25" s="66"/>
      <c r="EI25" s="67"/>
      <c r="EJ25" s="11"/>
      <c r="EK25" s="16"/>
      <c r="EL25" s="129"/>
      <c r="EV25" s="129"/>
      <c r="FF25" s="129"/>
      <c r="FP25" s="129"/>
      <c r="FZ25" s="129"/>
      <c r="GJ25" s="129"/>
      <c r="GT25" s="129"/>
      <c r="HD25" s="129"/>
      <c r="HN25" s="129"/>
      <c r="HX25" s="129"/>
    </row>
    <row xmlns:x14ac="http://schemas.microsoft.com/office/spreadsheetml/2009/9/ac" r="26" s="2" customFormat="true" x14ac:dyDescent="0.25">
      <c r="A26" s="378" t="str">
        <f ca="true">IF(ISBLANK('Data Summary'!A28),"",'Data Summary'!A28)</f>
        <v/>
      </c>
      <c r="B26" s="119"/>
      <c r="C26" s="21"/>
      <c r="D26" s="6"/>
      <c r="E26" s="6"/>
      <c r="F26" s="6"/>
      <c r="G26" s="6"/>
      <c r="H26" s="6"/>
      <c r="I26" s="26"/>
      <c r="J26" s="11"/>
      <c r="K26" s="16"/>
      <c r="L26" s="119"/>
      <c r="M26" s="21"/>
      <c r="N26" s="6"/>
      <c r="O26" s="6"/>
      <c r="P26" s="6"/>
      <c r="Q26" s="6"/>
      <c r="R26" s="6"/>
      <c r="S26" s="26"/>
      <c r="T26" s="11"/>
      <c r="U26" s="16"/>
      <c r="V26" s="119"/>
      <c r="W26" s="21"/>
      <c r="X26" s="6"/>
      <c r="Y26" s="6"/>
      <c r="Z26" s="6"/>
      <c r="AA26" s="6"/>
      <c r="AB26" s="6"/>
      <c r="AC26" s="26"/>
      <c r="AD26" s="11"/>
      <c r="AE26" s="16"/>
      <c r="AF26" s="119"/>
      <c r="AG26" s="21"/>
      <c r="AH26" s="6"/>
      <c r="AI26" s="6"/>
      <c r="AJ26" s="6"/>
      <c r="AK26" s="6"/>
      <c r="AL26" s="6"/>
      <c r="AM26" s="26"/>
      <c r="AN26" s="11"/>
      <c r="AO26" s="16"/>
      <c r="AP26" s="119"/>
      <c r="AQ26" s="21"/>
      <c r="AR26" s="6"/>
      <c r="AS26" s="6"/>
      <c r="AT26" s="6"/>
      <c r="AU26" s="6"/>
      <c r="AV26" s="6"/>
      <c r="AW26" s="26"/>
      <c r="AX26" s="11"/>
      <c r="AY26" s="16"/>
      <c r="AZ26" s="119"/>
      <c r="BA26" s="21"/>
      <c r="BB26" s="6"/>
      <c r="BC26" s="6"/>
      <c r="BD26" s="6"/>
      <c r="BE26" s="6"/>
      <c r="BF26" s="6"/>
      <c r="BG26" s="26"/>
      <c r="BH26" s="11"/>
      <c r="BI26" s="16"/>
      <c r="BJ26" s="119"/>
      <c r="BK26" s="21"/>
      <c r="BL26" s="6"/>
      <c r="BM26" s="6"/>
      <c r="BN26" s="6"/>
      <c r="BO26" s="6"/>
      <c r="BP26" s="6"/>
      <c r="BQ26" s="26"/>
      <c r="BR26" s="11"/>
      <c r="BS26" s="16"/>
      <c r="BT26" s="119"/>
      <c r="BU26" s="21"/>
      <c r="BV26" s="6"/>
      <c r="BW26" s="6"/>
      <c r="BX26" s="6"/>
      <c r="BY26" s="6"/>
      <c r="BZ26" s="6"/>
      <c r="CA26" s="26"/>
      <c r="CB26" s="11"/>
      <c r="CC26" s="16"/>
      <c r="CD26" s="119"/>
      <c r="CE26" s="21"/>
      <c r="CF26" s="6"/>
      <c r="CG26" s="6"/>
      <c r="CH26" s="6"/>
      <c r="CI26" s="6"/>
      <c r="CJ26" s="6"/>
      <c r="CK26" s="26"/>
      <c r="CL26" s="11"/>
      <c r="CM26" s="16"/>
      <c r="CN26" s="119"/>
      <c r="CO26" s="21"/>
      <c r="CP26" s="6"/>
      <c r="CQ26" s="6"/>
      <c r="CR26" s="6"/>
      <c r="CS26" s="6"/>
      <c r="CT26" s="6"/>
      <c r="CU26" s="26"/>
      <c r="CV26" s="11"/>
      <c r="CW26" s="16"/>
      <c r="CX26" s="119"/>
      <c r="CY26" s="21"/>
      <c r="CZ26" s="6"/>
      <c r="DA26" s="6"/>
      <c r="DB26" s="6"/>
      <c r="DC26" s="6"/>
      <c r="DD26" s="6"/>
      <c r="DE26" s="26"/>
      <c r="DF26" s="11"/>
      <c r="DG26" s="16"/>
      <c r="DH26" s="119"/>
      <c r="DI26" s="21"/>
      <c r="DJ26" s="6"/>
      <c r="DK26" s="6"/>
      <c r="DL26" s="6"/>
      <c r="DM26" s="6"/>
      <c r="DN26" s="6"/>
      <c r="DO26" s="26"/>
      <c r="DP26" s="11"/>
      <c r="DQ26" s="16"/>
      <c r="DR26" s="119"/>
      <c r="DS26" s="21"/>
      <c r="DT26" s="6"/>
      <c r="DU26" s="6"/>
      <c r="DV26" s="6"/>
      <c r="DW26" s="6"/>
      <c r="DX26" s="6"/>
      <c r="DY26" s="26"/>
      <c r="DZ26" s="11"/>
      <c r="EA26" s="16"/>
      <c r="EB26" s="119"/>
      <c r="EC26" s="21"/>
      <c r="ED26" s="6"/>
      <c r="EE26" s="6"/>
      <c r="EF26" s="6"/>
      <c r="EG26" s="6"/>
      <c r="EH26" s="6"/>
      <c r="EI26" s="26"/>
      <c r="EJ26" s="11"/>
      <c r="EK26" s="16"/>
      <c r="EL26" s="129"/>
      <c r="EV26" s="129"/>
      <c r="FF26" s="129"/>
      <c r="FP26" s="129"/>
      <c r="FZ26" s="129"/>
      <c r="GJ26" s="129"/>
      <c r="GT26" s="129"/>
      <c r="HD26" s="129"/>
      <c r="HN26" s="129"/>
      <c r="HX26" s="129"/>
    </row>
    <row xmlns:x14ac="http://schemas.microsoft.com/office/spreadsheetml/2009/9/ac" r="27" s="2" customFormat="true" ht="93" customHeight="true" x14ac:dyDescent="0.25">
      <c r="A27" s="378" t="str">
        <f ca="true">IF(ISBLANK('Data Summary'!A29),"",'Data Summary'!A29)</f>
        <v/>
      </c>
      <c r="B27" s="121" t="s">
        <v>12</v>
      </c>
      <c r="C27" s="583" t="s">
        <v>190</v>
      </c>
      <c r="D27" s="583"/>
      <c r="E27" s="583"/>
      <c r="F27" s="583"/>
      <c r="G27" s="583"/>
      <c r="H27" s="583"/>
      <c r="I27" s="584"/>
      <c r="J27" s="11"/>
      <c r="K27" s="16"/>
      <c r="L27" s="121" t="s">
        <v>12</v>
      </c>
      <c r="M27" s="583" t="s">
        <v>315</v>
      </c>
      <c r="N27" s="583"/>
      <c r="O27" s="583"/>
      <c r="P27" s="583"/>
      <c r="Q27" s="583"/>
      <c r="R27" s="583"/>
      <c r="S27" s="584"/>
      <c r="T27" s="11"/>
      <c r="U27" s="16"/>
      <c r="V27" s="121" t="s">
        <v>12</v>
      </c>
      <c r="W27" s="583" t="s">
        <v>357</v>
      </c>
      <c r="X27" s="583"/>
      <c r="Y27" s="583"/>
      <c r="Z27" s="583"/>
      <c r="AA27" s="583"/>
      <c r="AB27" s="583"/>
      <c r="AC27" s="584"/>
      <c r="AD27" s="11"/>
      <c r="AE27" s="16"/>
      <c r="AF27" s="121" t="s">
        <v>12</v>
      </c>
      <c r="AG27" s="583" t="s">
        <v>325</v>
      </c>
      <c r="AH27" s="583"/>
      <c r="AI27" s="583"/>
      <c r="AJ27" s="583"/>
      <c r="AK27" s="583"/>
      <c r="AL27" s="583"/>
      <c r="AM27" s="584"/>
      <c r="AN27" s="11"/>
      <c r="AO27" s="16"/>
      <c r="AP27" s="121" t="s">
        <v>12</v>
      </c>
      <c r="AQ27" s="583" t="s">
        <v>318</v>
      </c>
      <c r="AR27" s="583"/>
      <c r="AS27" s="583"/>
      <c r="AT27" s="583"/>
      <c r="AU27" s="583"/>
      <c r="AV27" s="583"/>
      <c r="AW27" s="584"/>
      <c r="AX27" s="11"/>
      <c r="AY27" s="16"/>
      <c r="AZ27" s="121" t="s">
        <v>12</v>
      </c>
      <c r="BA27" s="583" t="s">
        <v>323</v>
      </c>
      <c r="BB27" s="583"/>
      <c r="BC27" s="583"/>
      <c r="BD27" s="583"/>
      <c r="BE27" s="583"/>
      <c r="BF27" s="583"/>
      <c r="BG27" s="584"/>
      <c r="BH27" s="11"/>
      <c r="BI27" s="16"/>
      <c r="BJ27" s="121" t="s">
        <v>12</v>
      </c>
      <c r="BK27" s="583" t="s">
        <v>326</v>
      </c>
      <c r="BL27" s="583"/>
      <c r="BM27" s="583"/>
      <c r="BN27" s="583"/>
      <c r="BO27" s="583"/>
      <c r="BP27" s="583"/>
      <c r="BQ27" s="584"/>
      <c r="BR27" s="11"/>
      <c r="BS27" s="16"/>
      <c r="BT27" s="121" t="s">
        <v>12</v>
      </c>
      <c r="BU27" s="587" t="s">
        <v>281</v>
      </c>
      <c r="BV27" s="587"/>
      <c r="BW27" s="587"/>
      <c r="BX27" s="587"/>
      <c r="BY27" s="587"/>
      <c r="BZ27" s="587"/>
      <c r="CA27" s="588"/>
      <c r="CB27" s="11"/>
      <c r="CC27" s="16"/>
      <c r="CD27" s="121" t="s">
        <v>12</v>
      </c>
      <c r="CE27" s="583" t="s">
        <v>327</v>
      </c>
      <c r="CF27" s="583"/>
      <c r="CG27" s="583"/>
      <c r="CH27" s="583"/>
      <c r="CI27" s="583"/>
      <c r="CJ27" s="583"/>
      <c r="CK27" s="584"/>
      <c r="CL27" s="11"/>
      <c r="CM27" s="16"/>
      <c r="CN27" s="121" t="s">
        <v>12</v>
      </c>
      <c r="CO27" s="587" t="s">
        <v>358</v>
      </c>
      <c r="CP27" s="587"/>
      <c r="CQ27" s="587"/>
      <c r="CR27" s="587"/>
      <c r="CS27" s="587"/>
      <c r="CT27" s="587"/>
      <c r="CU27" s="588"/>
      <c r="CV27" s="11"/>
      <c r="CW27" s="16"/>
      <c r="CX27" s="121" t="s">
        <v>12</v>
      </c>
      <c r="CY27" s="587" t="s">
        <v>290</v>
      </c>
      <c r="CZ27" s="587"/>
      <c r="DA27" s="587"/>
      <c r="DB27" s="587"/>
      <c r="DC27" s="587"/>
      <c r="DD27" s="587"/>
      <c r="DE27" s="588"/>
      <c r="DF27" s="11"/>
      <c r="DG27" s="16"/>
      <c r="DH27" s="121" t="s">
        <v>12</v>
      </c>
      <c r="DI27" s="587"/>
      <c r="DJ27" s="587"/>
      <c r="DK27" s="587"/>
      <c r="DL27" s="587"/>
      <c r="DM27" s="587"/>
      <c r="DN27" s="587"/>
      <c r="DO27" s="588"/>
      <c r="DP27" s="11"/>
      <c r="DQ27" s="16"/>
      <c r="DR27" s="121" t="s">
        <v>12</v>
      </c>
      <c r="DS27" s="583" t="s">
        <v>350</v>
      </c>
      <c r="DT27" s="583"/>
      <c r="DU27" s="583"/>
      <c r="DV27" s="583"/>
      <c r="DW27" s="583"/>
      <c r="DX27" s="583"/>
      <c r="DY27" s="584"/>
      <c r="DZ27" s="11"/>
      <c r="EA27" s="16"/>
      <c r="EB27" s="121" t="s">
        <v>12</v>
      </c>
      <c r="EC27" s="583" t="s">
        <v>355</v>
      </c>
      <c r="ED27" s="583"/>
      <c r="EE27" s="583"/>
      <c r="EF27" s="583"/>
      <c r="EG27" s="583"/>
      <c r="EH27" s="583"/>
      <c r="EI27" s="584"/>
      <c r="EJ27" s="11"/>
      <c r="EK27" s="16"/>
      <c r="EL27" s="129"/>
      <c r="EV27" s="129"/>
      <c r="FF27" s="129"/>
      <c r="FP27" s="129"/>
      <c r="FZ27" s="129"/>
      <c r="GJ27" s="129"/>
      <c r="GT27" s="129"/>
      <c r="HD27" s="129"/>
      <c r="HN27" s="129"/>
      <c r="HX27" s="129"/>
    </row>
    <row xmlns:x14ac="http://schemas.microsoft.com/office/spreadsheetml/2009/9/ac" r="28" s="2" customFormat="true" ht="15.75" customHeight="true" x14ac:dyDescent="0.25">
      <c r="A28" s="378" t="str">
        <f ca="true">IF(ISBLANK('Data Summary'!A30),"",'Data Summary'!A30)</f>
        <v/>
      </c>
      <c r="B28" s="121"/>
      <c r="C28" s="63" t="s">
        <v>120</v>
      </c>
      <c r="D28" s="51"/>
      <c r="E28" s="51"/>
      <c r="F28" s="51"/>
      <c r="G28" s="51"/>
      <c r="H28" s="51" t="s">
        <v>189</v>
      </c>
      <c r="I28" s="95"/>
      <c r="J28" s="11"/>
      <c r="K28" s="16"/>
      <c r="L28" s="121"/>
      <c r="M28" s="63" t="s">
        <v>120</v>
      </c>
      <c r="N28" s="51" t="s">
        <v>162</v>
      </c>
      <c r="O28" s="51"/>
      <c r="P28" s="51"/>
      <c r="Q28" s="51"/>
      <c r="R28" s="51"/>
      <c r="S28" s="95"/>
      <c r="T28" s="11"/>
      <c r="U28" s="16"/>
      <c r="V28" s="121"/>
      <c r="W28" s="63" t="s">
        <v>120</v>
      </c>
      <c r="X28" s="51"/>
      <c r="Y28" s="51"/>
      <c r="Z28" s="51"/>
      <c r="AA28" s="51"/>
      <c r="AB28" s="51"/>
      <c r="AC28" s="95"/>
      <c r="AD28" s="11"/>
      <c r="AE28" s="16"/>
      <c r="AF28" s="121"/>
      <c r="AG28" s="63" t="s">
        <v>120</v>
      </c>
      <c r="AH28" s="51" t="s">
        <v>162</v>
      </c>
      <c r="AI28" s="51"/>
      <c r="AJ28" s="51"/>
      <c r="AK28" s="51" t="s">
        <v>162</v>
      </c>
      <c r="AL28" s="51" t="s">
        <v>162</v>
      </c>
      <c r="AM28" s="95" t="s">
        <v>162</v>
      </c>
      <c r="AN28" s="11"/>
      <c r="AO28" s="16"/>
      <c r="AP28" s="121"/>
      <c r="AQ28" s="63" t="s">
        <v>120</v>
      </c>
      <c r="AR28" s="51"/>
      <c r="AS28" s="51"/>
      <c r="AT28" s="51"/>
      <c r="AU28" s="51"/>
      <c r="AV28" s="51"/>
      <c r="AW28" s="95"/>
      <c r="AX28" s="11"/>
      <c r="AY28" s="16"/>
      <c r="AZ28" s="121"/>
      <c r="BA28" s="63" t="s">
        <v>120</v>
      </c>
      <c r="BB28" s="51" t="s">
        <v>162</v>
      </c>
      <c r="BC28" s="51"/>
      <c r="BD28" s="51"/>
      <c r="BE28" s="51" t="s">
        <v>162</v>
      </c>
      <c r="BF28" s="51" t="s">
        <v>162</v>
      </c>
      <c r="BG28" s="95" t="s">
        <v>162</v>
      </c>
      <c r="BH28" s="11"/>
      <c r="BI28" s="16"/>
      <c r="BJ28" s="121"/>
      <c r="BK28" s="63" t="s">
        <v>120</v>
      </c>
      <c r="BL28" s="51"/>
      <c r="BM28" s="51"/>
      <c r="BN28" s="51"/>
      <c r="BO28" s="51"/>
      <c r="BP28" s="51"/>
      <c r="BQ28" s="95"/>
      <c r="BR28" s="11"/>
      <c r="BS28" s="16"/>
      <c r="BT28" s="121"/>
      <c r="BU28" s="63" t="s">
        <v>120</v>
      </c>
      <c r="BV28" s="51"/>
      <c r="BW28" s="51"/>
      <c r="BX28" s="51"/>
      <c r="BY28" s="51"/>
      <c r="BZ28" s="51"/>
      <c r="CA28" s="95"/>
      <c r="CB28" s="11"/>
      <c r="CC28" s="16"/>
      <c r="CD28" s="121"/>
      <c r="CE28" s="63" t="s">
        <v>120</v>
      </c>
      <c r="CF28" s="51"/>
      <c r="CG28" s="51"/>
      <c r="CH28" s="51"/>
      <c r="CI28" s="51"/>
      <c r="CJ28" s="51"/>
      <c r="CK28" s="95"/>
      <c r="CL28" s="11"/>
      <c r="CM28" s="16"/>
      <c r="CN28" s="121"/>
      <c r="CO28" s="63" t="s">
        <v>120</v>
      </c>
      <c r="CP28" s="51"/>
      <c r="CQ28" s="51"/>
      <c r="CR28" s="51"/>
      <c r="CS28" s="51"/>
      <c r="CT28" s="51"/>
      <c r="CU28" s="95"/>
      <c r="CV28" s="11"/>
      <c r="CW28" s="16"/>
      <c r="CX28" s="121"/>
      <c r="CY28" s="63" t="s">
        <v>120</v>
      </c>
      <c r="CZ28" s="51"/>
      <c r="DA28" s="51"/>
      <c r="DB28" s="51"/>
      <c r="DC28" s="51"/>
      <c r="DD28" s="51"/>
      <c r="DE28" s="95"/>
      <c r="DF28" s="11"/>
      <c r="DG28" s="16"/>
      <c r="DH28" s="121"/>
      <c r="DI28" s="63" t="s">
        <v>120</v>
      </c>
      <c r="DJ28" s="51" t="s">
        <v>162</v>
      </c>
      <c r="DK28" s="51"/>
      <c r="DL28" s="51"/>
      <c r="DM28" s="51"/>
      <c r="DN28" s="51" t="s">
        <v>162</v>
      </c>
      <c r="DO28" s="95" t="s">
        <v>162</v>
      </c>
      <c r="DP28" s="11"/>
      <c r="DQ28" s="16"/>
      <c r="DR28" s="121"/>
      <c r="DS28" s="63" t="s">
        <v>120</v>
      </c>
      <c r="DT28" s="51"/>
      <c r="DU28" s="51"/>
      <c r="DV28" s="51"/>
      <c r="DW28" s="51"/>
      <c r="DX28" s="51"/>
      <c r="DY28" s="95"/>
      <c r="DZ28" s="11"/>
      <c r="EA28" s="16"/>
      <c r="EB28" s="121"/>
      <c r="EC28" s="63" t="s">
        <v>120</v>
      </c>
      <c r="ED28" s="51"/>
      <c r="EE28" s="51"/>
      <c r="EF28" s="51"/>
      <c r="EG28" s="51"/>
      <c r="EH28" s="51"/>
      <c r="EI28" s="95"/>
      <c r="EJ28" s="11"/>
      <c r="EK28" s="16"/>
      <c r="EL28" s="129"/>
      <c r="EV28" s="129"/>
      <c r="FF28" s="129"/>
      <c r="FP28" s="129"/>
      <c r="FZ28" s="129"/>
      <c r="GJ28" s="129"/>
      <c r="GT28" s="129"/>
      <c r="HD28" s="129"/>
      <c r="HN28" s="129"/>
      <c r="HX28" s="129"/>
    </row>
    <row xmlns:x14ac="http://schemas.microsoft.com/office/spreadsheetml/2009/9/ac" r="29" s="2" customFormat="true" ht="15" customHeight="true" x14ac:dyDescent="0.25">
      <c r="A29" s="378" t="str">
        <f ca="true">IF(ISBLANK('Data Summary'!A31),"",'Data Summary'!A31)</f>
        <v/>
      </c>
      <c r="B29" s="121"/>
      <c r="C29" s="63" t="s">
        <v>102</v>
      </c>
      <c r="D29" s="51"/>
      <c r="E29" s="51"/>
      <c r="F29" s="51"/>
      <c r="G29" s="51"/>
      <c r="H29" s="51"/>
      <c r="I29" s="95"/>
      <c r="J29" s="11"/>
      <c r="K29" s="16"/>
      <c r="L29" s="121"/>
      <c r="M29" s="63" t="s">
        <v>102</v>
      </c>
      <c r="N29" s="51" t="s">
        <v>162</v>
      </c>
      <c r="O29" s="51"/>
      <c r="P29" s="51"/>
      <c r="Q29" s="51"/>
      <c r="R29" s="51"/>
      <c r="S29" s="95"/>
      <c r="T29" s="11"/>
      <c r="U29" s="16"/>
      <c r="V29" s="121"/>
      <c r="W29" s="63" t="s">
        <v>102</v>
      </c>
      <c r="X29" s="51" t="s">
        <v>189</v>
      </c>
      <c r="Y29" s="51"/>
      <c r="Z29" s="51"/>
      <c r="AA29" s="51"/>
      <c r="AB29" s="51" t="s">
        <v>162</v>
      </c>
      <c r="AC29" s="95" t="s">
        <v>162</v>
      </c>
      <c r="AD29" s="11"/>
      <c r="AE29" s="16"/>
      <c r="AF29" s="121"/>
      <c r="AG29" s="63" t="s">
        <v>102</v>
      </c>
      <c r="AH29" s="51"/>
      <c r="AI29" s="51"/>
      <c r="AJ29" s="51"/>
      <c r="AK29" s="51"/>
      <c r="AL29" s="51"/>
      <c r="AM29" s="95"/>
      <c r="AN29" s="11"/>
      <c r="AO29" s="16"/>
      <c r="AP29" s="121"/>
      <c r="AQ29" s="63" t="s">
        <v>102</v>
      </c>
      <c r="AR29" s="51" t="s">
        <v>162</v>
      </c>
      <c r="AS29" s="51"/>
      <c r="AT29" s="51"/>
      <c r="AU29" s="51"/>
      <c r="AV29" s="51" t="s">
        <v>162</v>
      </c>
      <c r="AW29" s="95" t="s">
        <v>162</v>
      </c>
      <c r="AX29" s="11"/>
      <c r="AY29" s="16"/>
      <c r="AZ29" s="121"/>
      <c r="BA29" s="63" t="s">
        <v>102</v>
      </c>
      <c r="BB29" s="51"/>
      <c r="BC29" s="51"/>
      <c r="BD29" s="51"/>
      <c r="BE29" s="51"/>
      <c r="BF29" s="51"/>
      <c r="BG29" s="95"/>
      <c r="BH29" s="11"/>
      <c r="BI29" s="16"/>
      <c r="BJ29" s="121"/>
      <c r="BK29" s="63" t="s">
        <v>102</v>
      </c>
      <c r="BL29" s="51"/>
      <c r="BM29" s="51"/>
      <c r="BN29" s="51"/>
      <c r="BO29" s="51"/>
      <c r="BP29" s="51"/>
      <c r="BQ29" s="95"/>
      <c r="BR29" s="11"/>
      <c r="BS29" s="16"/>
      <c r="BT29" s="121"/>
      <c r="BU29" s="63" t="s">
        <v>102</v>
      </c>
      <c r="BV29" s="51" t="s">
        <v>162</v>
      </c>
      <c r="BW29" s="51"/>
      <c r="BX29" s="51"/>
      <c r="BY29" s="51"/>
      <c r="BZ29" s="51" t="s">
        <v>162</v>
      </c>
      <c r="CA29" s="51" t="s">
        <v>162</v>
      </c>
      <c r="CB29" s="11"/>
      <c r="CC29" s="16"/>
      <c r="CD29" s="121"/>
      <c r="CE29" s="63" t="s">
        <v>102</v>
      </c>
      <c r="CF29" s="51"/>
      <c r="CG29" s="51"/>
      <c r="CH29" s="51"/>
      <c r="CI29" s="51"/>
      <c r="CJ29" s="51"/>
      <c r="CK29" s="95"/>
      <c r="CL29" s="11"/>
      <c r="CM29" s="16"/>
      <c r="CN29" s="121"/>
      <c r="CO29" s="63" t="s">
        <v>102</v>
      </c>
      <c r="CP29" s="51" t="s">
        <v>162</v>
      </c>
      <c r="CQ29" s="51"/>
      <c r="CR29" s="51"/>
      <c r="CS29" s="51"/>
      <c r="CT29" s="51" t="s">
        <v>162</v>
      </c>
      <c r="CU29" s="95" t="s">
        <v>162</v>
      </c>
      <c r="CV29" s="11"/>
      <c r="CW29" s="16"/>
      <c r="CX29" s="121"/>
      <c r="CY29" s="63" t="s">
        <v>102</v>
      </c>
      <c r="CZ29" s="51" t="s">
        <v>189</v>
      </c>
      <c r="DA29" s="51"/>
      <c r="DB29" s="51"/>
      <c r="DC29" s="51"/>
      <c r="DD29" s="51" t="s">
        <v>189</v>
      </c>
      <c r="DE29" s="95" t="s">
        <v>189</v>
      </c>
      <c r="DF29" s="11"/>
      <c r="DG29" s="16"/>
      <c r="DH29" s="121"/>
      <c r="DI29" s="63" t="s">
        <v>102</v>
      </c>
      <c r="DJ29" s="51" t="s">
        <v>162</v>
      </c>
      <c r="DK29" s="51"/>
      <c r="DL29" s="51"/>
      <c r="DM29" s="51"/>
      <c r="DN29" s="51" t="s">
        <v>162</v>
      </c>
      <c r="DO29" s="95" t="s">
        <v>162</v>
      </c>
      <c r="DP29" s="11"/>
      <c r="DQ29" s="16"/>
      <c r="DR29" s="121"/>
      <c r="DS29" s="63" t="s">
        <v>102</v>
      </c>
      <c r="DT29" s="51"/>
      <c r="DU29" s="51"/>
      <c r="DV29" s="51"/>
      <c r="DW29" s="51"/>
      <c r="DX29" s="51"/>
      <c r="DY29" s="95"/>
      <c r="DZ29" s="11"/>
      <c r="EA29" s="16"/>
      <c r="EB29" s="121"/>
      <c r="EC29" s="63" t="s">
        <v>102</v>
      </c>
      <c r="ED29" s="51"/>
      <c r="EE29" s="51"/>
      <c r="EF29" s="51"/>
      <c r="EG29" s="51"/>
      <c r="EH29" s="51"/>
      <c r="EI29" s="95"/>
      <c r="EJ29" s="11"/>
      <c r="EK29" s="16"/>
      <c r="EL29" s="129"/>
      <c r="EV29" s="129"/>
      <c r="FF29" s="129"/>
      <c r="FP29" s="129"/>
      <c r="FZ29" s="129"/>
      <c r="GJ29" s="129"/>
      <c r="GT29" s="129"/>
      <c r="HD29" s="129"/>
      <c r="HN29" s="129"/>
      <c r="HX29" s="129"/>
    </row>
    <row xmlns:x14ac="http://schemas.microsoft.com/office/spreadsheetml/2009/9/ac" r="30" s="2" customFormat="true" ht="15" customHeight="true" x14ac:dyDescent="0.25">
      <c r="A30" s="378" t="str">
        <f ca="true">IF(ISBLANK('Data Summary'!A32),"",'Data Summary'!A32)</f>
        <v/>
      </c>
      <c r="B30" s="121"/>
      <c r="C30" s="63" t="s">
        <v>127</v>
      </c>
      <c r="D30" s="51"/>
      <c r="E30" s="51"/>
      <c r="F30" s="51"/>
      <c r="G30" s="51"/>
      <c r="H30" s="51"/>
      <c r="I30" s="95"/>
      <c r="J30" s="11"/>
      <c r="K30" s="16"/>
      <c r="L30" s="121"/>
      <c r="M30" s="63" t="s">
        <v>127</v>
      </c>
      <c r="N30" s="51" t="s">
        <v>162</v>
      </c>
      <c r="O30" s="51"/>
      <c r="P30" s="51"/>
      <c r="Q30" s="51"/>
      <c r="R30" s="51"/>
      <c r="S30" s="95"/>
      <c r="T30" s="11"/>
      <c r="U30" s="16"/>
      <c r="V30" s="121"/>
      <c r="W30" s="63" t="s">
        <v>127</v>
      </c>
      <c r="X30" s="51"/>
      <c r="Y30" s="51"/>
      <c r="Z30" s="51"/>
      <c r="AA30" s="51"/>
      <c r="AB30" s="51"/>
      <c r="AC30" s="95"/>
      <c r="AD30" s="11"/>
      <c r="AE30" s="16"/>
      <c r="AF30" s="121"/>
      <c r="AG30" s="63" t="s">
        <v>127</v>
      </c>
      <c r="AH30" s="51" t="s">
        <v>189</v>
      </c>
      <c r="AI30" s="51"/>
      <c r="AJ30" s="51"/>
      <c r="AK30" s="51" t="s">
        <v>189</v>
      </c>
      <c r="AL30" s="51" t="s">
        <v>189</v>
      </c>
      <c r="AM30" s="95" t="s">
        <v>189</v>
      </c>
      <c r="AN30" s="11"/>
      <c r="AO30" s="16"/>
      <c r="AP30" s="121"/>
      <c r="AQ30" s="63" t="s">
        <v>127</v>
      </c>
      <c r="AR30" s="51"/>
      <c r="AS30" s="51"/>
      <c r="AT30" s="51"/>
      <c r="AU30" s="51"/>
      <c r="AV30" s="51"/>
      <c r="AW30" s="95"/>
      <c r="AX30" s="11"/>
      <c r="AY30" s="16"/>
      <c r="AZ30" s="121"/>
      <c r="BA30" s="63" t="s">
        <v>127</v>
      </c>
      <c r="BB30" s="51" t="s">
        <v>189</v>
      </c>
      <c r="BC30" s="51"/>
      <c r="BD30" s="51"/>
      <c r="BE30" s="51" t="s">
        <v>189</v>
      </c>
      <c r="BF30" s="51" t="s">
        <v>189</v>
      </c>
      <c r="BG30" s="95" t="s">
        <v>189</v>
      </c>
      <c r="BH30" s="11"/>
      <c r="BI30" s="16"/>
      <c r="BJ30" s="121"/>
      <c r="BK30" s="63" t="s">
        <v>127</v>
      </c>
      <c r="BL30" s="51"/>
      <c r="BM30" s="51"/>
      <c r="BN30" s="51"/>
      <c r="BO30" s="51"/>
      <c r="BP30" s="51"/>
      <c r="BQ30" s="95"/>
      <c r="BR30" s="11"/>
      <c r="BS30" s="16"/>
      <c r="BT30" s="121"/>
      <c r="BU30" s="63" t="s">
        <v>127</v>
      </c>
      <c r="BV30" s="51"/>
      <c r="BW30" s="51"/>
      <c r="BX30" s="51"/>
      <c r="BY30" s="51"/>
      <c r="BZ30" s="51"/>
      <c r="CA30" s="95"/>
      <c r="CB30" s="11"/>
      <c r="CC30" s="16"/>
      <c r="CD30" s="121"/>
      <c r="CE30" s="63" t="s">
        <v>127</v>
      </c>
      <c r="CF30" s="51" t="s">
        <v>189</v>
      </c>
      <c r="CG30" s="51"/>
      <c r="CH30" s="51"/>
      <c r="CI30" s="51" t="s">
        <v>189</v>
      </c>
      <c r="CJ30" s="51" t="s">
        <v>189</v>
      </c>
      <c r="CK30" s="95" t="s">
        <v>189</v>
      </c>
      <c r="CL30" s="11"/>
      <c r="CM30" s="16"/>
      <c r="CN30" s="121"/>
      <c r="CO30" s="63" t="s">
        <v>127</v>
      </c>
      <c r="CP30" s="51"/>
      <c r="CQ30" s="51"/>
      <c r="CR30" s="51"/>
      <c r="CS30" s="51"/>
      <c r="CT30" s="51"/>
      <c r="CU30" s="95"/>
      <c r="CV30" s="11"/>
      <c r="CW30" s="16"/>
      <c r="CX30" s="121"/>
      <c r="CY30" s="63" t="s">
        <v>127</v>
      </c>
      <c r="CZ30" s="51"/>
      <c r="DA30" s="51"/>
      <c r="DB30" s="51"/>
      <c r="DC30" s="51"/>
      <c r="DD30" s="51"/>
      <c r="DE30" s="95"/>
      <c r="DF30" s="11"/>
      <c r="DG30" s="16"/>
      <c r="DH30" s="121"/>
      <c r="DI30" s="63" t="s">
        <v>127</v>
      </c>
      <c r="DJ30" s="51" t="s">
        <v>162</v>
      </c>
      <c r="DK30" s="51"/>
      <c r="DL30" s="51"/>
      <c r="DM30" s="51"/>
      <c r="DN30" s="51" t="s">
        <v>162</v>
      </c>
      <c r="DO30" s="95" t="s">
        <v>162</v>
      </c>
      <c r="DP30" s="11"/>
      <c r="DQ30" s="16"/>
      <c r="DR30" s="121"/>
      <c r="DS30" s="63" t="s">
        <v>127</v>
      </c>
      <c r="DT30" s="51"/>
      <c r="DU30" s="51"/>
      <c r="DV30" s="51"/>
      <c r="DW30" s="51"/>
      <c r="DX30" s="51"/>
      <c r="DY30" s="95"/>
      <c r="DZ30" s="11"/>
      <c r="EA30" s="16"/>
      <c r="EB30" s="121"/>
      <c r="EC30" s="63" t="s">
        <v>127</v>
      </c>
      <c r="ED30" s="51"/>
      <c r="EE30" s="51"/>
      <c r="EF30" s="51"/>
      <c r="EG30" s="51"/>
      <c r="EH30" s="51"/>
      <c r="EI30" s="95"/>
      <c r="EJ30" s="11"/>
      <c r="EK30" s="16"/>
      <c r="EL30" s="129"/>
      <c r="EV30" s="129"/>
      <c r="FF30" s="129"/>
      <c r="FP30" s="129"/>
      <c r="FZ30" s="129"/>
      <c r="GJ30" s="129"/>
      <c r="GT30" s="129"/>
      <c r="HD30" s="129"/>
      <c r="HN30" s="129"/>
      <c r="HX30" s="129"/>
    </row>
    <row xmlns:x14ac="http://schemas.microsoft.com/office/spreadsheetml/2009/9/ac" r="31" ht="16.5" customHeight="true" x14ac:dyDescent="0.25">
      <c r="A31" s="378" t="str">
        <f ca="true">IF(ISBLANK('Data Summary'!A33),"",'Data Summary'!A33)</f>
        <v/>
      </c>
      <c r="B31" s="121"/>
      <c r="C31" s="63" t="s">
        <v>128</v>
      </c>
      <c r="D31" s="51"/>
      <c r="E31" s="51"/>
      <c r="F31" s="51"/>
      <c r="G31" s="51"/>
      <c r="H31" s="51"/>
      <c r="I31" s="95"/>
      <c r="J31" s="11"/>
      <c r="K31" s="16"/>
      <c r="L31" s="121"/>
      <c r="M31" s="63" t="s">
        <v>128</v>
      </c>
      <c r="N31" s="51" t="s">
        <v>162</v>
      </c>
      <c r="O31" s="51"/>
      <c r="P31" s="51"/>
      <c r="Q31" s="51"/>
      <c r="R31" s="51"/>
      <c r="S31" s="95"/>
      <c r="T31" s="11"/>
      <c r="U31" s="16"/>
      <c r="V31" s="121"/>
      <c r="W31" s="63" t="s">
        <v>128</v>
      </c>
      <c r="X31" s="51"/>
      <c r="Y31" s="51"/>
      <c r="Z31" s="51"/>
      <c r="AA31" s="51"/>
      <c r="AB31" s="51"/>
      <c r="AC31" s="95"/>
      <c r="AD31" s="11"/>
      <c r="AE31" s="16"/>
      <c r="AF31" s="121"/>
      <c r="AG31" s="63" t="s">
        <v>128</v>
      </c>
      <c r="AH31" s="51"/>
      <c r="AI31" s="51"/>
      <c r="AJ31" s="51"/>
      <c r="AK31" s="51"/>
      <c r="AL31" s="51"/>
      <c r="AM31" s="95"/>
      <c r="AN31" s="11"/>
      <c r="AO31" s="16"/>
      <c r="AP31" s="121"/>
      <c r="AQ31" s="63" t="s">
        <v>128</v>
      </c>
      <c r="AR31" s="51"/>
      <c r="AS31" s="51"/>
      <c r="AT31" s="51"/>
      <c r="AU31" s="51"/>
      <c r="AV31" s="51"/>
      <c r="AW31" s="95"/>
      <c r="AX31" s="11"/>
      <c r="AY31" s="16"/>
      <c r="AZ31" s="121"/>
      <c r="BA31" s="63" t="s">
        <v>128</v>
      </c>
      <c r="BB31" s="51"/>
      <c r="BC31" s="51"/>
      <c r="BD31" s="51"/>
      <c r="BE31" s="51"/>
      <c r="BF31" s="51"/>
      <c r="BG31" s="95"/>
      <c r="BH31" s="11"/>
      <c r="BI31" s="16"/>
      <c r="BJ31" s="121"/>
      <c r="BK31" s="63" t="s">
        <v>128</v>
      </c>
      <c r="BL31" s="51"/>
      <c r="BM31" s="51"/>
      <c r="BN31" s="51"/>
      <c r="BO31" s="51"/>
      <c r="BP31" s="51"/>
      <c r="BQ31" s="95"/>
      <c r="BR31" s="11"/>
      <c r="BS31" s="16"/>
      <c r="BT31" s="121"/>
      <c r="BU31" s="63" t="s">
        <v>128</v>
      </c>
      <c r="BV31" s="51"/>
      <c r="BW31" s="51"/>
      <c r="BX31" s="51"/>
      <c r="BY31" s="51"/>
      <c r="BZ31" s="51"/>
      <c r="CA31" s="95"/>
      <c r="CB31" s="11"/>
      <c r="CC31" s="16"/>
      <c r="CD31" s="121"/>
      <c r="CE31" s="63" t="s">
        <v>128</v>
      </c>
      <c r="CF31" s="51"/>
      <c r="CG31" s="51"/>
      <c r="CH31" s="51"/>
      <c r="CI31" s="51"/>
      <c r="CJ31" s="51"/>
      <c r="CK31" s="95"/>
      <c r="CL31" s="11"/>
      <c r="CM31" s="16"/>
      <c r="CN31" s="121"/>
      <c r="CO31" s="63" t="s">
        <v>128</v>
      </c>
      <c r="CP31" s="51"/>
      <c r="CQ31" s="51"/>
      <c r="CR31" s="51"/>
      <c r="CS31" s="51"/>
      <c r="CT31" s="51"/>
      <c r="CU31" s="95"/>
      <c r="CV31" s="11"/>
      <c r="CW31" s="16"/>
      <c r="CX31" s="121"/>
      <c r="CY31" s="63" t="s">
        <v>128</v>
      </c>
      <c r="CZ31" s="51"/>
      <c r="DA31" s="51"/>
      <c r="DB31" s="51"/>
      <c r="DC31" s="51"/>
      <c r="DD31" s="51"/>
      <c r="DE31" s="95"/>
      <c r="DF31" s="11"/>
      <c r="DG31" s="16"/>
      <c r="DH31" s="121"/>
      <c r="DI31" s="63" t="s">
        <v>128</v>
      </c>
      <c r="DJ31" s="51" t="s">
        <v>162</v>
      </c>
      <c r="DK31" s="51"/>
      <c r="DL31" s="51"/>
      <c r="DM31" s="51"/>
      <c r="DN31" s="51" t="s">
        <v>162</v>
      </c>
      <c r="DO31" s="95" t="s">
        <v>162</v>
      </c>
      <c r="DP31" s="11"/>
      <c r="DQ31" s="16"/>
      <c r="DR31" s="121"/>
      <c r="DS31" s="63" t="s">
        <v>128</v>
      </c>
      <c r="DT31" s="51"/>
      <c r="DU31" s="51"/>
      <c r="DV31" s="51"/>
      <c r="DW31" s="51"/>
      <c r="DX31" s="51"/>
      <c r="DY31" s="95"/>
      <c r="DZ31" s="11"/>
      <c r="EA31" s="16"/>
      <c r="EB31" s="121"/>
      <c r="EC31" s="63" t="s">
        <v>128</v>
      </c>
      <c r="ED31" s="51"/>
      <c r="EE31" s="51"/>
      <c r="EF31" s="51"/>
      <c r="EG31" s="51"/>
      <c r="EH31" s="51"/>
      <c r="EI31" s="95"/>
      <c r="EJ31" s="11"/>
      <c r="EK31" s="16"/>
    </row>
    <row xmlns:x14ac="http://schemas.microsoft.com/office/spreadsheetml/2009/9/ac" r="32" ht="16.5" customHeight="true" x14ac:dyDescent="0.25">
      <c r="A32" s="378" t="str">
        <f ca="true">IF(ISBLANK('Data Summary'!A34),"",'Data Summary'!A34)</f>
        <v/>
      </c>
      <c r="B32" s="121"/>
      <c r="C32" s="63" t="s">
        <v>103</v>
      </c>
      <c r="D32" s="51"/>
      <c r="E32" s="51"/>
      <c r="F32" s="51"/>
      <c r="G32" s="51"/>
      <c r="H32" s="51"/>
      <c r="I32" s="95"/>
      <c r="J32" s="11"/>
      <c r="K32" s="16"/>
      <c r="L32" s="121"/>
      <c r="M32" s="63" t="s">
        <v>103</v>
      </c>
      <c r="N32" s="51" t="s">
        <v>162</v>
      </c>
      <c r="O32" s="51"/>
      <c r="P32" s="51"/>
      <c r="Q32" s="51"/>
      <c r="R32" s="51"/>
      <c r="S32" s="95"/>
      <c r="T32" s="11"/>
      <c r="U32" s="16"/>
      <c r="V32" s="121"/>
      <c r="W32" s="63" t="s">
        <v>103</v>
      </c>
      <c r="X32" s="51"/>
      <c r="Y32" s="51"/>
      <c r="Z32" s="51"/>
      <c r="AA32" s="51"/>
      <c r="AB32" s="51"/>
      <c r="AC32" s="95"/>
      <c r="AD32" s="11"/>
      <c r="AE32" s="16"/>
      <c r="AF32" s="121"/>
      <c r="AG32" s="63" t="s">
        <v>103</v>
      </c>
      <c r="AH32" s="51" t="s">
        <v>189</v>
      </c>
      <c r="AI32" s="51"/>
      <c r="AJ32" s="51"/>
      <c r="AK32" s="51" t="s">
        <v>189</v>
      </c>
      <c r="AL32" s="51" t="s">
        <v>189</v>
      </c>
      <c r="AM32" s="95" t="s">
        <v>189</v>
      </c>
      <c r="AN32" s="11"/>
      <c r="AO32" s="16"/>
      <c r="AP32" s="121"/>
      <c r="AQ32" s="63" t="s">
        <v>103</v>
      </c>
      <c r="AR32" s="51"/>
      <c r="AS32" s="51"/>
      <c r="AT32" s="51"/>
      <c r="AU32" s="51"/>
      <c r="AV32" s="51"/>
      <c r="AW32" s="95"/>
      <c r="AX32" s="11"/>
      <c r="AY32" s="16"/>
      <c r="AZ32" s="121"/>
      <c r="BA32" s="63" t="s">
        <v>103</v>
      </c>
      <c r="BB32" s="51" t="s">
        <v>189</v>
      </c>
      <c r="BC32" s="51"/>
      <c r="BD32" s="51"/>
      <c r="BE32" s="51" t="s">
        <v>189</v>
      </c>
      <c r="BF32" s="51" t="s">
        <v>189</v>
      </c>
      <c r="BG32" s="95" t="s">
        <v>189</v>
      </c>
      <c r="BH32" s="11"/>
      <c r="BI32" s="16"/>
      <c r="BJ32" s="121"/>
      <c r="BK32" s="63" t="s">
        <v>103</v>
      </c>
      <c r="BL32" s="51"/>
      <c r="BM32" s="51"/>
      <c r="BN32" s="51"/>
      <c r="BO32" s="51"/>
      <c r="BP32" s="51"/>
      <c r="BQ32" s="95"/>
      <c r="BR32" s="11"/>
      <c r="BS32" s="16"/>
      <c r="BT32" s="121"/>
      <c r="BU32" s="63" t="s">
        <v>103</v>
      </c>
      <c r="BV32" s="51"/>
      <c r="BW32" s="51"/>
      <c r="BX32" s="51"/>
      <c r="BY32" s="51"/>
      <c r="BZ32" s="51"/>
      <c r="CA32" s="95"/>
      <c r="CB32" s="11"/>
      <c r="CC32" s="16"/>
      <c r="CD32" s="121"/>
      <c r="CE32" s="63" t="s">
        <v>103</v>
      </c>
      <c r="CF32" s="51" t="s">
        <v>189</v>
      </c>
      <c r="CG32" s="51"/>
      <c r="CH32" s="51"/>
      <c r="CI32" s="51" t="s">
        <v>189</v>
      </c>
      <c r="CJ32" s="51" t="s">
        <v>189</v>
      </c>
      <c r="CK32" s="95" t="s">
        <v>189</v>
      </c>
      <c r="CL32" s="11"/>
      <c r="CM32" s="16"/>
      <c r="CN32" s="121"/>
      <c r="CO32" s="63" t="s">
        <v>103</v>
      </c>
      <c r="CP32" s="51"/>
      <c r="CQ32" s="51"/>
      <c r="CR32" s="51"/>
      <c r="CS32" s="51"/>
      <c r="CT32" s="51"/>
      <c r="CU32" s="95"/>
      <c r="CV32" s="11"/>
      <c r="CW32" s="16"/>
      <c r="CX32" s="121"/>
      <c r="CY32" s="63" t="s">
        <v>103</v>
      </c>
      <c r="CZ32" s="51"/>
      <c r="DA32" s="51"/>
      <c r="DB32" s="51"/>
      <c r="DC32" s="51"/>
      <c r="DD32" s="51"/>
      <c r="DE32" s="95"/>
      <c r="DF32" s="11"/>
      <c r="DG32" s="16"/>
      <c r="DH32" s="121"/>
      <c r="DI32" s="63" t="s">
        <v>103</v>
      </c>
      <c r="DJ32" s="51" t="s">
        <v>162</v>
      </c>
      <c r="DK32" s="51"/>
      <c r="DL32" s="51"/>
      <c r="DM32" s="51"/>
      <c r="DN32" s="51" t="s">
        <v>162</v>
      </c>
      <c r="DO32" s="95" t="s">
        <v>162</v>
      </c>
      <c r="DP32" s="11"/>
      <c r="DQ32" s="16"/>
      <c r="DR32" s="121"/>
      <c r="DS32" s="63" t="s">
        <v>103</v>
      </c>
      <c r="DT32" s="51"/>
      <c r="DU32" s="51"/>
      <c r="DV32" s="51"/>
      <c r="DW32" s="51"/>
      <c r="DX32" s="51"/>
      <c r="DY32" s="95"/>
      <c r="DZ32" s="11"/>
      <c r="EA32" s="16"/>
      <c r="EB32" s="121"/>
      <c r="EC32" s="63" t="s">
        <v>103</v>
      </c>
      <c r="ED32" s="51"/>
      <c r="EE32" s="51"/>
      <c r="EF32" s="51"/>
      <c r="EG32" s="51"/>
      <c r="EH32" s="51"/>
      <c r="EI32" s="95"/>
      <c r="EJ32" s="11"/>
      <c r="EK32" s="16"/>
    </row>
    <row xmlns:x14ac="http://schemas.microsoft.com/office/spreadsheetml/2009/9/ac" r="33" ht="16.5" customHeight="true" x14ac:dyDescent="0.25">
      <c r="A33" s="378" t="str">
        <f ca="true">IF(ISBLANK('Data Summary'!A35),"",'Data Summary'!A35)</f>
        <v/>
      </c>
      <c r="B33" s="122"/>
      <c r="C33" s="12" t="s">
        <v>23</v>
      </c>
      <c r="D33" s="69"/>
      <c r="E33" s="69"/>
      <c r="F33" s="69"/>
      <c r="G33" s="70"/>
      <c r="H33" s="71"/>
      <c r="I33" s="72"/>
      <c r="J33" s="11"/>
      <c r="K33" s="16"/>
      <c r="L33" s="122"/>
      <c r="M33" s="12" t="s">
        <v>23</v>
      </c>
      <c r="N33" s="69"/>
      <c r="O33" s="69"/>
      <c r="P33" s="69"/>
      <c r="Q33" s="70"/>
      <c r="R33" s="71"/>
      <c r="S33" s="72"/>
      <c r="T33" s="11"/>
      <c r="U33" s="16"/>
      <c r="V33" s="122"/>
      <c r="W33" s="12" t="s">
        <v>23</v>
      </c>
      <c r="X33" s="69"/>
      <c r="Y33" s="69"/>
      <c r="Z33" s="69"/>
      <c r="AA33" s="70"/>
      <c r="AB33" s="71"/>
      <c r="AC33" s="72"/>
      <c r="AD33" s="11"/>
      <c r="AE33" s="16"/>
      <c r="AF33" s="122"/>
      <c r="AG33" s="12" t="s">
        <v>23</v>
      </c>
      <c r="AH33" s="69"/>
      <c r="AI33" s="69"/>
      <c r="AJ33" s="69"/>
      <c r="AK33" s="70"/>
      <c r="AL33" s="71"/>
      <c r="AM33" s="72"/>
      <c r="AN33" s="11"/>
      <c r="AO33" s="16"/>
      <c r="AP33" s="122"/>
      <c r="AQ33" s="12" t="s">
        <v>23</v>
      </c>
      <c r="AR33" s="69"/>
      <c r="AS33" s="69"/>
      <c r="AT33" s="69"/>
      <c r="AU33" s="70"/>
      <c r="AV33" s="71"/>
      <c r="AW33" s="72"/>
      <c r="AX33" s="11"/>
      <c r="AY33" s="16"/>
      <c r="AZ33" s="122"/>
      <c r="BA33" s="12" t="s">
        <v>23</v>
      </c>
      <c r="BB33" s="69"/>
      <c r="BC33" s="69"/>
      <c r="BD33" s="69"/>
      <c r="BE33" s="70"/>
      <c r="BF33" s="71"/>
      <c r="BG33" s="72"/>
      <c r="BH33" s="11"/>
      <c r="BI33" s="16"/>
      <c r="BJ33" s="122"/>
      <c r="BK33" s="12" t="s">
        <v>23</v>
      </c>
      <c r="BL33" s="69"/>
      <c r="BM33" s="69"/>
      <c r="BN33" s="69"/>
      <c r="BO33" s="70"/>
      <c r="BP33" s="71"/>
      <c r="BQ33" s="72"/>
      <c r="BR33" s="11"/>
      <c r="BS33" s="16"/>
      <c r="BT33" s="122"/>
      <c r="BU33" s="12" t="s">
        <v>23</v>
      </c>
      <c r="BV33" s="69"/>
      <c r="BW33" s="69"/>
      <c r="BX33" s="69"/>
      <c r="BY33" s="70"/>
      <c r="BZ33" s="71"/>
      <c r="CA33" s="72"/>
      <c r="CB33" s="11"/>
      <c r="CC33" s="16"/>
      <c r="CD33" s="122"/>
      <c r="CE33" s="12" t="s">
        <v>23</v>
      </c>
      <c r="CF33" s="69">
        <v>11034</v>
      </c>
      <c r="CG33" s="69" t="s">
        <v>270</v>
      </c>
      <c r="CH33" s="69" t="s">
        <v>270</v>
      </c>
      <c r="CI33" s="70">
        <v>1756</v>
      </c>
      <c r="CJ33" s="71">
        <v>7020</v>
      </c>
      <c r="CK33" s="72">
        <v>2258</v>
      </c>
      <c r="CL33" s="11"/>
      <c r="CM33" s="16"/>
      <c r="CN33" s="122"/>
      <c r="CO33" s="12" t="s">
        <v>23</v>
      </c>
      <c r="CP33" s="69"/>
      <c r="CQ33" s="69"/>
      <c r="CR33" s="69"/>
      <c r="CS33" s="70"/>
      <c r="CT33" s="71"/>
      <c r="CU33" s="72"/>
      <c r="CV33" s="11"/>
      <c r="CW33" s="16"/>
      <c r="CX33" s="122"/>
      <c r="CY33" s="12" t="s">
        <v>23</v>
      </c>
      <c r="CZ33" s="69"/>
      <c r="DA33" s="69"/>
      <c r="DB33" s="69"/>
      <c r="DC33" s="70"/>
      <c r="DD33" s="71"/>
      <c r="DE33" s="72"/>
      <c r="DF33" s="11"/>
      <c r="DG33" s="16"/>
      <c r="DH33" s="122"/>
      <c r="DI33" s="12" t="s">
        <v>23</v>
      </c>
      <c r="DJ33" s="69"/>
      <c r="DK33" s="69"/>
      <c r="DL33" s="69"/>
      <c r="DM33" s="70"/>
      <c r="DN33" s="71"/>
      <c r="DO33" s="72"/>
      <c r="DP33" s="11"/>
      <c r="DQ33" s="16"/>
      <c r="DR33" s="122"/>
      <c r="DS33" s="12" t="s">
        <v>23</v>
      </c>
      <c r="DT33" s="69">
        <v>12782</v>
      </c>
      <c r="DU33" s="69"/>
      <c r="DV33" s="69"/>
      <c r="DW33" s="70">
        <v>1859</v>
      </c>
      <c r="DX33" s="71">
        <v>7344</v>
      </c>
      <c r="DY33" s="72">
        <f>1690+675</f>
        <v>2365</v>
      </c>
      <c r="DZ33" s="11"/>
      <c r="EA33" s="16"/>
      <c r="EB33" s="122"/>
      <c r="EC33" s="12" t="s">
        <v>23</v>
      </c>
      <c r="ED33" s="69"/>
      <c r="EE33" s="69"/>
      <c r="EF33" s="69"/>
      <c r="EG33" s="70"/>
      <c r="EH33" s="71"/>
      <c r="EI33" s="72"/>
      <c r="EJ33" s="11"/>
      <c r="EK33" s="16"/>
    </row>
    <row xmlns:x14ac="http://schemas.microsoft.com/office/spreadsheetml/2009/9/ac" r="34" s="3" customFormat="true" ht="16.5" customHeight="true" thickBot="true" x14ac:dyDescent="0.3">
      <c r="A34" s="378" t="str">
        <f ca="true">IF(ISBLANK('Data Summary'!A36),"",'Data Summary'!A36)</f>
        <v/>
      </c>
      <c r="B34" s="123"/>
      <c r="C34" s="27" t="s">
        <v>20</v>
      </c>
      <c r="D34" s="74"/>
      <c r="E34" s="74"/>
      <c r="F34" s="74"/>
      <c r="G34" s="74"/>
      <c r="H34" s="74"/>
      <c r="I34" s="75"/>
      <c r="J34" s="24"/>
      <c r="K34" s="18"/>
      <c r="L34" s="123"/>
      <c r="M34" s="27" t="s">
        <v>20</v>
      </c>
      <c r="N34" s="74">
        <f>5137-4713</f>
        <v>424</v>
      </c>
      <c r="O34" s="74"/>
      <c r="P34" s="74"/>
      <c r="Q34" s="74"/>
      <c r="R34" s="74"/>
      <c r="S34" s="75"/>
      <c r="T34" s="24"/>
      <c r="U34" s="18"/>
      <c r="V34" s="123"/>
      <c r="W34" s="27" t="s">
        <v>20</v>
      </c>
      <c r="X34" s="74"/>
      <c r="Y34" s="74"/>
      <c r="Z34" s="74"/>
      <c r="AA34" s="74"/>
      <c r="AB34" s="74"/>
      <c r="AC34" s="75"/>
      <c r="AD34" s="24"/>
      <c r="AE34" s="18"/>
      <c r="AF34" s="123"/>
      <c r="AG34" s="27" t="s">
        <v>20</v>
      </c>
      <c r="AH34" s="74">
        <v>9258</v>
      </c>
      <c r="AI34" s="74"/>
      <c r="AJ34" s="74"/>
      <c r="AK34" s="74">
        <v>1218</v>
      </c>
      <c r="AL34" s="74">
        <v>6422</v>
      </c>
      <c r="AM34" s="75">
        <f>1217+401</f>
        <v>1618</v>
      </c>
      <c r="AN34" s="24"/>
      <c r="AO34" s="18"/>
      <c r="AP34" s="123"/>
      <c r="AQ34" s="27" t="s">
        <v>20</v>
      </c>
      <c r="AR34" s="74"/>
      <c r="AS34" s="74"/>
      <c r="AT34" s="74"/>
      <c r="AU34" s="74"/>
      <c r="AV34" s="74"/>
      <c r="AW34" s="75"/>
      <c r="AX34" s="24"/>
      <c r="AY34" s="18"/>
      <c r="AZ34" s="123"/>
      <c r="BA34" s="27" t="s">
        <v>20</v>
      </c>
      <c r="BB34" s="74">
        <v>10747</v>
      </c>
      <c r="BC34" s="74" t="s">
        <v>270</v>
      </c>
      <c r="BD34" s="74" t="s">
        <v>270</v>
      </c>
      <c r="BE34" s="74">
        <v>1633</v>
      </c>
      <c r="BF34" s="74">
        <v>7002</v>
      </c>
      <c r="BG34" s="75">
        <v>2112</v>
      </c>
      <c r="BH34" s="24"/>
      <c r="BI34" s="18"/>
      <c r="BJ34" s="123"/>
      <c r="BK34" s="27" t="s">
        <v>20</v>
      </c>
      <c r="BL34" s="74">
        <v>11168</v>
      </c>
      <c r="BM34" s="74"/>
      <c r="BN34" s="74"/>
      <c r="BO34" s="74">
        <v>1758</v>
      </c>
      <c r="BP34" s="74">
        <v>7154</v>
      </c>
      <c r="BQ34" s="75">
        <f>1633+623</f>
        <v>2256</v>
      </c>
      <c r="BR34" s="24"/>
      <c r="BS34" s="18"/>
      <c r="BT34" s="123"/>
      <c r="BU34" s="27" t="s">
        <v>20</v>
      </c>
      <c r="BV34" s="74"/>
      <c r="BW34" s="74"/>
      <c r="BX34" s="74"/>
      <c r="BY34" s="74"/>
      <c r="BZ34" s="74"/>
      <c r="CA34" s="75"/>
      <c r="CB34" s="24"/>
      <c r="CC34" s="18"/>
      <c r="CD34" s="123"/>
      <c r="CE34" s="27" t="s">
        <v>20</v>
      </c>
      <c r="CF34" s="74">
        <v>11034</v>
      </c>
      <c r="CG34" s="74" t="s">
        <v>270</v>
      </c>
      <c r="CH34" s="74" t="s">
        <v>270</v>
      </c>
      <c r="CI34" s="74">
        <v>1756</v>
      </c>
      <c r="CJ34" s="74">
        <v>7020</v>
      </c>
      <c r="CK34" s="75">
        <v>2258</v>
      </c>
      <c r="CL34" s="24"/>
      <c r="CM34" s="18"/>
      <c r="CN34" s="123"/>
      <c r="CO34" s="27" t="s">
        <v>20</v>
      </c>
      <c r="CP34" s="74"/>
      <c r="CQ34" s="74"/>
      <c r="CR34" s="74"/>
      <c r="CS34" s="74"/>
      <c r="CT34" s="74"/>
      <c r="CU34" s="75"/>
      <c r="CV34" s="24"/>
      <c r="CW34" s="18"/>
      <c r="CX34" s="123"/>
      <c r="CY34" s="27" t="s">
        <v>20</v>
      </c>
      <c r="CZ34" s="74"/>
      <c r="DA34" s="74"/>
      <c r="DB34" s="74"/>
      <c r="DC34" s="74"/>
      <c r="DD34" s="74"/>
      <c r="DE34" s="75"/>
      <c r="DF34" s="24"/>
      <c r="DG34" s="18"/>
      <c r="DH34" s="123"/>
      <c r="DI34" s="27" t="s">
        <v>20</v>
      </c>
      <c r="DJ34" s="74">
        <v>11193</v>
      </c>
      <c r="DK34" s="74" t="s">
        <v>270</v>
      </c>
      <c r="DL34" s="74" t="s">
        <v>270</v>
      </c>
      <c r="DM34" s="74" t="s">
        <v>270</v>
      </c>
      <c r="DN34" s="74">
        <v>8967</v>
      </c>
      <c r="DO34" s="75">
        <v>2226</v>
      </c>
      <c r="DP34" s="24"/>
      <c r="DQ34" s="18"/>
      <c r="DR34" s="123"/>
      <c r="DS34" s="27" t="s">
        <v>20</v>
      </c>
      <c r="DT34" s="74">
        <v>12186</v>
      </c>
      <c r="DU34" s="74" t="s">
        <v>270</v>
      </c>
      <c r="DV34" s="74" t="s">
        <v>270</v>
      </c>
      <c r="DW34" s="74">
        <v>1984</v>
      </c>
      <c r="DX34" s="74">
        <v>7429</v>
      </c>
      <c r="DY34" s="75">
        <f>1931+824</f>
        <v>2755</v>
      </c>
      <c r="DZ34" s="24"/>
      <c r="EA34" s="18"/>
      <c r="EB34" s="123"/>
      <c r="EC34" s="27" t="s">
        <v>20</v>
      </c>
      <c r="ED34" s="74">
        <v>12466</v>
      </c>
      <c r="EE34" s="74" t="s">
        <v>270</v>
      </c>
      <c r="EF34" s="74" t="s">
        <v>270</v>
      </c>
      <c r="EG34" s="74">
        <v>1999</v>
      </c>
      <c r="EH34" s="74">
        <v>7458</v>
      </c>
      <c r="EI34" s="75">
        <f>2079+930</f>
        <v>3009</v>
      </c>
      <c r="EJ34" s="24"/>
      <c r="EK34" s="18"/>
      <c r="EL34" s="124"/>
      <c r="EV34" s="124"/>
      <c r="FF34" s="124"/>
      <c r="FP34" s="124"/>
      <c r="FZ34" s="124"/>
      <c r="GJ34" s="124"/>
      <c r="GT34" s="124"/>
      <c r="HD34" s="124"/>
      <c r="HN34" s="124"/>
      <c r="HX34" s="124"/>
    </row>
    <row xmlns:x14ac="http://schemas.microsoft.com/office/spreadsheetml/2009/9/ac" r="35" s="3" customFormat="true" x14ac:dyDescent="0.25">
      <c r="A35" s="378" t="str">
        <f ca="true">IF(ISBLANK('Data Summary'!A37),"",'Data Summary'!A37)</f>
        <v/>
      </c>
      <c r="B35" s="124"/>
      <c r="L35" s="124"/>
      <c r="V35" s="124"/>
      <c r="AF35" s="124"/>
      <c r="AP35" s="124"/>
      <c r="AZ35" s="124"/>
      <c r="BA35" s="124"/>
      <c r="BJ35" s="124"/>
      <c r="BT35" s="124"/>
      <c r="CD35" s="124"/>
      <c r="CN35" s="124"/>
      <c r="CX35" s="124"/>
      <c r="DH35" s="124"/>
      <c r="DR35" s="124"/>
      <c r="EB35" s="124"/>
      <c r="EL35" s="124"/>
      <c r="EV35" s="124"/>
      <c r="FF35" s="124"/>
      <c r="FP35" s="124"/>
      <c r="FZ35" s="124"/>
      <c r="GJ35" s="124"/>
      <c r="GT35" s="124"/>
      <c r="HD35" s="124"/>
      <c r="HN35" s="124"/>
      <c r="HX35" s="124"/>
    </row>
    <row xmlns:x14ac="http://schemas.microsoft.com/office/spreadsheetml/2009/9/ac" r="36" s="3" customFormat="true" x14ac:dyDescent="0.25">
      <c r="A36" s="378" t="str">
        <f ca="true">IF(ISBLANK('Data Summary'!A38),"",'Data Summary'!A38)</f>
        <v/>
      </c>
      <c r="B36" s="124"/>
      <c r="L36" s="124"/>
      <c r="V36" s="124"/>
      <c r="AF36" s="124"/>
      <c r="AP36" s="124"/>
      <c r="AZ36" s="124"/>
      <c r="BA36" s="124"/>
      <c r="BJ36" s="124"/>
      <c r="BT36" s="124"/>
      <c r="CD36" s="124"/>
      <c r="CN36" s="124"/>
      <c r="CX36" s="124"/>
      <c r="DH36" s="124"/>
      <c r="DR36" s="124"/>
      <c r="EB36" s="124"/>
      <c r="EL36" s="124"/>
      <c r="EV36" s="124"/>
      <c r="FF36" s="124"/>
      <c r="FP36" s="124"/>
      <c r="FZ36" s="124"/>
      <c r="GJ36" s="124"/>
      <c r="GT36" s="124"/>
      <c r="HD36" s="124"/>
      <c r="HN36" s="124"/>
      <c r="HX36" s="124"/>
    </row>
    <row xmlns:x14ac="http://schemas.microsoft.com/office/spreadsheetml/2009/9/ac" r="37" s="3" customFormat="true" x14ac:dyDescent="0.25">
      <c r="A37" s="378" t="str">
        <f ca="true">IF(ISBLANK('Data Summary'!A39),"",'Data Summary'!A39)</f>
        <v/>
      </c>
      <c r="B37" s="124"/>
      <c r="L37" s="124"/>
      <c r="V37" s="124"/>
      <c r="AF37" s="124"/>
      <c r="AP37" s="124"/>
      <c r="AZ37" s="124"/>
      <c r="BA37" s="124"/>
      <c r="BJ37" s="124"/>
      <c r="BT37" s="124"/>
      <c r="CD37" s="124"/>
      <c r="CN37" s="124"/>
      <c r="CX37" s="124"/>
      <c r="DH37" s="124"/>
      <c r="DR37" s="124"/>
      <c r="EB37" s="124"/>
      <c r="EL37" s="124"/>
      <c r="EV37" s="124"/>
      <c r="FF37" s="124"/>
      <c r="FP37" s="124"/>
      <c r="FZ37" s="124"/>
      <c r="GJ37" s="124"/>
      <c r="GT37" s="124"/>
      <c r="HD37" s="124"/>
      <c r="HN37" s="124"/>
      <c r="HX37" s="124"/>
    </row>
    <row xmlns:x14ac="http://schemas.microsoft.com/office/spreadsheetml/2009/9/ac" r="38" s="3" customFormat="true" x14ac:dyDescent="0.25">
      <c r="A38" s="378" t="str">
        <f ca="true">IF(ISBLANK('Data Summary'!A40),"",'Data Summary'!A40)</f>
        <v/>
      </c>
      <c r="B38" s="124"/>
      <c r="L38" s="124"/>
      <c r="V38" s="124"/>
      <c r="AF38" s="124"/>
      <c r="AP38" s="124"/>
      <c r="AZ38" s="124"/>
      <c r="BA38" s="124"/>
      <c r="BJ38" s="124"/>
      <c r="BT38" s="124"/>
      <c r="CD38" s="124"/>
      <c r="CN38" s="124"/>
      <c r="CX38" s="124"/>
      <c r="DH38" s="124"/>
      <c r="DR38" s="124"/>
      <c r="EB38" s="124"/>
      <c r="EL38" s="124"/>
      <c r="EV38" s="124"/>
      <c r="FF38" s="124"/>
      <c r="FP38" s="124"/>
      <c r="FZ38" s="124"/>
      <c r="GJ38" s="124"/>
      <c r="GT38" s="124"/>
      <c r="HD38" s="124"/>
      <c r="HN38" s="124"/>
      <c r="HX38" s="124"/>
    </row>
    <row xmlns:x14ac="http://schemas.microsoft.com/office/spreadsheetml/2009/9/ac" r="39" s="3" customFormat="true" x14ac:dyDescent="0.25">
      <c r="A39" s="378" t="str">
        <f ca="true">IF(ISBLANK('Data Summary'!A41),"",'Data Summary'!A41)</f>
        <v/>
      </c>
      <c r="B39" s="124"/>
      <c r="L39" s="124"/>
      <c r="V39" s="124"/>
      <c r="AF39" s="124"/>
      <c r="AP39" s="124"/>
      <c r="AZ39" s="124"/>
      <c r="BA39" s="124"/>
      <c r="BJ39" s="124"/>
      <c r="BT39" s="124"/>
      <c r="CD39" s="124"/>
      <c r="CN39" s="124"/>
      <c r="CX39" s="124"/>
      <c r="DH39" s="124"/>
      <c r="DR39" s="124"/>
      <c r="EB39" s="124"/>
      <c r="EL39" s="124"/>
      <c r="EV39" s="124"/>
      <c r="FF39" s="124"/>
      <c r="FP39" s="124"/>
      <c r="FZ39" s="124"/>
      <c r="GJ39" s="124"/>
      <c r="GT39" s="124"/>
      <c r="HD39" s="124"/>
      <c r="HN39" s="124"/>
      <c r="HX39" s="124"/>
    </row>
    <row xmlns:x14ac="http://schemas.microsoft.com/office/spreadsheetml/2009/9/ac" r="40" s="3" customFormat="true" x14ac:dyDescent="0.25">
      <c r="A40" s="378" t="str">
        <f ca="true">IF(ISBLANK('Data Summary'!A42),"",'Data Summary'!A42)</f>
        <v/>
      </c>
      <c r="B40" s="124"/>
      <c r="L40" s="124"/>
      <c r="V40" s="124"/>
      <c r="AF40" s="124"/>
      <c r="AP40" s="124"/>
      <c r="AZ40" s="124"/>
      <c r="BA40" s="124"/>
      <c r="BJ40" s="124"/>
      <c r="BT40" s="124"/>
      <c r="CD40" s="124"/>
      <c r="CN40" s="124"/>
      <c r="CX40" s="124"/>
      <c r="DH40" s="124"/>
      <c r="DR40" s="124"/>
      <c r="EB40" s="124"/>
      <c r="EL40" s="124"/>
      <c r="EV40" s="124"/>
      <c r="FF40" s="124"/>
      <c r="FP40" s="124"/>
      <c r="FZ40" s="124"/>
      <c r="GJ40" s="124"/>
      <c r="GT40" s="124"/>
      <c r="HD40" s="124"/>
      <c r="HN40" s="124"/>
      <c r="HX40" s="124"/>
    </row>
    <row xmlns:x14ac="http://schemas.microsoft.com/office/spreadsheetml/2009/9/ac" r="41" s="3" customFormat="true" x14ac:dyDescent="0.25">
      <c r="A41" s="378" t="str">
        <f ca="true">IF(ISBLANK('Data Summary'!A43),"",'Data Summary'!A43)</f>
        <v/>
      </c>
      <c r="B41" s="124"/>
      <c r="L41" s="124"/>
      <c r="V41" s="124"/>
      <c r="AF41" s="124"/>
      <c r="AP41" s="124"/>
      <c r="AZ41" s="124"/>
      <c r="BA41" s="124"/>
      <c r="BJ41" s="124"/>
      <c r="BT41" s="124"/>
      <c r="CD41" s="124"/>
      <c r="CN41" s="124"/>
      <c r="CX41" s="124"/>
      <c r="DH41" s="124"/>
      <c r="DR41" s="124"/>
      <c r="EB41" s="124"/>
      <c r="EL41" s="124"/>
      <c r="EV41" s="124"/>
      <c r="FF41" s="124"/>
      <c r="FP41" s="124"/>
      <c r="FZ41" s="124"/>
      <c r="GJ41" s="124"/>
      <c r="GT41" s="124"/>
      <c r="HD41" s="124"/>
      <c r="HN41" s="124"/>
      <c r="HX41" s="124"/>
    </row>
    <row xmlns:x14ac="http://schemas.microsoft.com/office/spreadsheetml/2009/9/ac" r="42" s="3" customFormat="true" x14ac:dyDescent="0.25">
      <c r="A42" s="378" t="str">
        <f ca="true">IF(ISBLANK('Data Summary'!A44),"",'Data Summary'!A44)</f>
        <v/>
      </c>
      <c r="B42" s="124"/>
      <c r="L42" s="124"/>
      <c r="V42" s="124"/>
      <c r="AF42" s="124"/>
      <c r="AP42" s="124"/>
      <c r="AZ42" s="124"/>
      <c r="BA42" s="124"/>
      <c r="BJ42" s="124"/>
      <c r="BT42" s="124"/>
      <c r="CD42" s="124"/>
      <c r="CN42" s="124"/>
      <c r="CX42" s="124"/>
      <c r="DH42" s="124"/>
      <c r="DR42" s="124"/>
      <c r="EB42" s="124"/>
      <c r="EL42" s="124"/>
      <c r="EV42" s="124"/>
      <c r="FF42" s="124"/>
      <c r="FP42" s="124"/>
      <c r="FZ42" s="124"/>
      <c r="GJ42" s="124"/>
      <c r="GT42" s="124"/>
      <c r="HD42" s="124"/>
      <c r="HN42" s="124"/>
      <c r="HX42" s="124"/>
    </row>
    <row xmlns:x14ac="http://schemas.microsoft.com/office/spreadsheetml/2009/9/ac" r="43" s="3" customFormat="true" x14ac:dyDescent="0.25">
      <c r="A43" s="378" t="str">
        <f ca="true">IF(ISBLANK('Data Summary'!A45),"",'Data Summary'!A45)</f>
        <v/>
      </c>
      <c r="B43" s="124"/>
      <c r="L43" s="124"/>
      <c r="V43" s="124"/>
      <c r="AF43" s="124"/>
      <c r="AP43" s="124"/>
      <c r="AZ43" s="124"/>
      <c r="BA43" s="124"/>
      <c r="BJ43" s="124"/>
      <c r="BT43" s="124"/>
      <c r="CD43" s="124"/>
      <c r="CN43" s="124"/>
      <c r="CX43" s="124"/>
      <c r="DH43" s="124"/>
      <c r="DR43" s="124"/>
      <c r="EB43" s="124"/>
      <c r="EL43" s="124"/>
      <c r="EV43" s="124"/>
      <c r="FF43" s="124"/>
      <c r="FP43" s="124"/>
      <c r="FZ43" s="124"/>
      <c r="GJ43" s="124"/>
      <c r="GT43" s="124"/>
      <c r="HD43" s="124"/>
      <c r="HN43" s="124"/>
      <c r="HX43" s="124"/>
    </row>
    <row xmlns:x14ac="http://schemas.microsoft.com/office/spreadsheetml/2009/9/ac" r="44" s="3" customFormat="true" x14ac:dyDescent="0.25">
      <c r="A44" s="378" t="str">
        <f ca="true">IF(ISBLANK('Data Summary'!A46),"",'Data Summary'!A46)</f>
        <v/>
      </c>
      <c r="B44" s="124"/>
      <c r="L44" s="124"/>
      <c r="V44" s="124"/>
      <c r="AF44" s="124"/>
      <c r="AP44" s="124"/>
      <c r="AZ44" s="124"/>
      <c r="BA44" s="124"/>
      <c r="BJ44" s="124"/>
      <c r="BT44" s="124"/>
      <c r="CD44" s="124"/>
      <c r="CN44" s="124"/>
      <c r="CX44" s="124"/>
      <c r="DH44" s="124"/>
      <c r="DR44" s="124"/>
      <c r="EB44" s="124"/>
      <c r="EL44" s="124"/>
      <c r="EV44" s="124"/>
      <c r="FF44" s="124"/>
      <c r="FP44" s="124"/>
      <c r="FZ44" s="124"/>
      <c r="GJ44" s="124"/>
      <c r="GT44" s="124"/>
      <c r="HD44" s="124"/>
      <c r="HN44" s="124"/>
      <c r="HX44" s="124"/>
    </row>
    <row xmlns:x14ac="http://schemas.microsoft.com/office/spreadsheetml/2009/9/ac" r="45" s="3" customFormat="true" x14ac:dyDescent="0.25">
      <c r="A45" s="378" t="str">
        <f ca="true">IF(ISBLANK('Data Summary'!A47),"",'Data Summary'!A47)</f>
        <v/>
      </c>
      <c r="B45" s="124"/>
      <c r="L45" s="124"/>
      <c r="V45" s="124"/>
      <c r="AF45" s="124"/>
      <c r="AP45" s="124"/>
      <c r="AZ45" s="124"/>
      <c r="BA45" s="124"/>
      <c r="BJ45" s="124"/>
      <c r="BT45" s="124"/>
      <c r="CD45" s="124"/>
      <c r="CN45" s="124"/>
      <c r="CX45" s="124"/>
      <c r="DH45" s="124"/>
      <c r="DR45" s="124"/>
      <c r="EB45" s="124"/>
      <c r="EL45" s="124"/>
      <c r="EV45" s="124"/>
      <c r="FF45" s="124"/>
      <c r="FP45" s="124"/>
      <c r="FZ45" s="124"/>
      <c r="GJ45" s="124"/>
      <c r="GT45" s="124"/>
      <c r="HD45" s="124"/>
      <c r="HN45" s="124"/>
      <c r="HX45" s="124"/>
    </row>
    <row xmlns:x14ac="http://schemas.microsoft.com/office/spreadsheetml/2009/9/ac" r="46" s="3" customFormat="true" x14ac:dyDescent="0.25">
      <c r="A46" s="378" t="str">
        <f ca="true">IF(ISBLANK('Data Summary'!A48),"",'Data Summary'!A48)</f>
        <v/>
      </c>
      <c r="B46" s="124"/>
      <c r="L46" s="124"/>
      <c r="V46" s="124"/>
      <c r="AF46" s="124"/>
      <c r="AP46" s="124"/>
      <c r="AZ46" s="124"/>
      <c r="BA46" s="124"/>
      <c r="BJ46" s="124"/>
      <c r="BT46" s="124"/>
      <c r="CD46" s="124"/>
      <c r="CN46" s="124"/>
      <c r="CX46" s="124"/>
      <c r="DH46" s="124"/>
      <c r="DR46" s="124"/>
      <c r="EB46" s="124"/>
      <c r="EL46" s="124"/>
      <c r="EV46" s="124"/>
      <c r="FF46" s="124"/>
      <c r="FP46" s="124"/>
      <c r="FZ46" s="124"/>
      <c r="GJ46" s="124"/>
      <c r="GT46" s="124"/>
      <c r="HD46" s="124"/>
      <c r="HN46" s="124"/>
      <c r="HX46" s="124"/>
    </row>
    <row xmlns:x14ac="http://schemas.microsoft.com/office/spreadsheetml/2009/9/ac" r="47" s="3" customFormat="true" x14ac:dyDescent="0.25">
      <c r="A47" s="378" t="str">
        <f ca="true">IF(ISBLANK('Data Summary'!A49),"",'Data Summary'!A49)</f>
        <v/>
      </c>
      <c r="B47" s="124"/>
      <c r="L47" s="124"/>
      <c r="V47" s="124"/>
      <c r="AF47" s="124"/>
      <c r="AP47" s="124"/>
      <c r="AZ47" s="124"/>
      <c r="BA47" s="124"/>
      <c r="BJ47" s="124"/>
      <c r="BT47" s="124"/>
      <c r="CD47" s="124"/>
      <c r="CN47" s="124"/>
      <c r="CX47" s="124"/>
      <c r="DH47" s="124"/>
      <c r="DR47" s="124"/>
      <c r="EB47" s="124"/>
      <c r="EL47" s="124"/>
      <c r="EV47" s="124"/>
      <c r="FF47" s="124"/>
      <c r="FP47" s="124"/>
      <c r="FZ47" s="124"/>
      <c r="GJ47" s="124"/>
      <c r="GT47" s="124"/>
      <c r="HD47" s="124"/>
      <c r="HN47" s="124"/>
      <c r="HX47" s="124"/>
    </row>
    <row xmlns:x14ac="http://schemas.microsoft.com/office/spreadsheetml/2009/9/ac" r="48" s="3" customFormat="true" x14ac:dyDescent="0.25">
      <c r="A48" s="378" t="str">
        <f ca="true">IF(ISBLANK('Data Summary'!A50),"",'Data Summary'!A50)</f>
        <v/>
      </c>
      <c r="B48" s="124"/>
      <c r="L48" s="124"/>
      <c r="V48" s="124"/>
      <c r="AF48" s="124"/>
      <c r="AP48" s="124"/>
      <c r="AZ48" s="124"/>
      <c r="BA48" s="124"/>
      <c r="BJ48" s="124"/>
      <c r="BT48" s="124"/>
      <c r="CD48" s="124"/>
      <c r="CN48" s="124"/>
      <c r="CX48" s="124"/>
      <c r="DH48" s="124"/>
      <c r="DR48" s="124"/>
      <c r="EB48" s="124"/>
      <c r="EL48" s="124"/>
      <c r="EV48" s="124"/>
      <c r="FF48" s="124"/>
      <c r="FP48" s="124"/>
      <c r="FZ48" s="124"/>
      <c r="GJ48" s="124"/>
      <c r="GT48" s="124"/>
      <c r="HD48" s="124"/>
      <c r="HN48" s="124"/>
      <c r="HX48" s="124"/>
    </row>
    <row xmlns:x14ac="http://schemas.microsoft.com/office/spreadsheetml/2009/9/ac" r="49" s="3" customFormat="true" x14ac:dyDescent="0.25">
      <c r="A49" s="378" t="str">
        <f ca="true">IF(ISBLANK('Data Summary'!A51),"",'Data Summary'!A51)</f>
        <v/>
      </c>
      <c r="B49" s="124"/>
      <c r="L49" s="124"/>
      <c r="V49" s="124"/>
      <c r="AF49" s="124"/>
      <c r="AP49" s="124"/>
      <c r="AZ49" s="124"/>
      <c r="BA49" s="124"/>
      <c r="BJ49" s="124"/>
      <c r="BT49" s="124"/>
      <c r="CD49" s="124"/>
      <c r="CN49" s="124"/>
      <c r="CX49" s="124"/>
      <c r="DH49" s="124"/>
      <c r="DR49" s="124"/>
      <c r="EB49" s="124"/>
      <c r="EL49" s="124"/>
      <c r="EV49" s="124"/>
      <c r="FF49" s="124"/>
      <c r="FP49" s="124"/>
      <c r="FZ49" s="124"/>
      <c r="GJ49" s="124"/>
      <c r="GT49" s="124"/>
      <c r="HD49" s="124"/>
      <c r="HN49" s="124"/>
      <c r="HX49" s="124"/>
    </row>
    <row xmlns:x14ac="http://schemas.microsoft.com/office/spreadsheetml/2009/9/ac" r="50" s="3" customFormat="true" x14ac:dyDescent="0.25">
      <c r="A50" s="378" t="str">
        <f ca="true">IF(ISBLANK('Data Summary'!A52),"",'Data Summary'!A52)</f>
        <v/>
      </c>
      <c r="B50" s="124"/>
      <c r="L50" s="124"/>
      <c r="V50" s="124"/>
      <c r="AF50" s="124"/>
      <c r="AP50" s="124"/>
      <c r="AZ50" s="124"/>
      <c r="BA50" s="124"/>
      <c r="BJ50" s="124"/>
      <c r="BT50" s="124"/>
      <c r="CD50" s="124"/>
      <c r="CN50" s="124"/>
      <c r="CX50" s="124"/>
      <c r="DH50" s="124"/>
      <c r="DR50" s="124"/>
      <c r="EB50" s="124"/>
      <c r="EL50" s="124"/>
      <c r="EV50" s="124"/>
      <c r="FF50" s="124"/>
      <c r="FP50" s="124"/>
      <c r="FZ50" s="124"/>
      <c r="GJ50" s="124"/>
      <c r="GT50" s="124"/>
      <c r="HD50" s="124"/>
      <c r="HN50" s="124"/>
      <c r="HX50" s="124"/>
    </row>
    <row xmlns:x14ac="http://schemas.microsoft.com/office/spreadsheetml/2009/9/ac" r="51" s="3" customFormat="true" x14ac:dyDescent="0.25">
      <c r="A51" s="378" t="str">
        <f ca="true">IF(ISBLANK('Data Summary'!A53),"",'Data Summary'!A53)</f>
        <v/>
      </c>
      <c r="B51" s="124"/>
      <c r="L51" s="124"/>
      <c r="V51" s="124"/>
      <c r="AF51" s="124"/>
      <c r="AP51" s="124"/>
      <c r="AZ51" s="124"/>
      <c r="BA51" s="124"/>
      <c r="BJ51" s="124"/>
      <c r="BT51" s="124"/>
      <c r="CD51" s="124"/>
      <c r="CN51" s="124"/>
      <c r="CX51" s="124"/>
      <c r="DH51" s="124"/>
      <c r="DR51" s="124"/>
      <c r="EB51" s="124"/>
      <c r="EL51" s="124"/>
      <c r="EV51" s="124"/>
      <c r="FF51" s="124"/>
      <c r="FP51" s="124"/>
      <c r="FZ51" s="124"/>
      <c r="GJ51" s="124"/>
      <c r="GT51" s="124"/>
      <c r="HD51" s="124"/>
      <c r="HN51" s="124"/>
      <c r="HX51" s="124"/>
    </row>
    <row xmlns:x14ac="http://schemas.microsoft.com/office/spreadsheetml/2009/9/ac" r="52" s="3" customFormat="true" x14ac:dyDescent="0.25">
      <c r="A52" s="378" t="str">
        <f ca="true">IF(ISBLANK('Data Summary'!A54),"",'Data Summary'!A54)</f>
        <v/>
      </c>
      <c r="B52" s="124"/>
      <c r="L52" s="124"/>
      <c r="V52" s="124"/>
      <c r="AF52" s="124"/>
      <c r="AP52" s="124"/>
      <c r="AZ52" s="124"/>
      <c r="BA52" s="124"/>
      <c r="BJ52" s="124"/>
      <c r="BT52" s="124"/>
      <c r="CD52" s="124"/>
      <c r="CN52" s="124"/>
      <c r="CX52" s="124"/>
      <c r="DH52" s="124"/>
      <c r="DR52" s="124"/>
      <c r="EB52" s="124"/>
      <c r="EL52" s="124"/>
      <c r="EV52" s="124"/>
      <c r="FF52" s="124"/>
      <c r="FP52" s="124"/>
      <c r="FZ52" s="124"/>
      <c r="GJ52" s="124"/>
      <c r="GT52" s="124"/>
      <c r="HD52" s="124"/>
      <c r="HN52" s="124"/>
      <c r="HX52" s="124"/>
    </row>
    <row xmlns:x14ac="http://schemas.microsoft.com/office/spreadsheetml/2009/9/ac" r="53" s="3" customFormat="true" x14ac:dyDescent="0.25">
      <c r="A53" s="378" t="str">
        <f ca="true">IF(ISBLANK('Data Summary'!A55),"",'Data Summary'!A55)</f>
        <v/>
      </c>
      <c r="B53" s="124"/>
      <c r="L53" s="124"/>
      <c r="V53" s="124"/>
      <c r="AF53" s="124"/>
      <c r="AP53" s="124"/>
      <c r="AZ53" s="124"/>
      <c r="BA53" s="124"/>
      <c r="BJ53" s="124"/>
      <c r="BT53" s="124"/>
      <c r="CD53" s="124"/>
      <c r="CN53" s="124"/>
      <c r="CX53" s="124"/>
      <c r="DH53" s="124"/>
      <c r="DR53" s="124"/>
      <c r="EB53" s="124"/>
      <c r="EL53" s="124"/>
      <c r="EV53" s="124"/>
      <c r="FF53" s="124"/>
      <c r="FP53" s="124"/>
      <c r="FZ53" s="124"/>
      <c r="GJ53" s="124"/>
      <c r="GT53" s="124"/>
      <c r="HD53" s="124"/>
      <c r="HN53" s="124"/>
      <c r="HX53" s="124"/>
    </row>
    <row xmlns:x14ac="http://schemas.microsoft.com/office/spreadsheetml/2009/9/ac" r="54" s="3" customFormat="true" x14ac:dyDescent="0.25">
      <c r="A54" s="378" t="str">
        <f ca="true">IF(ISBLANK('Data Summary'!A56),"",'Data Summary'!A56)</f>
        <v/>
      </c>
      <c r="B54" s="124"/>
      <c r="L54" s="124"/>
      <c r="V54" s="124"/>
      <c r="AF54" s="124"/>
      <c r="AP54" s="124"/>
      <c r="AZ54" s="124"/>
      <c r="BA54" s="124"/>
      <c r="BJ54" s="124"/>
      <c r="BT54" s="124"/>
      <c r="CD54" s="124"/>
      <c r="CN54" s="124"/>
      <c r="CX54" s="124"/>
      <c r="DH54" s="124"/>
      <c r="DR54" s="124"/>
      <c r="EB54" s="124"/>
      <c r="EL54" s="124"/>
      <c r="EV54" s="124"/>
      <c r="FF54" s="124"/>
      <c r="FP54" s="124"/>
      <c r="FZ54" s="124"/>
      <c r="GJ54" s="124"/>
      <c r="GT54" s="124"/>
      <c r="HD54" s="124"/>
      <c r="HN54" s="124"/>
      <c r="HX54" s="124"/>
    </row>
    <row xmlns:x14ac="http://schemas.microsoft.com/office/spreadsheetml/2009/9/ac" r="55" s="3" customFormat="true" x14ac:dyDescent="0.25">
      <c r="A55" s="378" t="str">
        <f ca="true">IF(ISBLANK('Data Summary'!A57),"",'Data Summary'!A57)</f>
        <v/>
      </c>
      <c r="B55" s="124"/>
      <c r="L55" s="124"/>
      <c r="V55" s="124"/>
      <c r="AF55" s="124"/>
      <c r="AP55" s="124"/>
      <c r="AZ55" s="124"/>
      <c r="BA55" s="124"/>
      <c r="BJ55" s="124"/>
      <c r="BT55" s="124"/>
      <c r="CD55" s="124"/>
      <c r="CN55" s="124"/>
      <c r="CX55" s="124"/>
      <c r="DH55" s="124"/>
      <c r="DR55" s="124"/>
      <c r="EB55" s="124"/>
      <c r="EL55" s="124"/>
      <c r="EV55" s="124"/>
      <c r="FF55" s="124"/>
      <c r="FP55" s="124"/>
      <c r="FZ55" s="124"/>
      <c r="GJ55" s="124"/>
      <c r="GT55" s="124"/>
      <c r="HD55" s="124"/>
      <c r="HN55" s="124"/>
      <c r="HX55" s="124"/>
    </row>
    <row xmlns:x14ac="http://schemas.microsoft.com/office/spreadsheetml/2009/9/ac" r="56" s="3" customFormat="true" x14ac:dyDescent="0.25">
      <c r="A56" s="378" t="str">
        <f ca="true">IF(ISBLANK('Data Summary'!A58),"",'Data Summary'!A58)</f>
        <v/>
      </c>
      <c r="B56" s="124"/>
      <c r="L56" s="124"/>
      <c r="V56" s="124"/>
      <c r="AF56" s="124"/>
      <c r="AP56" s="124"/>
      <c r="AZ56" s="124"/>
      <c r="BA56" s="124"/>
      <c r="BJ56" s="124"/>
      <c r="BT56" s="124"/>
      <c r="CD56" s="124"/>
      <c r="CN56" s="124"/>
      <c r="CX56" s="124"/>
      <c r="DH56" s="124"/>
      <c r="DR56" s="124"/>
      <c r="EB56" s="124"/>
      <c r="EL56" s="124"/>
      <c r="EV56" s="124"/>
      <c r="FF56" s="124"/>
      <c r="FP56" s="124"/>
      <c r="FZ56" s="124"/>
      <c r="GJ56" s="124"/>
      <c r="GT56" s="124"/>
      <c r="HD56" s="124"/>
      <c r="HN56" s="124"/>
      <c r="HX56" s="124"/>
    </row>
    <row xmlns:x14ac="http://schemas.microsoft.com/office/spreadsheetml/2009/9/ac" r="57" s="3" customFormat="true" x14ac:dyDescent="0.25">
      <c r="A57" s="378" t="str">
        <f ca="true">IF(ISBLANK('Data Summary'!A59),"",'Data Summary'!A59)</f>
        <v/>
      </c>
      <c r="B57" s="124"/>
      <c r="L57" s="124"/>
      <c r="V57" s="124"/>
      <c r="AF57" s="124"/>
      <c r="AP57" s="124"/>
      <c r="AZ57" s="124"/>
      <c r="BA57" s="124"/>
      <c r="BJ57" s="124"/>
      <c r="BT57" s="124"/>
      <c r="CD57" s="124"/>
      <c r="CN57" s="124"/>
      <c r="CX57" s="124"/>
      <c r="DH57" s="124"/>
      <c r="DR57" s="124"/>
      <c r="EB57" s="124"/>
      <c r="EL57" s="124"/>
      <c r="EV57" s="124"/>
      <c r="FF57" s="124"/>
      <c r="FP57" s="124"/>
      <c r="FZ57" s="124"/>
      <c r="GJ57" s="124"/>
      <c r="GT57" s="124"/>
      <c r="HD57" s="124"/>
      <c r="HN57" s="124"/>
      <c r="HX57" s="124"/>
    </row>
    <row xmlns:x14ac="http://schemas.microsoft.com/office/spreadsheetml/2009/9/ac" r="58" s="3" customFormat="true" x14ac:dyDescent="0.25">
      <c r="A58" s="378" t="str">
        <f ca="true">IF(ISBLANK('Data Summary'!A60),"",'Data Summary'!A60)</f>
        <v/>
      </c>
      <c r="B58" s="124"/>
      <c r="L58" s="124"/>
      <c r="V58" s="124"/>
      <c r="AF58" s="124"/>
      <c r="AP58" s="124"/>
      <c r="AZ58" s="124"/>
      <c r="BA58" s="124"/>
      <c r="BJ58" s="124"/>
      <c r="BT58" s="124"/>
      <c r="CD58" s="124"/>
      <c r="CN58" s="124"/>
      <c r="CX58" s="124"/>
      <c r="DH58" s="124"/>
      <c r="DR58" s="124"/>
      <c r="EB58" s="124"/>
      <c r="EL58" s="124"/>
      <c r="EV58" s="124"/>
      <c r="FF58" s="124"/>
      <c r="FP58" s="124"/>
      <c r="FZ58" s="124"/>
      <c r="GJ58" s="124"/>
      <c r="GT58" s="124"/>
      <c r="HD58" s="124"/>
      <c r="HN58" s="124"/>
      <c r="HX58" s="124"/>
    </row>
    <row xmlns:x14ac="http://schemas.microsoft.com/office/spreadsheetml/2009/9/ac" r="59" s="3" customFormat="true" x14ac:dyDescent="0.25">
      <c r="A59" s="378" t="str">
        <f ca="true">IF(ISBLANK('Data Summary'!A61),"",'Data Summary'!A61)</f>
        <v/>
      </c>
      <c r="B59" s="124"/>
      <c r="L59" s="124"/>
      <c r="V59" s="124"/>
      <c r="AF59" s="124"/>
      <c r="AP59" s="124"/>
      <c r="AZ59" s="124"/>
      <c r="BA59" s="124"/>
      <c r="BJ59" s="124"/>
      <c r="BT59" s="124"/>
      <c r="CD59" s="124"/>
      <c r="CN59" s="124"/>
      <c r="CX59" s="124"/>
      <c r="DH59" s="124"/>
      <c r="DR59" s="124"/>
      <c r="EB59" s="124"/>
      <c r="EL59" s="124"/>
      <c r="EV59" s="124"/>
      <c r="FF59" s="124"/>
      <c r="FP59" s="124"/>
      <c r="FZ59" s="124"/>
      <c r="GJ59" s="124"/>
      <c r="GT59" s="124"/>
      <c r="HD59" s="124"/>
      <c r="HN59" s="124"/>
      <c r="HX59" s="124"/>
    </row>
    <row xmlns:x14ac="http://schemas.microsoft.com/office/spreadsheetml/2009/9/ac" r="60" s="3" customFormat="true" x14ac:dyDescent="0.25">
      <c r="A60" s="378" t="str">
        <f ca="true">IF(ISBLANK('Data Summary'!A62),"",'Data Summary'!A62)</f>
        <v/>
      </c>
      <c r="B60" s="124"/>
      <c r="L60" s="124"/>
      <c r="V60" s="124"/>
      <c r="AF60" s="124"/>
      <c r="AP60" s="124"/>
      <c r="AZ60" s="124"/>
      <c r="BA60" s="124"/>
      <c r="BJ60" s="124"/>
      <c r="BT60" s="124"/>
      <c r="CD60" s="124"/>
      <c r="CN60" s="124"/>
      <c r="CX60" s="124"/>
      <c r="DH60" s="124"/>
      <c r="DR60" s="124"/>
      <c r="EB60" s="124"/>
      <c r="EL60" s="124"/>
      <c r="EV60" s="124"/>
      <c r="FF60" s="124"/>
      <c r="FP60" s="124"/>
      <c r="FZ60" s="124"/>
      <c r="GJ60" s="124"/>
      <c r="GT60" s="124"/>
      <c r="HD60" s="124"/>
      <c r="HN60" s="124"/>
      <c r="HX60" s="124"/>
    </row>
    <row xmlns:x14ac="http://schemas.microsoft.com/office/spreadsheetml/2009/9/ac" r="61" s="3" customFormat="true" x14ac:dyDescent="0.25">
      <c r="A61" s="378" t="str">
        <f ca="true">IF(ISBLANK('Data Summary'!A63),"",'Data Summary'!A63)</f>
        <v/>
      </c>
      <c r="B61" s="124"/>
      <c r="L61" s="124"/>
      <c r="V61" s="124"/>
      <c r="AF61" s="124"/>
      <c r="AP61" s="124"/>
      <c r="AZ61" s="124"/>
      <c r="BA61" s="124"/>
      <c r="BJ61" s="124"/>
      <c r="BT61" s="124"/>
      <c r="CD61" s="124"/>
      <c r="CN61" s="124"/>
      <c r="CX61" s="124"/>
      <c r="DH61" s="124"/>
      <c r="DR61" s="124"/>
      <c r="EB61" s="124"/>
      <c r="EL61" s="124"/>
      <c r="EV61" s="124"/>
      <c r="FF61" s="124"/>
      <c r="FP61" s="124"/>
      <c r="FZ61" s="124"/>
      <c r="GJ61" s="124"/>
      <c r="GT61" s="124"/>
      <c r="HD61" s="124"/>
      <c r="HN61" s="124"/>
      <c r="HX61" s="124"/>
    </row>
    <row xmlns:x14ac="http://schemas.microsoft.com/office/spreadsheetml/2009/9/ac" r="62" s="3" customFormat="true" x14ac:dyDescent="0.25">
      <c r="A62" s="378" t="str">
        <f ca="true">IF(ISBLANK('Data Summary'!A64),"",'Data Summary'!A64)</f>
        <v/>
      </c>
      <c r="B62" s="124"/>
      <c r="L62" s="124"/>
      <c r="V62" s="124"/>
      <c r="AF62" s="124"/>
      <c r="AP62" s="124"/>
      <c r="AZ62" s="124"/>
      <c r="BA62" s="124"/>
      <c r="BJ62" s="124"/>
      <c r="BT62" s="124"/>
      <c r="CD62" s="124"/>
      <c r="CN62" s="124"/>
      <c r="CX62" s="124"/>
      <c r="DH62" s="124"/>
      <c r="DR62" s="124"/>
      <c r="EB62" s="124"/>
      <c r="EL62" s="124"/>
      <c r="EV62" s="124"/>
      <c r="FF62" s="124"/>
      <c r="FP62" s="124"/>
      <c r="FZ62" s="124"/>
      <c r="GJ62" s="124"/>
      <c r="GT62" s="124"/>
      <c r="HD62" s="124"/>
      <c r="HN62" s="124"/>
      <c r="HX62" s="124"/>
    </row>
    <row xmlns:x14ac="http://schemas.microsoft.com/office/spreadsheetml/2009/9/ac" r="63" s="3" customFormat="true" x14ac:dyDescent="0.25">
      <c r="A63" s="378" t="str">
        <f ca="true">IF(ISBLANK('Data Summary'!A65),"",'Data Summary'!A65)</f>
        <v/>
      </c>
      <c r="B63" s="124"/>
      <c r="L63" s="124"/>
      <c r="V63" s="124"/>
      <c r="AF63" s="124"/>
      <c r="AP63" s="124"/>
      <c r="AZ63" s="124"/>
      <c r="BA63" s="124"/>
      <c r="BJ63" s="124"/>
      <c r="BT63" s="124"/>
      <c r="CD63" s="124"/>
      <c r="CN63" s="124"/>
      <c r="CX63" s="124"/>
      <c r="DH63" s="124"/>
      <c r="DR63" s="124"/>
      <c r="EB63" s="124"/>
      <c r="EL63" s="124"/>
      <c r="EV63" s="124"/>
      <c r="FF63" s="124"/>
      <c r="FP63" s="124"/>
      <c r="FZ63" s="124"/>
      <c r="GJ63" s="124"/>
      <c r="GT63" s="124"/>
      <c r="HD63" s="124"/>
      <c r="HN63" s="124"/>
      <c r="HX63" s="124"/>
    </row>
    <row xmlns:x14ac="http://schemas.microsoft.com/office/spreadsheetml/2009/9/ac" r="64" s="3" customFormat="true" x14ac:dyDescent="0.25">
      <c r="A64" s="378" t="str">
        <f ca="true">IF(ISBLANK('Data Summary'!A66),"",'Data Summary'!A66)</f>
        <v/>
      </c>
      <c r="B64" s="124"/>
      <c r="L64" s="124"/>
      <c r="V64" s="124"/>
      <c r="AF64" s="124"/>
      <c r="AP64" s="124"/>
      <c r="AZ64" s="124"/>
      <c r="BA64" s="124"/>
      <c r="BJ64" s="124"/>
      <c r="BT64" s="124"/>
      <c r="CD64" s="124"/>
      <c r="CN64" s="124"/>
      <c r="CX64" s="124"/>
      <c r="DH64" s="124"/>
      <c r="DR64" s="124"/>
      <c r="EB64" s="124"/>
      <c r="EL64" s="124"/>
      <c r="EV64" s="124"/>
      <c r="FF64" s="124"/>
      <c r="FP64" s="124"/>
      <c r="FZ64" s="124"/>
      <c r="GJ64" s="124"/>
      <c r="GT64" s="124"/>
      <c r="HD64" s="124"/>
      <c r="HN64" s="124"/>
      <c r="HX64" s="124"/>
    </row>
    <row xmlns:x14ac="http://schemas.microsoft.com/office/spreadsheetml/2009/9/ac" r="65" s="3" customFormat="true" x14ac:dyDescent="0.25">
      <c r="A65" s="378" t="str">
        <f ca="true">IF(ISBLANK('Data Summary'!A67),"",'Data Summary'!A67)</f>
        <v/>
      </c>
      <c r="B65" s="124"/>
      <c r="L65" s="124"/>
      <c r="V65" s="124"/>
      <c r="AF65" s="124"/>
      <c r="AP65" s="124"/>
      <c r="AZ65" s="124"/>
      <c r="BA65" s="124"/>
      <c r="BJ65" s="124"/>
      <c r="BT65" s="124"/>
      <c r="CD65" s="124"/>
      <c r="CN65" s="124"/>
      <c r="CX65" s="124"/>
      <c r="DH65" s="124"/>
      <c r="DR65" s="124"/>
      <c r="EB65" s="124"/>
      <c r="EL65" s="124"/>
      <c r="EV65" s="124"/>
      <c r="FF65" s="124"/>
      <c r="FP65" s="124"/>
      <c r="FZ65" s="124"/>
      <c r="GJ65" s="124"/>
      <c r="GT65" s="124"/>
      <c r="HD65" s="124"/>
      <c r="HN65" s="124"/>
      <c r="HX65" s="124"/>
    </row>
    <row xmlns:x14ac="http://schemas.microsoft.com/office/spreadsheetml/2009/9/ac" r="66" s="3" customFormat="true" x14ac:dyDescent="0.25">
      <c r="A66" s="378" t="str">
        <f ca="true">IF(ISBLANK('Data Summary'!A68),"",'Data Summary'!A68)</f>
        <v/>
      </c>
      <c r="B66" s="124"/>
      <c r="L66" s="124"/>
      <c r="V66" s="124"/>
      <c r="AF66" s="124"/>
      <c r="AP66" s="124"/>
      <c r="AZ66" s="124"/>
      <c r="BA66" s="124"/>
      <c r="BJ66" s="124"/>
      <c r="BT66" s="124"/>
      <c r="CD66" s="124"/>
      <c r="CN66" s="124"/>
      <c r="CX66" s="124"/>
      <c r="DH66" s="124"/>
      <c r="DR66" s="124"/>
      <c r="EB66" s="124"/>
      <c r="EL66" s="124"/>
      <c r="EV66" s="124"/>
      <c r="FF66" s="124"/>
      <c r="FP66" s="124"/>
      <c r="FZ66" s="124"/>
      <c r="GJ66" s="124"/>
      <c r="GT66" s="124"/>
      <c r="HD66" s="124"/>
      <c r="HN66" s="124"/>
      <c r="HX66" s="124"/>
    </row>
    <row xmlns:x14ac="http://schemas.microsoft.com/office/spreadsheetml/2009/9/ac" r="67" s="3" customFormat="true" x14ac:dyDescent="0.25">
      <c r="A67" s="378" t="str">
        <f ca="true">IF(ISBLANK('Data Summary'!A69),"",'Data Summary'!A69)</f>
        <v/>
      </c>
      <c r="B67" s="124"/>
      <c r="L67" s="124"/>
      <c r="V67" s="124"/>
      <c r="AF67" s="124"/>
      <c r="AP67" s="124"/>
      <c r="AZ67" s="124"/>
      <c r="BA67" s="124"/>
      <c r="BJ67" s="124"/>
      <c r="BT67" s="124"/>
      <c r="CD67" s="124"/>
      <c r="CN67" s="124"/>
      <c r="CX67" s="124"/>
      <c r="DH67" s="124"/>
      <c r="DR67" s="124"/>
      <c r="EB67" s="124"/>
      <c r="EL67" s="124"/>
      <c r="EV67" s="124"/>
      <c r="FF67" s="124"/>
      <c r="FP67" s="124"/>
      <c r="FZ67" s="124"/>
      <c r="GJ67" s="124"/>
      <c r="GT67" s="124"/>
      <c r="HD67" s="124"/>
      <c r="HN67" s="124"/>
      <c r="HX67" s="124"/>
    </row>
    <row xmlns:x14ac="http://schemas.microsoft.com/office/spreadsheetml/2009/9/ac" r="68" s="3" customFormat="true" x14ac:dyDescent="0.25">
      <c r="A68" s="378" t="str">
        <f ca="true">IF(ISBLANK('Data Summary'!A70),"",'Data Summary'!A70)</f>
        <v/>
      </c>
      <c r="B68" s="124"/>
      <c r="L68" s="124"/>
      <c r="V68" s="124"/>
      <c r="AF68" s="124"/>
      <c r="AP68" s="124"/>
      <c r="AZ68" s="124"/>
      <c r="BA68" s="124"/>
      <c r="BJ68" s="124"/>
      <c r="BT68" s="124"/>
      <c r="CD68" s="124"/>
      <c r="CN68" s="124"/>
      <c r="CX68" s="124"/>
      <c r="DH68" s="124"/>
      <c r="DR68" s="124"/>
      <c r="EB68" s="124"/>
      <c r="EL68" s="124"/>
      <c r="EV68" s="124"/>
      <c r="FF68" s="124"/>
      <c r="FP68" s="124"/>
      <c r="FZ68" s="124"/>
      <c r="GJ68" s="124"/>
      <c r="GT68" s="124"/>
      <c r="HD68" s="124"/>
      <c r="HN68" s="124"/>
      <c r="HX68" s="124"/>
    </row>
    <row xmlns:x14ac="http://schemas.microsoft.com/office/spreadsheetml/2009/9/ac" r="69" s="3" customFormat="true" x14ac:dyDescent="0.25">
      <c r="A69" s="378" t="str">
        <f ca="true">IF(ISBLANK('Data Summary'!A71),"",'Data Summary'!A71)</f>
        <v/>
      </c>
      <c r="B69" s="124"/>
      <c r="L69" s="124"/>
      <c r="V69" s="124"/>
      <c r="AF69" s="124"/>
      <c r="AP69" s="124"/>
      <c r="AZ69" s="124"/>
      <c r="BA69" s="124"/>
      <c r="BJ69" s="124"/>
      <c r="BT69" s="124"/>
      <c r="CD69" s="124"/>
      <c r="CN69" s="124"/>
      <c r="CX69" s="124"/>
      <c r="DH69" s="124"/>
      <c r="DR69" s="124"/>
      <c r="EB69" s="124"/>
      <c r="EL69" s="124"/>
      <c r="EV69" s="124"/>
      <c r="FF69" s="124"/>
      <c r="FP69" s="124"/>
      <c r="FZ69" s="124"/>
      <c r="GJ69" s="124"/>
      <c r="GT69" s="124"/>
      <c r="HD69" s="124"/>
      <c r="HN69" s="124"/>
      <c r="HX69" s="124"/>
    </row>
    <row xmlns:x14ac="http://schemas.microsoft.com/office/spreadsheetml/2009/9/ac" r="70" s="3" customFormat="true" x14ac:dyDescent="0.25">
      <c r="A70" s="378" t="str">
        <f ca="true">IF(ISBLANK('Data Summary'!A72),"",'Data Summary'!A72)</f>
        <v/>
      </c>
      <c r="B70" s="124"/>
      <c r="L70" s="124"/>
      <c r="V70" s="124"/>
      <c r="AF70" s="124"/>
      <c r="AP70" s="124"/>
      <c r="AZ70" s="124"/>
      <c r="BA70" s="124"/>
      <c r="BJ70" s="124"/>
      <c r="BT70" s="124"/>
      <c r="CD70" s="124"/>
      <c r="CN70" s="124"/>
      <c r="CX70" s="124"/>
      <c r="DH70" s="124"/>
      <c r="DR70" s="124"/>
      <c r="EB70" s="124"/>
      <c r="EL70" s="124"/>
      <c r="EV70" s="124"/>
      <c r="FF70" s="124"/>
      <c r="FP70" s="124"/>
      <c r="FZ70" s="124"/>
      <c r="GJ70" s="124"/>
      <c r="GT70" s="124"/>
      <c r="HD70" s="124"/>
      <c r="HN70" s="124"/>
      <c r="HX70" s="124"/>
    </row>
    <row xmlns:x14ac="http://schemas.microsoft.com/office/spreadsheetml/2009/9/ac" r="71" s="3" customFormat="true" x14ac:dyDescent="0.25">
      <c r="A71" s="378" t="str">
        <f ca="true">IF(ISBLANK('Data Summary'!A73),"",'Data Summary'!A73)</f>
        <v/>
      </c>
      <c r="B71" s="124"/>
      <c r="L71" s="124"/>
      <c r="V71" s="124"/>
      <c r="AF71" s="124"/>
      <c r="AP71" s="124"/>
      <c r="AZ71" s="124"/>
      <c r="BA71" s="124"/>
      <c r="BJ71" s="124"/>
      <c r="BT71" s="124"/>
      <c r="CD71" s="124"/>
      <c r="CN71" s="124"/>
      <c r="CX71" s="124"/>
      <c r="DH71" s="124"/>
      <c r="DR71" s="124"/>
      <c r="EB71" s="124"/>
      <c r="EL71" s="124"/>
      <c r="EV71" s="124"/>
      <c r="FF71" s="124"/>
      <c r="FP71" s="124"/>
      <c r="FZ71" s="124"/>
      <c r="GJ71" s="124"/>
      <c r="GT71" s="124"/>
      <c r="HD71" s="124"/>
      <c r="HN71" s="124"/>
      <c r="HX71" s="124"/>
    </row>
    <row xmlns:x14ac="http://schemas.microsoft.com/office/spreadsheetml/2009/9/ac" r="72" s="3" customFormat="true" x14ac:dyDescent="0.25">
      <c r="A72" s="378" t="str">
        <f ca="true">IF(ISBLANK('Data Summary'!A74),"",'Data Summary'!A74)</f>
        <v/>
      </c>
      <c r="B72" s="124"/>
      <c r="L72" s="124"/>
      <c r="V72" s="124"/>
      <c r="AF72" s="124"/>
      <c r="AP72" s="124"/>
      <c r="AZ72" s="124"/>
      <c r="BA72" s="124"/>
      <c r="BJ72" s="124"/>
      <c r="BT72" s="124"/>
      <c r="CD72" s="124"/>
      <c r="CN72" s="124"/>
      <c r="CX72" s="124"/>
      <c r="DH72" s="124"/>
      <c r="DR72" s="124"/>
      <c r="EB72" s="124"/>
      <c r="EL72" s="124"/>
      <c r="EV72" s="124"/>
      <c r="FF72" s="124"/>
      <c r="FP72" s="124"/>
      <c r="FZ72" s="124"/>
      <c r="GJ72" s="124"/>
      <c r="GT72" s="124"/>
      <c r="HD72" s="124"/>
      <c r="HN72" s="124"/>
      <c r="HX72" s="124"/>
    </row>
    <row xmlns:x14ac="http://schemas.microsoft.com/office/spreadsheetml/2009/9/ac" r="73" s="3" customFormat="true" x14ac:dyDescent="0.25">
      <c r="A73" s="378" t="str">
        <f ca="true">IF(ISBLANK('Data Summary'!A75),"",'Data Summary'!A75)</f>
        <v/>
      </c>
      <c r="B73" s="124"/>
      <c r="L73" s="124"/>
      <c r="V73" s="124"/>
      <c r="AF73" s="124"/>
      <c r="AP73" s="124"/>
      <c r="AZ73" s="124"/>
      <c r="BA73" s="124"/>
      <c r="BJ73" s="124"/>
      <c r="BT73" s="124"/>
      <c r="CD73" s="124"/>
      <c r="CN73" s="124"/>
      <c r="CX73" s="124"/>
      <c r="DH73" s="124"/>
      <c r="DR73" s="124"/>
      <c r="EB73" s="124"/>
      <c r="EL73" s="124"/>
      <c r="EV73" s="124"/>
      <c r="FF73" s="124"/>
      <c r="FP73" s="124"/>
      <c r="FZ73" s="124"/>
      <c r="GJ73" s="124"/>
      <c r="GT73" s="124"/>
      <c r="HD73" s="124"/>
      <c r="HN73" s="124"/>
      <c r="HX73" s="124"/>
    </row>
    <row xmlns:x14ac="http://schemas.microsoft.com/office/spreadsheetml/2009/9/ac" r="74" s="3" customFormat="true" x14ac:dyDescent="0.25">
      <c r="A74" s="378" t="str">
        <f ca="true">IF(ISBLANK('Data Summary'!A76),"",'Data Summary'!A76)</f>
        <v/>
      </c>
      <c r="B74" s="124"/>
      <c r="L74" s="124"/>
      <c r="V74" s="124"/>
      <c r="AF74" s="124"/>
      <c r="AP74" s="124"/>
      <c r="AZ74" s="124"/>
      <c r="BA74" s="124"/>
      <c r="BJ74" s="124"/>
      <c r="BT74" s="124"/>
      <c r="CD74" s="124"/>
      <c r="CN74" s="124"/>
      <c r="CX74" s="124"/>
      <c r="DH74" s="124"/>
      <c r="DR74" s="124"/>
      <c r="EB74" s="124"/>
      <c r="EL74" s="124"/>
      <c r="EV74" s="124"/>
      <c r="FF74" s="124"/>
      <c r="FP74" s="124"/>
      <c r="FZ74" s="124"/>
      <c r="GJ74" s="124"/>
      <c r="GT74" s="124"/>
      <c r="HD74" s="124"/>
      <c r="HN74" s="124"/>
      <c r="HX74" s="124"/>
    </row>
    <row xmlns:x14ac="http://schemas.microsoft.com/office/spreadsheetml/2009/9/ac" r="75" s="3" customFormat="true" x14ac:dyDescent="0.25">
      <c r="A75" s="378" t="str">
        <f ca="true">IF(ISBLANK('Data Summary'!A77),"",'Data Summary'!A77)</f>
        <v/>
      </c>
      <c r="B75" s="124"/>
      <c r="L75" s="124"/>
      <c r="V75" s="124"/>
      <c r="AF75" s="124"/>
      <c r="AP75" s="124"/>
      <c r="AZ75" s="124"/>
      <c r="BA75" s="124"/>
      <c r="BJ75" s="124"/>
      <c r="BT75" s="124"/>
      <c r="CD75" s="124"/>
      <c r="CN75" s="124"/>
      <c r="CX75" s="124"/>
      <c r="DH75" s="124"/>
      <c r="DR75" s="124"/>
      <c r="EB75" s="124"/>
      <c r="EL75" s="124"/>
      <c r="EV75" s="124"/>
      <c r="FF75" s="124"/>
      <c r="FP75" s="124"/>
      <c r="FZ75" s="124"/>
      <c r="GJ75" s="124"/>
      <c r="GT75" s="124"/>
      <c r="HD75" s="124"/>
      <c r="HN75" s="124"/>
      <c r="HX75" s="124"/>
    </row>
    <row xmlns:x14ac="http://schemas.microsoft.com/office/spreadsheetml/2009/9/ac" r="76" s="3" customFormat="true" x14ac:dyDescent="0.25">
      <c r="A76" s="378" t="str">
        <f ca="true">IF(ISBLANK('Data Summary'!A78),"",'Data Summary'!A78)</f>
        <v/>
      </c>
      <c r="B76" s="124"/>
      <c r="L76" s="124"/>
      <c r="V76" s="124"/>
      <c r="AF76" s="124"/>
      <c r="AP76" s="124"/>
      <c r="AZ76" s="124"/>
      <c r="BA76" s="124"/>
      <c r="BJ76" s="124"/>
      <c r="BT76" s="124"/>
      <c r="CD76" s="124"/>
      <c r="CN76" s="124"/>
      <c r="CX76" s="124"/>
      <c r="DH76" s="124"/>
      <c r="DR76" s="124"/>
      <c r="EB76" s="124"/>
      <c r="EL76" s="124"/>
      <c r="EV76" s="124"/>
      <c r="FF76" s="124"/>
      <c r="FP76" s="124"/>
      <c r="FZ76" s="124"/>
      <c r="GJ76" s="124"/>
      <c r="GT76" s="124"/>
      <c r="HD76" s="124"/>
      <c r="HN76" s="124"/>
      <c r="HX76" s="124"/>
    </row>
    <row xmlns:x14ac="http://schemas.microsoft.com/office/spreadsheetml/2009/9/ac" r="77" s="3" customFormat="true" x14ac:dyDescent="0.25">
      <c r="A77" s="378" t="str">
        <f ca="true">IF(ISBLANK('Data Summary'!A79),"",'Data Summary'!A79)</f>
        <v/>
      </c>
      <c r="B77" s="124"/>
      <c r="L77" s="124"/>
      <c r="V77" s="124"/>
      <c r="AF77" s="124"/>
      <c r="AP77" s="124"/>
      <c r="AZ77" s="124"/>
      <c r="BA77" s="124"/>
      <c r="BJ77" s="124"/>
      <c r="BT77" s="124"/>
      <c r="CD77" s="124"/>
      <c r="CN77" s="124"/>
      <c r="CX77" s="124"/>
      <c r="DH77" s="124"/>
      <c r="DR77" s="124"/>
      <c r="EB77" s="124"/>
      <c r="EL77" s="124"/>
      <c r="EV77" s="124"/>
      <c r="FF77" s="124"/>
      <c r="FP77" s="124"/>
      <c r="FZ77" s="124"/>
      <c r="GJ77" s="124"/>
      <c r="GT77" s="124"/>
      <c r="HD77" s="124"/>
      <c r="HN77" s="124"/>
      <c r="HX77" s="124"/>
    </row>
    <row xmlns:x14ac="http://schemas.microsoft.com/office/spreadsheetml/2009/9/ac" r="78" s="3" customFormat="true" x14ac:dyDescent="0.25">
      <c r="A78" s="378" t="str">
        <f ca="true">IF(ISBLANK('Data Summary'!A80),"",'Data Summary'!A80)</f>
        <v/>
      </c>
      <c r="B78" s="124"/>
      <c r="L78" s="124"/>
      <c r="V78" s="124"/>
      <c r="AF78" s="124"/>
      <c r="AP78" s="124"/>
      <c r="AZ78" s="124"/>
      <c r="BA78" s="124"/>
      <c r="BJ78" s="124"/>
      <c r="BT78" s="124"/>
      <c r="CD78" s="124"/>
      <c r="CN78" s="124"/>
      <c r="CX78" s="124"/>
      <c r="DH78" s="124"/>
      <c r="DR78" s="124"/>
      <c r="EB78" s="124"/>
      <c r="EL78" s="124"/>
      <c r="EV78" s="124"/>
      <c r="FF78" s="124"/>
      <c r="FP78" s="124"/>
      <c r="FZ78" s="124"/>
      <c r="GJ78" s="124"/>
      <c r="GT78" s="124"/>
      <c r="HD78" s="124"/>
      <c r="HN78" s="124"/>
      <c r="HX78" s="124"/>
    </row>
    <row xmlns:x14ac="http://schemas.microsoft.com/office/spreadsheetml/2009/9/ac" r="79" s="3" customFormat="true" x14ac:dyDescent="0.25">
      <c r="A79" s="378" t="str">
        <f ca="true">IF(ISBLANK('Data Summary'!A81),"",'Data Summary'!A81)</f>
        <v/>
      </c>
      <c r="B79" s="124"/>
      <c r="L79" s="124"/>
      <c r="V79" s="124"/>
      <c r="AF79" s="124"/>
      <c r="AP79" s="124"/>
      <c r="AZ79" s="124"/>
      <c r="BA79" s="124"/>
      <c r="BJ79" s="124"/>
      <c r="BT79" s="124"/>
      <c r="CD79" s="124"/>
      <c r="CN79" s="124"/>
      <c r="CX79" s="124"/>
      <c r="DH79" s="124"/>
      <c r="DR79" s="124"/>
      <c r="EB79" s="124"/>
      <c r="EL79" s="124"/>
      <c r="EV79" s="124"/>
      <c r="FF79" s="124"/>
      <c r="FP79" s="124"/>
      <c r="FZ79" s="124"/>
      <c r="GJ79" s="124"/>
      <c r="GT79" s="124"/>
      <c r="HD79" s="124"/>
      <c r="HN79" s="124"/>
      <c r="HX79" s="124"/>
    </row>
    <row xmlns:x14ac="http://schemas.microsoft.com/office/spreadsheetml/2009/9/ac" r="80" s="3" customFormat="true" x14ac:dyDescent="0.25">
      <c r="A80" s="378" t="str">
        <f ca="true">IF(ISBLANK('Data Summary'!A82),"",'Data Summary'!A82)</f>
        <v/>
      </c>
      <c r="B80" s="124"/>
      <c r="L80" s="124"/>
      <c r="V80" s="124"/>
      <c r="AF80" s="124"/>
      <c r="AP80" s="124"/>
      <c r="AZ80" s="124"/>
      <c r="BA80" s="124"/>
      <c r="BJ80" s="124"/>
      <c r="BT80" s="124"/>
      <c r="CD80" s="124"/>
      <c r="CN80" s="124"/>
      <c r="CX80" s="124"/>
      <c r="DH80" s="124"/>
      <c r="DR80" s="124"/>
      <c r="EB80" s="124"/>
      <c r="EL80" s="124"/>
      <c r="EV80" s="124"/>
      <c r="FF80" s="124"/>
      <c r="FP80" s="124"/>
      <c r="FZ80" s="124"/>
      <c r="GJ80" s="124"/>
      <c r="GT80" s="124"/>
      <c r="HD80" s="124"/>
      <c r="HN80" s="124"/>
      <c r="HX80" s="124"/>
    </row>
    <row xmlns:x14ac="http://schemas.microsoft.com/office/spreadsheetml/2009/9/ac" r="81" s="3" customFormat="true" x14ac:dyDescent="0.25">
      <c r="A81" s="378" t="str">
        <f ca="true">IF(ISBLANK('Data Summary'!A83),"",'Data Summary'!A83)</f>
        <v/>
      </c>
      <c r="B81" s="124"/>
      <c r="L81" s="124"/>
      <c r="V81" s="124"/>
      <c r="AF81" s="124"/>
      <c r="AP81" s="124"/>
      <c r="AZ81" s="124"/>
      <c r="BA81" s="124"/>
      <c r="BJ81" s="124"/>
      <c r="BT81" s="124"/>
      <c r="CD81" s="124"/>
      <c r="CN81" s="124"/>
      <c r="CX81" s="124"/>
      <c r="DH81" s="124"/>
      <c r="DR81" s="124"/>
      <c r="EB81" s="124"/>
      <c r="EL81" s="124"/>
      <c r="EV81" s="124"/>
      <c r="FF81" s="124"/>
      <c r="FP81" s="124"/>
      <c r="FZ81" s="124"/>
      <c r="GJ81" s="124"/>
      <c r="GT81" s="124"/>
      <c r="HD81" s="124"/>
      <c r="HN81" s="124"/>
      <c r="HX81" s="124"/>
    </row>
    <row xmlns:x14ac="http://schemas.microsoft.com/office/spreadsheetml/2009/9/ac" r="82" s="3" customFormat="true" x14ac:dyDescent="0.25">
      <c r="A82" s="378" t="str">
        <f ca="true">IF(ISBLANK('Data Summary'!A84),"",'Data Summary'!A84)</f>
        <v/>
      </c>
      <c r="B82" s="124"/>
      <c r="L82" s="124"/>
      <c r="V82" s="124"/>
      <c r="AF82" s="124"/>
      <c r="AP82" s="124"/>
      <c r="AZ82" s="124"/>
      <c r="BA82" s="124"/>
      <c r="BJ82" s="124"/>
      <c r="BT82" s="124"/>
      <c r="CD82" s="124"/>
      <c r="CN82" s="124"/>
      <c r="CX82" s="124"/>
      <c r="DH82" s="124"/>
      <c r="DR82" s="124"/>
      <c r="EB82" s="124"/>
      <c r="EL82" s="124"/>
      <c r="EV82" s="124"/>
      <c r="FF82" s="124"/>
      <c r="FP82" s="124"/>
      <c r="FZ82" s="124"/>
      <c r="GJ82" s="124"/>
      <c r="GT82" s="124"/>
      <c r="HD82" s="124"/>
      <c r="HN82" s="124"/>
      <c r="HX82" s="124"/>
    </row>
    <row xmlns:x14ac="http://schemas.microsoft.com/office/spreadsheetml/2009/9/ac" r="83" s="3" customFormat="true" x14ac:dyDescent="0.25">
      <c r="A83" s="378" t="str">
        <f ca="true">IF(ISBLANK('Data Summary'!A85),"",'Data Summary'!A85)</f>
        <v/>
      </c>
      <c r="B83" s="124"/>
      <c r="L83" s="124"/>
      <c r="V83" s="124"/>
      <c r="AF83" s="124"/>
      <c r="AP83" s="124"/>
      <c r="AZ83" s="124"/>
      <c r="BA83" s="124"/>
      <c r="BJ83" s="124"/>
      <c r="BT83" s="124"/>
      <c r="CD83" s="124"/>
      <c r="CN83" s="124"/>
      <c r="CX83" s="124"/>
      <c r="DH83" s="124"/>
      <c r="DR83" s="124"/>
      <c r="EB83" s="124"/>
      <c r="EL83" s="124"/>
      <c r="EV83" s="124"/>
      <c r="FF83" s="124"/>
      <c r="FP83" s="124"/>
      <c r="FZ83" s="124"/>
      <c r="GJ83" s="124"/>
      <c r="GT83" s="124"/>
      <c r="HD83" s="124"/>
      <c r="HN83" s="124"/>
      <c r="HX83" s="124"/>
    </row>
    <row xmlns:x14ac="http://schemas.microsoft.com/office/spreadsheetml/2009/9/ac" r="84" s="3" customFormat="true" x14ac:dyDescent="0.25">
      <c r="A84" s="378" t="str">
        <f ca="true">IF(ISBLANK('Data Summary'!A86),"",'Data Summary'!A86)</f>
        <v/>
      </c>
      <c r="B84" s="124"/>
      <c r="L84" s="124"/>
      <c r="V84" s="124"/>
      <c r="AF84" s="124"/>
      <c r="AP84" s="124"/>
      <c r="AZ84" s="124"/>
      <c r="BA84" s="124"/>
      <c r="BJ84" s="124"/>
      <c r="BT84" s="124"/>
      <c r="CD84" s="124"/>
      <c r="CN84" s="124"/>
      <c r="CX84" s="124"/>
      <c r="DH84" s="124"/>
      <c r="DR84" s="124"/>
      <c r="EB84" s="124"/>
      <c r="EL84" s="124"/>
      <c r="EV84" s="124"/>
      <c r="FF84" s="124"/>
      <c r="FP84" s="124"/>
      <c r="FZ84" s="124"/>
      <c r="GJ84" s="124"/>
      <c r="GT84" s="124"/>
      <c r="HD84" s="124"/>
      <c r="HN84" s="124"/>
      <c r="HX84" s="124"/>
    </row>
    <row xmlns:x14ac="http://schemas.microsoft.com/office/spreadsheetml/2009/9/ac" r="85" s="3" customFormat="true" x14ac:dyDescent="0.25">
      <c r="A85" s="378" t="str">
        <f ca="true">IF(ISBLANK('Data Summary'!A87),"",'Data Summary'!A87)</f>
        <v/>
      </c>
      <c r="B85" s="124"/>
      <c r="L85" s="124"/>
      <c r="V85" s="124"/>
      <c r="AF85" s="124"/>
      <c r="AP85" s="124"/>
      <c r="AZ85" s="124"/>
      <c r="BA85" s="124"/>
      <c r="BJ85" s="124"/>
      <c r="BT85" s="124"/>
      <c r="CD85" s="124"/>
      <c r="CN85" s="124"/>
      <c r="CX85" s="124"/>
      <c r="DH85" s="124"/>
      <c r="DR85" s="124"/>
      <c r="EB85" s="124"/>
      <c r="EL85" s="124"/>
      <c r="EV85" s="124"/>
      <c r="FF85" s="124"/>
      <c r="FP85" s="124"/>
      <c r="FZ85" s="124"/>
      <c r="GJ85" s="124"/>
      <c r="GT85" s="124"/>
      <c r="HD85" s="124"/>
      <c r="HN85" s="124"/>
      <c r="HX85" s="124"/>
    </row>
    <row xmlns:x14ac="http://schemas.microsoft.com/office/spreadsheetml/2009/9/ac" r="86" s="3" customFormat="true" x14ac:dyDescent="0.25">
      <c r="A86" s="378" t="str">
        <f ca="true">IF(ISBLANK('Data Summary'!A88),"",'Data Summary'!A88)</f>
        <v/>
      </c>
      <c r="B86" s="124"/>
      <c r="L86" s="124"/>
      <c r="V86" s="124"/>
      <c r="AF86" s="124"/>
      <c r="AP86" s="124"/>
      <c r="AZ86" s="124"/>
      <c r="BA86" s="124"/>
      <c r="BJ86" s="124"/>
      <c r="BT86" s="124"/>
      <c r="CD86" s="124"/>
      <c r="CN86" s="124"/>
      <c r="CX86" s="124"/>
      <c r="DH86" s="124"/>
      <c r="DR86" s="124"/>
      <c r="EB86" s="124"/>
      <c r="EL86" s="124"/>
      <c r="EV86" s="124"/>
      <c r="FF86" s="124"/>
      <c r="FP86" s="124"/>
      <c r="FZ86" s="124"/>
      <c r="GJ86" s="124"/>
      <c r="GT86" s="124"/>
      <c r="HD86" s="124"/>
      <c r="HN86" s="124"/>
      <c r="HX86" s="124"/>
    </row>
    <row xmlns:x14ac="http://schemas.microsoft.com/office/spreadsheetml/2009/9/ac" r="87" s="3" customFormat="true" x14ac:dyDescent="0.25">
      <c r="A87" s="378" t="str">
        <f ca="true">IF(ISBLANK('Data Summary'!A89),"",'Data Summary'!A89)</f>
        <v/>
      </c>
      <c r="B87" s="124"/>
      <c r="L87" s="124"/>
      <c r="V87" s="124"/>
      <c r="AF87" s="124"/>
      <c r="AP87" s="124"/>
      <c r="AZ87" s="124"/>
      <c r="BA87" s="124"/>
      <c r="BJ87" s="124"/>
      <c r="BT87" s="124"/>
      <c r="CD87" s="124"/>
      <c r="CN87" s="124"/>
      <c r="CX87" s="124"/>
      <c r="DH87" s="124"/>
      <c r="DR87" s="124"/>
      <c r="EB87" s="124"/>
      <c r="EL87" s="124"/>
      <c r="EV87" s="124"/>
      <c r="FF87" s="124"/>
      <c r="FP87" s="124"/>
      <c r="FZ87" s="124"/>
      <c r="GJ87" s="124"/>
      <c r="GT87" s="124"/>
      <c r="HD87" s="124"/>
      <c r="HN87" s="124"/>
      <c r="HX87" s="124"/>
    </row>
    <row xmlns:x14ac="http://schemas.microsoft.com/office/spreadsheetml/2009/9/ac" r="88" s="3" customFormat="true" x14ac:dyDescent="0.25">
      <c r="A88" s="378" t="str">
        <f ca="true">IF(ISBLANK('Data Summary'!A90),"",'Data Summary'!A90)</f>
        <v/>
      </c>
      <c r="B88" s="124"/>
      <c r="L88" s="124"/>
      <c r="V88" s="124"/>
      <c r="AF88" s="124"/>
      <c r="AP88" s="124"/>
      <c r="AZ88" s="124"/>
      <c r="BA88" s="124"/>
      <c r="BJ88" s="124"/>
      <c r="BT88" s="124"/>
      <c r="CD88" s="124"/>
      <c r="CN88" s="124"/>
      <c r="CX88" s="124"/>
      <c r="DH88" s="124"/>
      <c r="DR88" s="124"/>
      <c r="EB88" s="124"/>
      <c r="EL88" s="124"/>
      <c r="EV88" s="124"/>
      <c r="FF88" s="124"/>
      <c r="FP88" s="124"/>
      <c r="FZ88" s="124"/>
      <c r="GJ88" s="124"/>
      <c r="GT88" s="124"/>
      <c r="HD88" s="124"/>
      <c r="HN88" s="124"/>
      <c r="HX88" s="124"/>
    </row>
    <row xmlns:x14ac="http://schemas.microsoft.com/office/spreadsheetml/2009/9/ac" r="89" s="3" customFormat="true" x14ac:dyDescent="0.25">
      <c r="A89" s="378" t="str">
        <f ca="true">IF(ISBLANK('Data Summary'!A91),"",'Data Summary'!A91)</f>
        <v/>
      </c>
      <c r="B89" s="124"/>
      <c r="L89" s="124"/>
      <c r="V89" s="124"/>
      <c r="AF89" s="124"/>
      <c r="AP89" s="124"/>
      <c r="AZ89" s="124"/>
      <c r="BA89" s="124"/>
      <c r="BJ89" s="124"/>
      <c r="BT89" s="124"/>
      <c r="CD89" s="124"/>
      <c r="CN89" s="124"/>
      <c r="CX89" s="124"/>
      <c r="DH89" s="124"/>
      <c r="DR89" s="124"/>
      <c r="EB89" s="124"/>
      <c r="EL89" s="124"/>
      <c r="EV89" s="124"/>
      <c r="FF89" s="124"/>
      <c r="FP89" s="124"/>
      <c r="FZ89" s="124"/>
      <c r="GJ89" s="124"/>
      <c r="GT89" s="124"/>
      <c r="HD89" s="124"/>
      <c r="HN89" s="124"/>
      <c r="HX89" s="124"/>
    </row>
    <row xmlns:x14ac="http://schemas.microsoft.com/office/spreadsheetml/2009/9/ac" r="90" s="3" customFormat="true" x14ac:dyDescent="0.25">
      <c r="A90" s="378" t="str">
        <f ca="true">IF(ISBLANK('Data Summary'!A92),"",'Data Summary'!A92)</f>
        <v/>
      </c>
      <c r="B90" s="124"/>
      <c r="L90" s="124"/>
      <c r="V90" s="124"/>
      <c r="AF90" s="124"/>
      <c r="AP90" s="124"/>
      <c r="AZ90" s="124"/>
      <c r="BA90" s="124"/>
      <c r="BJ90" s="124"/>
      <c r="BT90" s="124"/>
      <c r="CD90" s="124"/>
      <c r="CN90" s="124"/>
      <c r="CX90" s="124"/>
      <c r="DH90" s="124"/>
      <c r="DR90" s="124"/>
      <c r="EB90" s="124"/>
      <c r="EL90" s="124"/>
      <c r="EV90" s="124"/>
      <c r="FF90" s="124"/>
      <c r="FP90" s="124"/>
      <c r="FZ90" s="124"/>
      <c r="GJ90" s="124"/>
      <c r="GT90" s="124"/>
      <c r="HD90" s="124"/>
      <c r="HN90" s="124"/>
      <c r="HX90" s="124"/>
    </row>
    <row xmlns:x14ac="http://schemas.microsoft.com/office/spreadsheetml/2009/9/ac" r="91" s="3" customFormat="true" x14ac:dyDescent="0.25">
      <c r="A91" s="378" t="str">
        <f ca="true">IF(ISBLANK('Data Summary'!A93),"",'Data Summary'!A93)</f>
        <v/>
      </c>
      <c r="B91" s="124"/>
      <c r="L91" s="124"/>
      <c r="V91" s="124"/>
      <c r="AF91" s="124"/>
      <c r="AP91" s="124"/>
      <c r="AZ91" s="124"/>
      <c r="BA91" s="124"/>
      <c r="BJ91" s="124"/>
      <c r="BT91" s="124"/>
      <c r="CD91" s="124"/>
      <c r="CN91" s="124"/>
      <c r="CX91" s="124"/>
      <c r="DH91" s="124"/>
      <c r="DR91" s="124"/>
      <c r="EB91" s="124"/>
      <c r="EL91" s="124"/>
      <c r="EV91" s="124"/>
      <c r="FF91" s="124"/>
      <c r="FP91" s="124"/>
      <c r="FZ91" s="124"/>
      <c r="GJ91" s="124"/>
      <c r="GT91" s="124"/>
      <c r="HD91" s="124"/>
      <c r="HN91" s="124"/>
      <c r="HX91" s="124"/>
    </row>
    <row xmlns:x14ac="http://schemas.microsoft.com/office/spreadsheetml/2009/9/ac" r="92" s="3" customFormat="true" x14ac:dyDescent="0.25">
      <c r="A92" s="378" t="str">
        <f ca="true">IF(ISBLANK('Data Summary'!A94),"",'Data Summary'!A94)</f>
        <v/>
      </c>
      <c r="B92" s="124"/>
      <c r="L92" s="124"/>
      <c r="V92" s="124"/>
      <c r="AF92" s="124"/>
      <c r="AP92" s="124"/>
      <c r="AZ92" s="124"/>
      <c r="BA92" s="124"/>
      <c r="BJ92" s="124"/>
      <c r="BT92" s="124"/>
      <c r="CD92" s="124"/>
      <c r="CN92" s="124"/>
      <c r="CX92" s="124"/>
      <c r="DH92" s="124"/>
      <c r="DR92" s="124"/>
      <c r="EB92" s="124"/>
      <c r="EL92" s="124"/>
      <c r="EV92" s="124"/>
      <c r="FF92" s="124"/>
      <c r="FP92" s="124"/>
      <c r="FZ92" s="124"/>
      <c r="GJ92" s="124"/>
      <c r="GT92" s="124"/>
      <c r="HD92" s="124"/>
      <c r="HN92" s="124"/>
      <c r="HX92" s="124"/>
    </row>
    <row xmlns:x14ac="http://schemas.microsoft.com/office/spreadsheetml/2009/9/ac" r="93" s="3" customFormat="true" x14ac:dyDescent="0.25">
      <c r="A93" s="378" t="str">
        <f ca="true">IF(ISBLANK('Data Summary'!A95),"",'Data Summary'!A95)</f>
        <v/>
      </c>
      <c r="B93" s="124"/>
      <c r="L93" s="124"/>
      <c r="V93" s="124"/>
      <c r="AF93" s="124"/>
      <c r="AP93" s="124"/>
      <c r="AZ93" s="124"/>
      <c r="BA93" s="124"/>
      <c r="BJ93" s="124"/>
      <c r="BT93" s="124"/>
      <c r="CD93" s="124"/>
      <c r="CN93" s="124"/>
      <c r="CX93" s="124"/>
      <c r="DH93" s="124"/>
      <c r="DR93" s="124"/>
      <c r="EB93" s="124"/>
      <c r="EL93" s="124"/>
      <c r="EV93" s="124"/>
      <c r="FF93" s="124"/>
      <c r="FP93" s="124"/>
      <c r="FZ93" s="124"/>
      <c r="GJ93" s="124"/>
      <c r="GT93" s="124"/>
      <c r="HD93" s="124"/>
      <c r="HN93" s="124"/>
      <c r="HX93" s="124"/>
    </row>
    <row xmlns:x14ac="http://schemas.microsoft.com/office/spreadsheetml/2009/9/ac" r="94" s="3" customFormat="true" x14ac:dyDescent="0.25">
      <c r="A94" s="378" t="str">
        <f ca="true">IF(ISBLANK('Data Summary'!A96),"",'Data Summary'!A96)</f>
        <v/>
      </c>
      <c r="B94" s="124"/>
      <c r="L94" s="124"/>
      <c r="V94" s="124"/>
      <c r="AF94" s="124"/>
      <c r="AP94" s="124"/>
      <c r="AZ94" s="124"/>
      <c r="BA94" s="124"/>
      <c r="BJ94" s="124"/>
      <c r="BT94" s="124"/>
      <c r="CD94" s="124"/>
      <c r="CN94" s="124"/>
      <c r="CX94" s="124"/>
      <c r="DH94" s="124"/>
      <c r="DR94" s="124"/>
      <c r="EB94" s="124"/>
      <c r="EL94" s="124"/>
      <c r="EV94" s="124"/>
      <c r="FF94" s="124"/>
      <c r="FP94" s="124"/>
      <c r="FZ94" s="124"/>
      <c r="GJ94" s="124"/>
      <c r="GT94" s="124"/>
      <c r="HD94" s="124"/>
      <c r="HN94" s="124"/>
      <c r="HX94" s="124"/>
    </row>
    <row xmlns:x14ac="http://schemas.microsoft.com/office/spreadsheetml/2009/9/ac" r="95" s="3" customFormat="true" x14ac:dyDescent="0.25">
      <c r="A95" s="378" t="str">
        <f ca="true">IF(ISBLANK('Data Summary'!A97),"",'Data Summary'!A97)</f>
        <v/>
      </c>
      <c r="B95" s="124"/>
      <c r="L95" s="124"/>
      <c r="V95" s="124"/>
      <c r="AF95" s="124"/>
      <c r="AP95" s="124"/>
      <c r="AZ95" s="124"/>
      <c r="BA95" s="124"/>
      <c r="BJ95" s="124"/>
      <c r="BT95" s="124"/>
      <c r="CD95" s="124"/>
      <c r="CN95" s="124"/>
      <c r="CX95" s="124"/>
      <c r="DH95" s="124"/>
      <c r="DR95" s="124"/>
      <c r="EB95" s="124"/>
      <c r="EL95" s="124"/>
      <c r="EV95" s="124"/>
      <c r="FF95" s="124"/>
      <c r="FP95" s="124"/>
      <c r="FZ95" s="124"/>
      <c r="GJ95" s="124"/>
      <c r="GT95" s="124"/>
      <c r="HD95" s="124"/>
      <c r="HN95" s="124"/>
      <c r="HX95" s="124"/>
    </row>
    <row xmlns:x14ac="http://schemas.microsoft.com/office/spreadsheetml/2009/9/ac" r="96" s="3" customFormat="true" x14ac:dyDescent="0.25">
      <c r="A96" s="378" t="str">
        <f ca="true">IF(ISBLANK('Data Summary'!A98),"",'Data Summary'!A98)</f>
        <v/>
      </c>
      <c r="B96" s="124"/>
      <c r="L96" s="124"/>
      <c r="V96" s="124"/>
      <c r="AF96" s="124"/>
      <c r="AP96" s="124"/>
      <c r="AZ96" s="124"/>
      <c r="BA96" s="124"/>
      <c r="BJ96" s="124"/>
      <c r="BT96" s="124"/>
      <c r="CD96" s="124"/>
      <c r="CN96" s="124"/>
      <c r="CX96" s="124"/>
      <c r="DH96" s="124"/>
      <c r="DR96" s="124"/>
      <c r="EB96" s="124"/>
      <c r="EL96" s="124"/>
      <c r="EV96" s="124"/>
      <c r="FF96" s="124"/>
      <c r="FP96" s="124"/>
      <c r="FZ96" s="124"/>
      <c r="GJ96" s="124"/>
      <c r="GT96" s="124"/>
      <c r="HD96" s="124"/>
      <c r="HN96" s="124"/>
      <c r="HX96" s="124"/>
    </row>
    <row xmlns:x14ac="http://schemas.microsoft.com/office/spreadsheetml/2009/9/ac" r="97" s="3" customFormat="true" x14ac:dyDescent="0.25">
      <c r="A97" s="378" t="str">
        <f ca="true">IF(ISBLANK('Data Summary'!A99),"",'Data Summary'!A99)</f>
        <v/>
      </c>
      <c r="B97" s="124"/>
      <c r="L97" s="124"/>
      <c r="V97" s="124"/>
      <c r="AF97" s="124"/>
      <c r="AP97" s="124"/>
      <c r="AZ97" s="124"/>
      <c r="BA97" s="124"/>
      <c r="BJ97" s="124"/>
      <c r="BT97" s="124"/>
      <c r="CD97" s="124"/>
      <c r="CN97" s="124"/>
      <c r="CX97" s="124"/>
      <c r="DH97" s="124"/>
      <c r="DR97" s="124"/>
      <c r="EB97" s="124"/>
      <c r="EL97" s="124"/>
      <c r="EV97" s="124"/>
      <c r="FF97" s="124"/>
      <c r="FP97" s="124"/>
      <c r="FZ97" s="124"/>
      <c r="GJ97" s="124"/>
      <c r="GT97" s="124"/>
      <c r="HD97" s="124"/>
      <c r="HN97" s="124"/>
      <c r="HX97" s="124"/>
    </row>
    <row xmlns:x14ac="http://schemas.microsoft.com/office/spreadsheetml/2009/9/ac" r="98" s="3" customFormat="true" x14ac:dyDescent="0.25">
      <c r="A98" s="378" t="str">
        <f ca="true">IF(ISBLANK('Data Summary'!A100),"",'Data Summary'!A100)</f>
        <v/>
      </c>
      <c r="B98" s="124"/>
      <c r="L98" s="124"/>
      <c r="V98" s="124"/>
      <c r="AF98" s="124"/>
      <c r="AP98" s="124"/>
      <c r="AZ98" s="124"/>
      <c r="BA98" s="124"/>
      <c r="BJ98" s="124"/>
      <c r="BT98" s="124"/>
      <c r="CD98" s="124"/>
      <c r="CN98" s="124"/>
      <c r="CX98" s="124"/>
      <c r="DH98" s="124"/>
      <c r="DR98" s="124"/>
      <c r="EB98" s="124"/>
      <c r="EL98" s="124"/>
      <c r="EV98" s="124"/>
      <c r="FF98" s="124"/>
      <c r="FP98" s="124"/>
      <c r="FZ98" s="124"/>
      <c r="GJ98" s="124"/>
      <c r="GT98" s="124"/>
      <c r="HD98" s="124"/>
      <c r="HN98" s="124"/>
      <c r="HX98" s="124"/>
    </row>
    <row xmlns:x14ac="http://schemas.microsoft.com/office/spreadsheetml/2009/9/ac" r="99" s="3" customFormat="true" x14ac:dyDescent="0.25">
      <c r="A99" s="378" t="str">
        <f ca="true">IF(ISBLANK('Data Summary'!A101),"",'Data Summary'!A101)</f>
        <v/>
      </c>
      <c r="B99" s="124"/>
      <c r="L99" s="124"/>
      <c r="V99" s="124"/>
      <c r="AF99" s="124"/>
      <c r="AP99" s="124"/>
      <c r="AZ99" s="124"/>
      <c r="BA99" s="124"/>
      <c r="BJ99" s="124"/>
      <c r="BT99" s="124"/>
      <c r="CD99" s="124"/>
      <c r="CN99" s="124"/>
      <c r="CX99" s="124"/>
      <c r="DH99" s="124"/>
      <c r="DR99" s="124"/>
      <c r="EB99" s="124"/>
      <c r="EL99" s="124"/>
      <c r="EV99" s="124"/>
      <c r="FF99" s="124"/>
      <c r="FP99" s="124"/>
      <c r="FZ99" s="124"/>
      <c r="GJ99" s="124"/>
      <c r="GT99" s="124"/>
      <c r="HD99" s="124"/>
      <c r="HN99" s="124"/>
      <c r="HX99" s="124"/>
    </row>
    <row xmlns:x14ac="http://schemas.microsoft.com/office/spreadsheetml/2009/9/ac" r="100" s="3" customFormat="true" x14ac:dyDescent="0.25">
      <c r="A100" s="378" t="str">
        <f ca="true">IF(ISBLANK('Data Summary'!A102),"",'Data Summary'!A102)</f>
        <v/>
      </c>
      <c r="B100" s="124"/>
      <c r="L100" s="124"/>
      <c r="V100" s="124"/>
      <c r="AF100" s="124"/>
      <c r="AP100" s="124"/>
      <c r="AZ100" s="124"/>
      <c r="BA100" s="124"/>
      <c r="BJ100" s="124"/>
      <c r="BT100" s="124"/>
      <c r="CD100" s="124"/>
      <c r="CN100" s="124"/>
      <c r="CX100" s="124"/>
      <c r="DH100" s="124"/>
      <c r="DR100" s="124"/>
      <c r="EB100" s="124"/>
      <c r="EL100" s="124"/>
      <c r="EV100" s="124"/>
      <c r="FF100" s="124"/>
      <c r="FP100" s="124"/>
      <c r="FZ100" s="124"/>
      <c r="GJ100" s="124"/>
      <c r="GT100" s="124"/>
      <c r="HD100" s="124"/>
      <c r="HN100" s="124"/>
      <c r="HX100" s="124"/>
    </row>
    <row xmlns:x14ac="http://schemas.microsoft.com/office/spreadsheetml/2009/9/ac" r="101" s="3" customFormat="true" x14ac:dyDescent="0.25">
      <c r="A101" s="378" t="str">
        <f ca="true">IF(ISBLANK('Data Summary'!A103),"",'Data Summary'!A103)</f>
        <v/>
      </c>
      <c r="B101" s="124"/>
      <c r="L101" s="124"/>
      <c r="V101" s="124"/>
      <c r="AF101" s="124"/>
      <c r="AP101" s="124"/>
      <c r="AZ101" s="124"/>
      <c r="BA101" s="124"/>
      <c r="BJ101" s="124"/>
      <c r="BT101" s="124"/>
      <c r="CD101" s="124"/>
      <c r="CN101" s="124"/>
      <c r="CX101" s="124"/>
      <c r="DH101" s="124"/>
      <c r="DR101" s="124"/>
      <c r="EB101" s="124"/>
      <c r="EL101" s="124"/>
      <c r="EV101" s="124"/>
      <c r="FF101" s="124"/>
      <c r="FP101" s="124"/>
      <c r="FZ101" s="124"/>
      <c r="GJ101" s="124"/>
      <c r="GT101" s="124"/>
      <c r="HD101" s="124"/>
      <c r="HN101" s="124"/>
      <c r="HX101" s="124"/>
    </row>
    <row xmlns:x14ac="http://schemas.microsoft.com/office/spreadsheetml/2009/9/ac" r="102" s="3" customFormat="true" x14ac:dyDescent="0.25">
      <c r="A102" s="378" t="str">
        <f ca="true">IF(ISBLANK('Data Summary'!A104),"",'Data Summary'!A104)</f>
        <v/>
      </c>
      <c r="B102" s="124"/>
      <c r="L102" s="124"/>
      <c r="V102" s="124"/>
      <c r="AF102" s="124"/>
      <c r="AP102" s="124"/>
      <c r="AZ102" s="124"/>
      <c r="BA102" s="124"/>
      <c r="BJ102" s="124"/>
      <c r="BT102" s="124"/>
      <c r="CD102" s="124"/>
      <c r="CN102" s="124"/>
      <c r="CX102" s="124"/>
      <c r="DH102" s="124"/>
      <c r="DR102" s="124"/>
      <c r="EB102" s="124"/>
      <c r="EL102" s="124"/>
      <c r="EV102" s="124"/>
      <c r="FF102" s="124"/>
      <c r="FP102" s="124"/>
      <c r="FZ102" s="124"/>
      <c r="GJ102" s="124"/>
      <c r="GT102" s="124"/>
      <c r="HD102" s="124"/>
      <c r="HN102" s="124"/>
      <c r="HX102" s="124"/>
    </row>
    <row xmlns:x14ac="http://schemas.microsoft.com/office/spreadsheetml/2009/9/ac" r="103" s="3" customFormat="true" x14ac:dyDescent="0.25">
      <c r="A103" s="378" t="str">
        <f ca="true">IF(ISBLANK('Data Summary'!A105),"",'Data Summary'!A105)</f>
        <v/>
      </c>
      <c r="B103" s="124"/>
      <c r="L103" s="124"/>
      <c r="V103" s="124"/>
      <c r="AF103" s="124"/>
      <c r="AP103" s="124"/>
      <c r="AZ103" s="124"/>
      <c r="BA103" s="124"/>
      <c r="BJ103" s="124"/>
      <c r="BT103" s="124"/>
      <c r="CD103" s="124"/>
      <c r="CN103" s="124"/>
      <c r="CX103" s="124"/>
      <c r="DH103" s="124"/>
      <c r="DR103" s="124"/>
      <c r="EB103" s="124"/>
      <c r="EL103" s="124"/>
      <c r="EV103" s="124"/>
      <c r="FF103" s="124"/>
      <c r="FP103" s="124"/>
      <c r="FZ103" s="124"/>
      <c r="GJ103" s="124"/>
      <c r="GT103" s="124"/>
      <c r="HD103" s="124"/>
      <c r="HN103" s="124"/>
      <c r="HX103" s="124"/>
    </row>
    <row xmlns:x14ac="http://schemas.microsoft.com/office/spreadsheetml/2009/9/ac" r="104" s="3" customFormat="true" x14ac:dyDescent="0.25">
      <c r="A104" s="378" t="str">
        <f ca="true">IF(ISBLANK('Data Summary'!A106),"",'Data Summary'!A106)</f>
        <v/>
      </c>
      <c r="B104" s="124"/>
      <c r="L104" s="124"/>
      <c r="V104" s="124"/>
      <c r="AF104" s="124"/>
      <c r="AP104" s="124"/>
      <c r="AZ104" s="124"/>
      <c r="BA104" s="124"/>
      <c r="BJ104" s="124"/>
      <c r="BT104" s="124"/>
      <c r="CD104" s="124"/>
      <c r="CN104" s="124"/>
      <c r="CX104" s="124"/>
      <c r="DH104" s="124"/>
      <c r="DR104" s="124"/>
      <c r="EB104" s="124"/>
      <c r="EL104" s="124"/>
      <c r="EV104" s="124"/>
      <c r="FF104" s="124"/>
      <c r="FP104" s="124"/>
      <c r="FZ104" s="124"/>
      <c r="GJ104" s="124"/>
      <c r="GT104" s="124"/>
      <c r="HD104" s="124"/>
      <c r="HN104" s="124"/>
      <c r="HX104" s="124"/>
    </row>
    <row xmlns:x14ac="http://schemas.microsoft.com/office/spreadsheetml/2009/9/ac" r="105" s="3" customFormat="true" x14ac:dyDescent="0.25">
      <c r="A105" s="378" t="str">
        <f ca="true">IF(ISBLANK('Data Summary'!A107),"",'Data Summary'!A107)</f>
        <v/>
      </c>
      <c r="B105" s="124"/>
      <c r="L105" s="124"/>
      <c r="V105" s="124"/>
      <c r="AF105" s="124"/>
      <c r="AP105" s="124"/>
      <c r="AZ105" s="124"/>
      <c r="BA105" s="124"/>
      <c r="BJ105" s="124"/>
      <c r="BT105" s="124"/>
      <c r="CD105" s="124"/>
      <c r="CN105" s="124"/>
      <c r="CX105" s="124"/>
      <c r="DH105" s="124"/>
      <c r="DR105" s="124"/>
      <c r="EB105" s="124"/>
      <c r="EL105" s="124"/>
      <c r="EV105" s="124"/>
      <c r="FF105" s="124"/>
      <c r="FP105" s="124"/>
      <c r="FZ105" s="124"/>
      <c r="GJ105" s="124"/>
      <c r="GT105" s="124"/>
      <c r="HD105" s="124"/>
      <c r="HN105" s="124"/>
      <c r="HX105" s="124"/>
    </row>
    <row xmlns:x14ac="http://schemas.microsoft.com/office/spreadsheetml/2009/9/ac" r="106" s="3" customFormat="true" x14ac:dyDescent="0.25">
      <c r="A106" s="378" t="str">
        <f ca="true">IF(ISBLANK('Data Summary'!A108),"",'Data Summary'!A108)</f>
        <v/>
      </c>
      <c r="B106" s="124"/>
      <c r="L106" s="124"/>
      <c r="V106" s="124"/>
      <c r="AF106" s="124"/>
      <c r="AP106" s="124"/>
      <c r="AZ106" s="124"/>
      <c r="BA106" s="124"/>
      <c r="BJ106" s="124"/>
      <c r="BT106" s="124"/>
      <c r="CD106" s="124"/>
      <c r="CN106" s="124"/>
      <c r="CX106" s="124"/>
      <c r="DH106" s="124"/>
      <c r="DR106" s="124"/>
      <c r="EB106" s="124"/>
      <c r="EL106" s="124"/>
      <c r="EV106" s="124"/>
      <c r="FF106" s="124"/>
      <c r="FP106" s="124"/>
      <c r="FZ106" s="124"/>
      <c r="GJ106" s="124"/>
      <c r="GT106" s="124"/>
      <c r="HD106" s="124"/>
      <c r="HN106" s="124"/>
      <c r="HX106" s="124"/>
    </row>
    <row xmlns:x14ac="http://schemas.microsoft.com/office/spreadsheetml/2009/9/ac" r="107" s="3" customFormat="true" x14ac:dyDescent="0.25">
      <c r="A107" s="378" t="str">
        <f ca="true">IF(ISBLANK('Data Summary'!A109),"",'Data Summary'!A109)</f>
        <v/>
      </c>
      <c r="B107" s="124"/>
      <c r="L107" s="124"/>
      <c r="V107" s="124"/>
      <c r="AF107" s="124"/>
      <c r="AP107" s="124"/>
      <c r="AZ107" s="124"/>
      <c r="BA107" s="124"/>
      <c r="BJ107" s="124"/>
      <c r="BT107" s="124"/>
      <c r="CD107" s="124"/>
      <c r="CN107" s="124"/>
      <c r="CX107" s="124"/>
      <c r="DH107" s="124"/>
      <c r="DR107" s="124"/>
      <c r="EB107" s="124"/>
      <c r="EL107" s="124"/>
      <c r="EV107" s="124"/>
      <c r="FF107" s="124"/>
      <c r="FP107" s="124"/>
      <c r="FZ107" s="124"/>
      <c r="GJ107" s="124"/>
      <c r="GT107" s="124"/>
      <c r="HD107" s="124"/>
      <c r="HN107" s="124"/>
      <c r="HX107" s="124"/>
    </row>
    <row xmlns:x14ac="http://schemas.microsoft.com/office/spreadsheetml/2009/9/ac" r="108" s="3" customFormat="true" x14ac:dyDescent="0.25">
      <c r="A108" s="378" t="str">
        <f ca="true">IF(ISBLANK('Data Summary'!A110),"",'Data Summary'!A110)</f>
        <v/>
      </c>
      <c r="B108" s="124"/>
      <c r="L108" s="124"/>
      <c r="V108" s="124"/>
      <c r="AF108" s="124"/>
      <c r="AP108" s="124"/>
      <c r="AZ108" s="124"/>
      <c r="BA108" s="124"/>
      <c r="BJ108" s="124"/>
      <c r="BT108" s="124"/>
      <c r="CD108" s="124"/>
      <c r="CN108" s="124"/>
      <c r="CX108" s="124"/>
      <c r="DH108" s="124"/>
      <c r="DR108" s="124"/>
      <c r="EB108" s="124"/>
      <c r="EL108" s="124"/>
      <c r="EV108" s="124"/>
      <c r="FF108" s="124"/>
      <c r="FP108" s="124"/>
      <c r="FZ108" s="124"/>
      <c r="GJ108" s="124"/>
      <c r="GT108" s="124"/>
      <c r="HD108" s="124"/>
      <c r="HN108" s="124"/>
      <c r="HX108" s="124"/>
    </row>
    <row xmlns:x14ac="http://schemas.microsoft.com/office/spreadsheetml/2009/9/ac" r="109" s="3" customFormat="true" x14ac:dyDescent="0.25">
      <c r="A109" s="378" t="str">
        <f ca="true">IF(ISBLANK('Data Summary'!A111),"",'Data Summary'!A111)</f>
        <v/>
      </c>
      <c r="B109" s="124"/>
      <c r="L109" s="124"/>
      <c r="V109" s="124"/>
      <c r="AF109" s="124"/>
      <c r="AP109" s="124"/>
      <c r="AZ109" s="124"/>
      <c r="BA109" s="124"/>
      <c r="BJ109" s="124"/>
      <c r="BT109" s="124"/>
      <c r="CD109" s="124"/>
      <c r="CN109" s="124"/>
      <c r="CX109" s="124"/>
      <c r="DH109" s="124"/>
      <c r="DR109" s="124"/>
      <c r="EB109" s="124"/>
      <c r="EL109" s="124"/>
      <c r="EV109" s="124"/>
      <c r="FF109" s="124"/>
      <c r="FP109" s="124"/>
      <c r="FZ109" s="124"/>
      <c r="GJ109" s="124"/>
      <c r="GT109" s="124"/>
      <c r="HD109" s="124"/>
      <c r="HN109" s="124"/>
      <c r="HX109" s="124"/>
    </row>
    <row xmlns:x14ac="http://schemas.microsoft.com/office/spreadsheetml/2009/9/ac" r="110" s="3" customFormat="true" x14ac:dyDescent="0.25">
      <c r="A110" s="378" t="str">
        <f ca="true">IF(ISBLANK('Data Summary'!A112),"",'Data Summary'!A112)</f>
        <v/>
      </c>
      <c r="B110" s="124"/>
      <c r="L110" s="124"/>
      <c r="V110" s="124"/>
      <c r="AF110" s="124"/>
      <c r="AP110" s="124"/>
      <c r="AZ110" s="124"/>
      <c r="BA110" s="124"/>
      <c r="BJ110" s="124"/>
      <c r="BT110" s="124"/>
      <c r="CD110" s="124"/>
      <c r="CN110" s="124"/>
      <c r="CX110" s="124"/>
      <c r="DH110" s="124"/>
      <c r="DR110" s="124"/>
      <c r="EB110" s="124"/>
      <c r="EL110" s="124"/>
      <c r="EV110" s="124"/>
      <c r="FF110" s="124"/>
      <c r="FP110" s="124"/>
      <c r="FZ110" s="124"/>
      <c r="GJ110" s="124"/>
      <c r="GT110" s="124"/>
      <c r="HD110" s="124"/>
      <c r="HN110" s="124"/>
      <c r="HX110" s="124"/>
    </row>
    <row xmlns:x14ac="http://schemas.microsoft.com/office/spreadsheetml/2009/9/ac" r="111" s="3" customFormat="true" x14ac:dyDescent="0.25">
      <c r="A111" s="378" t="str">
        <f ca="true">IF(ISBLANK('Data Summary'!A113),"",'Data Summary'!A113)</f>
        <v/>
      </c>
      <c r="B111" s="124"/>
      <c r="L111" s="124"/>
      <c r="V111" s="124"/>
      <c r="AF111" s="124"/>
      <c r="AP111" s="124"/>
      <c r="AZ111" s="124"/>
      <c r="BA111" s="124"/>
      <c r="BJ111" s="124"/>
      <c r="BT111" s="124"/>
      <c r="CD111" s="124"/>
      <c r="CN111" s="124"/>
      <c r="CX111" s="124"/>
      <c r="DH111" s="124"/>
      <c r="DR111" s="124"/>
      <c r="EB111" s="124"/>
      <c r="EL111" s="124"/>
      <c r="EV111" s="124"/>
      <c r="FF111" s="124"/>
      <c r="FP111" s="124"/>
      <c r="FZ111" s="124"/>
      <c r="GJ111" s="124"/>
      <c r="GT111" s="124"/>
      <c r="HD111" s="124"/>
      <c r="HN111" s="124"/>
      <c r="HX111" s="124"/>
    </row>
    <row xmlns:x14ac="http://schemas.microsoft.com/office/spreadsheetml/2009/9/ac" r="112" s="3" customFormat="true" x14ac:dyDescent="0.25">
      <c r="A112" s="378" t="str">
        <f ca="true">IF(ISBLANK('Data Summary'!A114),"",'Data Summary'!A114)</f>
        <v/>
      </c>
      <c r="B112" s="124"/>
      <c r="L112" s="124"/>
      <c r="V112" s="124"/>
      <c r="AF112" s="124"/>
      <c r="AP112" s="124"/>
      <c r="AZ112" s="124"/>
      <c r="BA112" s="124"/>
      <c r="BJ112" s="124"/>
      <c r="BT112" s="124"/>
      <c r="CD112" s="124"/>
      <c r="CN112" s="124"/>
      <c r="CX112" s="124"/>
      <c r="DH112" s="124"/>
      <c r="DR112" s="124"/>
      <c r="EB112" s="124"/>
      <c r="EL112" s="124"/>
      <c r="EV112" s="124"/>
      <c r="FF112" s="124"/>
      <c r="FP112" s="124"/>
      <c r="FZ112" s="124"/>
      <c r="GJ112" s="124"/>
      <c r="GT112" s="124"/>
      <c r="HD112" s="124"/>
      <c r="HN112" s="124"/>
      <c r="HX112" s="124"/>
    </row>
    <row xmlns:x14ac="http://schemas.microsoft.com/office/spreadsheetml/2009/9/ac" r="113" s="3" customFormat="true" x14ac:dyDescent="0.25">
      <c r="A113" s="378" t="str">
        <f ca="true">IF(ISBLANK('Data Summary'!A115),"",'Data Summary'!A115)</f>
        <v/>
      </c>
      <c r="B113" s="124"/>
      <c r="L113" s="124"/>
      <c r="V113" s="124"/>
      <c r="AF113" s="124"/>
      <c r="AP113" s="124"/>
      <c r="AZ113" s="124"/>
      <c r="BA113" s="124"/>
      <c r="BJ113" s="124"/>
      <c r="BT113" s="124"/>
      <c r="CD113" s="124"/>
      <c r="CN113" s="124"/>
      <c r="CX113" s="124"/>
      <c r="DH113" s="124"/>
      <c r="DR113" s="124"/>
      <c r="EB113" s="124"/>
      <c r="EL113" s="124"/>
      <c r="EV113" s="124"/>
      <c r="FF113" s="124"/>
      <c r="FP113" s="124"/>
      <c r="FZ113" s="124"/>
      <c r="GJ113" s="124"/>
      <c r="GT113" s="124"/>
      <c r="HD113" s="124"/>
      <c r="HN113" s="124"/>
      <c r="HX113" s="124"/>
    </row>
    <row xmlns:x14ac="http://schemas.microsoft.com/office/spreadsheetml/2009/9/ac" r="114" s="3" customFormat="true" x14ac:dyDescent="0.25">
      <c r="A114" s="378" t="str">
        <f ca="true">IF(ISBLANK('Data Summary'!A116),"",'Data Summary'!A116)</f>
        <v/>
      </c>
      <c r="B114" s="124"/>
      <c r="L114" s="124"/>
      <c r="V114" s="124"/>
      <c r="AF114" s="124"/>
      <c r="AP114" s="124"/>
      <c r="AZ114" s="124"/>
      <c r="BA114" s="124"/>
      <c r="BJ114" s="124"/>
      <c r="BT114" s="124"/>
      <c r="CD114" s="124"/>
      <c r="CN114" s="124"/>
      <c r="CX114" s="124"/>
      <c r="DH114" s="124"/>
      <c r="DR114" s="124"/>
      <c r="EB114" s="124"/>
      <c r="EL114" s="124"/>
      <c r="EV114" s="124"/>
      <c r="FF114" s="124"/>
      <c r="FP114" s="124"/>
      <c r="FZ114" s="124"/>
      <c r="GJ114" s="124"/>
      <c r="GT114" s="124"/>
      <c r="HD114" s="124"/>
      <c r="HN114" s="124"/>
      <c r="HX114" s="124"/>
    </row>
    <row xmlns:x14ac="http://schemas.microsoft.com/office/spreadsheetml/2009/9/ac" r="115" s="3" customFormat="true" x14ac:dyDescent="0.25">
      <c r="A115" s="378" t="str">
        <f ca="true">IF(ISBLANK('Data Summary'!A117),"",'Data Summary'!A117)</f>
        <v/>
      </c>
      <c r="B115" s="124"/>
      <c r="L115" s="124"/>
      <c r="V115" s="124"/>
      <c r="AF115" s="124"/>
      <c r="AP115" s="124"/>
      <c r="AZ115" s="124"/>
      <c r="BA115" s="124"/>
      <c r="BJ115" s="124"/>
      <c r="BT115" s="124"/>
      <c r="CD115" s="124"/>
      <c r="CN115" s="124"/>
      <c r="CX115" s="124"/>
      <c r="DH115" s="124"/>
      <c r="DR115" s="124"/>
      <c r="EB115" s="124"/>
      <c r="EL115" s="124"/>
      <c r="EV115" s="124"/>
      <c r="FF115" s="124"/>
      <c r="FP115" s="124"/>
      <c r="FZ115" s="124"/>
      <c r="GJ115" s="124"/>
      <c r="GT115" s="124"/>
      <c r="HD115" s="124"/>
      <c r="HN115" s="124"/>
      <c r="HX115" s="124"/>
    </row>
    <row xmlns:x14ac="http://schemas.microsoft.com/office/spreadsheetml/2009/9/ac" r="116" s="3" customFormat="true" x14ac:dyDescent="0.25">
      <c r="A116" s="378" t="str">
        <f ca="true">IF(ISBLANK('Data Summary'!A118),"",'Data Summary'!A118)</f>
        <v/>
      </c>
      <c r="B116" s="124"/>
      <c r="L116" s="124"/>
      <c r="V116" s="124"/>
      <c r="AF116" s="124"/>
      <c r="AP116" s="124"/>
      <c r="AZ116" s="124"/>
      <c r="BA116" s="124"/>
      <c r="BJ116" s="124"/>
      <c r="BT116" s="124"/>
      <c r="CD116" s="124"/>
      <c r="CN116" s="124"/>
      <c r="CX116" s="124"/>
      <c r="DH116" s="124"/>
      <c r="DR116" s="124"/>
      <c r="EB116" s="124"/>
      <c r="EL116" s="124"/>
      <c r="EV116" s="124"/>
      <c r="FF116" s="124"/>
      <c r="FP116" s="124"/>
      <c r="FZ116" s="124"/>
      <c r="GJ116" s="124"/>
      <c r="GT116" s="124"/>
      <c r="HD116" s="124"/>
      <c r="HN116" s="124"/>
      <c r="HX116" s="124"/>
    </row>
    <row xmlns:x14ac="http://schemas.microsoft.com/office/spreadsheetml/2009/9/ac" r="117" s="3" customFormat="true" x14ac:dyDescent="0.25">
      <c r="A117" s="378" t="str">
        <f ca="true">IF(ISBLANK('Data Summary'!A119),"",'Data Summary'!A119)</f>
        <v/>
      </c>
      <c r="B117" s="124"/>
      <c r="L117" s="124"/>
      <c r="V117" s="124"/>
      <c r="AF117" s="124"/>
      <c r="AP117" s="124"/>
      <c r="AZ117" s="124"/>
      <c r="BA117" s="124"/>
      <c r="BJ117" s="124"/>
      <c r="BT117" s="124"/>
      <c r="CD117" s="124"/>
      <c r="CN117" s="124"/>
      <c r="CX117" s="124"/>
      <c r="DH117" s="124"/>
      <c r="DR117" s="124"/>
      <c r="EB117" s="124"/>
      <c r="EL117" s="124"/>
      <c r="EV117" s="124"/>
      <c r="FF117" s="124"/>
      <c r="FP117" s="124"/>
      <c r="FZ117" s="124"/>
      <c r="GJ117" s="124"/>
      <c r="GT117" s="124"/>
      <c r="HD117" s="124"/>
      <c r="HN117" s="124"/>
      <c r="HX117" s="124"/>
    </row>
    <row xmlns:x14ac="http://schemas.microsoft.com/office/spreadsheetml/2009/9/ac" r="118" s="3" customFormat="true" x14ac:dyDescent="0.25">
      <c r="A118" s="378" t="str">
        <f ca="true">IF(ISBLANK('Data Summary'!A120),"",'Data Summary'!A120)</f>
        <v/>
      </c>
      <c r="B118" s="124"/>
      <c r="L118" s="124"/>
      <c r="V118" s="124"/>
      <c r="AF118" s="124"/>
      <c r="AP118" s="124"/>
      <c r="AZ118" s="124"/>
      <c r="BA118" s="124"/>
      <c r="BJ118" s="124"/>
      <c r="BT118" s="124"/>
      <c r="CD118" s="124"/>
      <c r="CN118" s="124"/>
      <c r="CX118" s="124"/>
      <c r="DH118" s="124"/>
      <c r="DR118" s="124"/>
      <c r="EB118" s="124"/>
      <c r="EL118" s="124"/>
      <c r="EV118" s="124"/>
      <c r="FF118" s="124"/>
      <c r="FP118" s="124"/>
      <c r="FZ118" s="124"/>
      <c r="GJ118" s="124"/>
      <c r="GT118" s="124"/>
      <c r="HD118" s="124"/>
      <c r="HN118" s="124"/>
      <c r="HX118" s="124"/>
    </row>
    <row xmlns:x14ac="http://schemas.microsoft.com/office/spreadsheetml/2009/9/ac" r="119" s="3" customFormat="true" x14ac:dyDescent="0.25">
      <c r="A119" s="378" t="str">
        <f ca="true">IF(ISBLANK('Data Summary'!A121),"",'Data Summary'!A121)</f>
        <v/>
      </c>
      <c r="B119" s="124"/>
      <c r="L119" s="124"/>
      <c r="V119" s="124"/>
      <c r="AF119" s="124"/>
      <c r="AP119" s="124"/>
      <c r="AZ119" s="124"/>
      <c r="BA119" s="124"/>
      <c r="BJ119" s="124"/>
      <c r="BT119" s="124"/>
      <c r="CD119" s="124"/>
      <c r="CN119" s="124"/>
      <c r="CX119" s="124"/>
      <c r="DH119" s="124"/>
      <c r="DR119" s="124"/>
      <c r="EB119" s="124"/>
      <c r="EL119" s="124"/>
      <c r="EV119" s="124"/>
      <c r="FF119" s="124"/>
      <c r="FP119" s="124"/>
      <c r="FZ119" s="124"/>
      <c r="GJ119" s="124"/>
      <c r="GT119" s="124"/>
      <c r="HD119" s="124"/>
      <c r="HN119" s="124"/>
      <c r="HX119" s="124"/>
    </row>
    <row xmlns:x14ac="http://schemas.microsoft.com/office/spreadsheetml/2009/9/ac" r="120" s="3" customFormat="true" x14ac:dyDescent="0.25">
      <c r="A120" s="378" t="str">
        <f ca="true">IF(ISBLANK('Data Summary'!A122),"",'Data Summary'!A122)</f>
        <v/>
      </c>
      <c r="B120" s="124"/>
      <c r="L120" s="124"/>
      <c r="V120" s="124"/>
      <c r="AF120" s="124"/>
      <c r="AP120" s="124"/>
      <c r="AZ120" s="124"/>
      <c r="BA120" s="124"/>
      <c r="BJ120" s="124"/>
      <c r="BT120" s="124"/>
      <c r="CD120" s="124"/>
      <c r="CN120" s="124"/>
      <c r="CX120" s="124"/>
      <c r="DH120" s="124"/>
      <c r="DR120" s="124"/>
      <c r="EB120" s="124"/>
      <c r="EL120" s="124"/>
      <c r="EV120" s="124"/>
      <c r="FF120" s="124"/>
      <c r="FP120" s="124"/>
      <c r="FZ120" s="124"/>
      <c r="GJ120" s="124"/>
      <c r="GT120" s="124"/>
      <c r="HD120" s="124"/>
      <c r="HN120" s="124"/>
      <c r="HX120" s="124"/>
    </row>
    <row xmlns:x14ac="http://schemas.microsoft.com/office/spreadsheetml/2009/9/ac" r="121" s="3" customFormat="true" x14ac:dyDescent="0.25">
      <c r="A121" s="378" t="str">
        <f ca="true">IF(ISBLANK('Data Summary'!A123),"",'Data Summary'!A123)</f>
        <v/>
      </c>
      <c r="B121" s="124"/>
      <c r="L121" s="124"/>
      <c r="V121" s="124"/>
      <c r="AF121" s="124"/>
      <c r="AP121" s="124"/>
      <c r="AZ121" s="124"/>
      <c r="BA121" s="124"/>
      <c r="BJ121" s="124"/>
      <c r="BT121" s="124"/>
      <c r="CD121" s="124"/>
      <c r="CN121" s="124"/>
      <c r="CX121" s="124"/>
      <c r="DH121" s="124"/>
      <c r="DR121" s="124"/>
      <c r="EB121" s="124"/>
      <c r="EL121" s="124"/>
      <c r="EV121" s="124"/>
      <c r="FF121" s="124"/>
      <c r="FP121" s="124"/>
      <c r="FZ121" s="124"/>
      <c r="GJ121" s="124"/>
      <c r="GT121" s="124"/>
      <c r="HD121" s="124"/>
      <c r="HN121" s="124"/>
      <c r="HX121" s="124"/>
    </row>
    <row xmlns:x14ac="http://schemas.microsoft.com/office/spreadsheetml/2009/9/ac" r="122" s="3" customFormat="true" x14ac:dyDescent="0.25">
      <c r="A122" s="378" t="str">
        <f ca="true">IF(ISBLANK('Data Summary'!A124),"",'Data Summary'!A124)</f>
        <v/>
      </c>
      <c r="B122" s="124"/>
      <c r="L122" s="124"/>
      <c r="V122" s="124"/>
      <c r="AF122" s="124"/>
      <c r="AP122" s="124"/>
      <c r="AZ122" s="124"/>
      <c r="BA122" s="124"/>
      <c r="BJ122" s="124"/>
      <c r="BT122" s="124"/>
      <c r="CD122" s="124"/>
      <c r="CN122" s="124"/>
      <c r="CX122" s="124"/>
      <c r="DH122" s="124"/>
      <c r="DR122" s="124"/>
      <c r="EB122" s="124"/>
      <c r="EL122" s="124"/>
      <c r="EV122" s="124"/>
      <c r="FF122" s="124"/>
      <c r="FP122" s="124"/>
      <c r="FZ122" s="124"/>
      <c r="GJ122" s="124"/>
      <c r="GT122" s="124"/>
      <c r="HD122" s="124"/>
      <c r="HN122" s="124"/>
      <c r="HX122" s="124"/>
    </row>
    <row xmlns:x14ac="http://schemas.microsoft.com/office/spreadsheetml/2009/9/ac" r="123" s="3" customFormat="true" x14ac:dyDescent="0.25">
      <c r="A123" s="378" t="str">
        <f ca="true">IF(ISBLANK('Data Summary'!A125),"",'Data Summary'!A125)</f>
        <v/>
      </c>
      <c r="B123" s="124"/>
      <c r="L123" s="124"/>
      <c r="V123" s="124"/>
      <c r="AF123" s="124"/>
      <c r="AP123" s="124"/>
      <c r="AZ123" s="124"/>
      <c r="BA123" s="124"/>
      <c r="BJ123" s="124"/>
      <c r="BT123" s="124"/>
      <c r="CD123" s="124"/>
      <c r="CN123" s="124"/>
      <c r="CX123" s="124"/>
      <c r="DH123" s="124"/>
      <c r="DR123" s="124"/>
      <c r="EB123" s="124"/>
      <c r="EL123" s="124"/>
      <c r="EV123" s="124"/>
      <c r="FF123" s="124"/>
      <c r="FP123" s="124"/>
      <c r="FZ123" s="124"/>
      <c r="GJ123" s="124"/>
      <c r="GT123" s="124"/>
      <c r="HD123" s="124"/>
      <c r="HN123" s="124"/>
      <c r="HX123" s="124"/>
    </row>
    <row xmlns:x14ac="http://schemas.microsoft.com/office/spreadsheetml/2009/9/ac" r="124" s="3" customFormat="true" x14ac:dyDescent="0.25">
      <c r="A124" s="378" t="str">
        <f ca="true">IF(ISBLANK('Data Summary'!A126),"",'Data Summary'!A126)</f>
        <v/>
      </c>
      <c r="B124" s="124"/>
      <c r="L124" s="124"/>
      <c r="V124" s="124"/>
      <c r="AF124" s="124"/>
      <c r="AP124" s="124"/>
      <c r="AZ124" s="124"/>
      <c r="BA124" s="124"/>
      <c r="BJ124" s="124"/>
      <c r="BT124" s="124"/>
      <c r="CD124" s="124"/>
      <c r="CN124" s="124"/>
      <c r="CX124" s="124"/>
      <c r="DH124" s="124"/>
      <c r="DR124" s="124"/>
      <c r="EB124" s="124"/>
      <c r="EL124" s="124"/>
      <c r="EV124" s="124"/>
      <c r="FF124" s="124"/>
      <c r="FP124" s="124"/>
      <c r="FZ124" s="124"/>
      <c r="GJ124" s="124"/>
      <c r="GT124" s="124"/>
      <c r="HD124" s="124"/>
      <c r="HN124" s="124"/>
      <c r="HX124" s="124"/>
    </row>
    <row xmlns:x14ac="http://schemas.microsoft.com/office/spreadsheetml/2009/9/ac" r="125" s="3" customFormat="true" x14ac:dyDescent="0.25">
      <c r="A125" s="378" t="str">
        <f ca="true">IF(ISBLANK('Data Summary'!A127),"",'Data Summary'!A127)</f>
        <v/>
      </c>
      <c r="B125" s="124"/>
      <c r="L125" s="124"/>
      <c r="V125" s="124"/>
      <c r="AF125" s="124"/>
      <c r="AP125" s="124"/>
      <c r="AZ125" s="124"/>
      <c r="BA125" s="124"/>
      <c r="BJ125" s="124"/>
      <c r="BT125" s="124"/>
      <c r="CD125" s="124"/>
      <c r="CN125" s="124"/>
      <c r="CX125" s="124"/>
      <c r="DH125" s="124"/>
      <c r="DR125" s="124"/>
      <c r="EB125" s="124"/>
      <c r="EL125" s="124"/>
      <c r="EV125" s="124"/>
      <c r="FF125" s="124"/>
      <c r="FP125" s="124"/>
      <c r="FZ125" s="124"/>
      <c r="GJ125" s="124"/>
      <c r="GT125" s="124"/>
      <c r="HD125" s="124"/>
      <c r="HN125" s="124"/>
      <c r="HX125" s="124"/>
    </row>
    <row xmlns:x14ac="http://schemas.microsoft.com/office/spreadsheetml/2009/9/ac" r="126" s="3" customFormat="true" x14ac:dyDescent="0.25">
      <c r="A126" s="378" t="str">
        <f ca="true">IF(ISBLANK('Data Summary'!A128),"",'Data Summary'!A128)</f>
        <v/>
      </c>
      <c r="B126" s="124"/>
      <c r="L126" s="124"/>
      <c r="V126" s="124"/>
      <c r="AF126" s="124"/>
      <c r="AP126" s="124"/>
      <c r="AZ126" s="124"/>
      <c r="BA126" s="124"/>
      <c r="BJ126" s="124"/>
      <c r="BT126" s="124"/>
      <c r="CD126" s="124"/>
      <c r="CN126" s="124"/>
      <c r="CX126" s="124"/>
      <c r="DH126" s="124"/>
      <c r="DR126" s="124"/>
      <c r="EB126" s="124"/>
      <c r="EL126" s="124"/>
      <c r="EV126" s="124"/>
      <c r="FF126" s="124"/>
      <c r="FP126" s="124"/>
      <c r="FZ126" s="124"/>
      <c r="GJ126" s="124"/>
      <c r="GT126" s="124"/>
      <c r="HD126" s="124"/>
      <c r="HN126" s="124"/>
      <c r="HX126" s="124"/>
    </row>
    <row xmlns:x14ac="http://schemas.microsoft.com/office/spreadsheetml/2009/9/ac" r="127" s="3" customFormat="true" x14ac:dyDescent="0.25">
      <c r="A127" s="378" t="str">
        <f ca="true">IF(ISBLANK('Data Summary'!A129),"",'Data Summary'!A129)</f>
        <v/>
      </c>
      <c r="B127" s="124"/>
      <c r="L127" s="124"/>
      <c r="V127" s="124"/>
      <c r="AF127" s="124"/>
      <c r="AP127" s="124"/>
      <c r="AZ127" s="124"/>
      <c r="BA127" s="124"/>
      <c r="BJ127" s="124"/>
      <c r="BT127" s="124"/>
      <c r="CD127" s="124"/>
      <c r="CN127" s="124"/>
      <c r="CX127" s="124"/>
      <c r="DH127" s="124"/>
      <c r="DR127" s="124"/>
      <c r="EB127" s="124"/>
      <c r="EL127" s="124"/>
      <c r="EV127" s="124"/>
      <c r="FF127" s="124"/>
      <c r="FP127" s="124"/>
      <c r="FZ127" s="124"/>
      <c r="GJ127" s="124"/>
      <c r="GT127" s="124"/>
      <c r="HD127" s="124"/>
      <c r="HN127" s="124"/>
      <c r="HX127" s="124"/>
    </row>
    <row xmlns:x14ac="http://schemas.microsoft.com/office/spreadsheetml/2009/9/ac" r="128" s="3" customFormat="true" x14ac:dyDescent="0.25">
      <c r="A128" s="378" t="str">
        <f ca="true">IF(ISBLANK('Data Summary'!A130),"",'Data Summary'!A130)</f>
        <v/>
      </c>
      <c r="B128" s="124"/>
      <c r="L128" s="124"/>
      <c r="V128" s="124"/>
      <c r="AF128" s="124"/>
      <c r="AP128" s="124"/>
      <c r="AZ128" s="124"/>
      <c r="BA128" s="124"/>
      <c r="BJ128" s="124"/>
      <c r="BT128" s="124"/>
      <c r="CD128" s="124"/>
      <c r="CN128" s="124"/>
      <c r="CX128" s="124"/>
      <c r="DH128" s="124"/>
      <c r="DR128" s="124"/>
      <c r="EB128" s="124"/>
      <c r="EL128" s="124"/>
      <c r="EV128" s="124"/>
      <c r="FF128" s="124"/>
      <c r="FP128" s="124"/>
      <c r="FZ128" s="124"/>
      <c r="GJ128" s="124"/>
      <c r="GT128" s="124"/>
      <c r="HD128" s="124"/>
      <c r="HN128" s="124"/>
      <c r="HX128" s="124"/>
    </row>
    <row xmlns:x14ac="http://schemas.microsoft.com/office/spreadsheetml/2009/9/ac" r="129" s="3" customFormat="true" x14ac:dyDescent="0.25">
      <c r="A129" s="378" t="str">
        <f ca="true">IF(ISBLANK('Data Summary'!A131),"",'Data Summary'!A131)</f>
        <v/>
      </c>
      <c r="B129" s="124"/>
      <c r="L129" s="124"/>
      <c r="V129" s="124"/>
      <c r="AF129" s="124"/>
      <c r="AP129" s="124"/>
      <c r="AZ129" s="124"/>
      <c r="BA129" s="124"/>
      <c r="BJ129" s="124"/>
      <c r="BT129" s="124"/>
      <c r="CD129" s="124"/>
      <c r="CN129" s="124"/>
      <c r="CX129" s="124"/>
      <c r="DH129" s="124"/>
      <c r="DR129" s="124"/>
      <c r="EB129" s="124"/>
      <c r="EL129" s="124"/>
      <c r="EV129" s="124"/>
      <c r="FF129" s="124"/>
      <c r="FP129" s="124"/>
      <c r="FZ129" s="124"/>
      <c r="GJ129" s="124"/>
      <c r="GT129" s="124"/>
      <c r="HD129" s="124"/>
      <c r="HN129" s="124"/>
      <c r="HX129" s="124"/>
    </row>
    <row xmlns:x14ac="http://schemas.microsoft.com/office/spreadsheetml/2009/9/ac" r="130" s="3" customFormat="true" x14ac:dyDescent="0.25">
      <c r="A130" s="378" t="str">
        <f ca="true">IF(ISBLANK('Data Summary'!A132),"",'Data Summary'!A132)</f>
        <v/>
      </c>
      <c r="B130" s="124"/>
      <c r="L130" s="124"/>
      <c r="V130" s="124"/>
      <c r="AF130" s="124"/>
      <c r="AP130" s="124"/>
      <c r="AZ130" s="124"/>
      <c r="BA130" s="124"/>
      <c r="BJ130" s="124"/>
      <c r="BT130" s="124"/>
      <c r="CD130" s="124"/>
      <c r="CN130" s="124"/>
      <c r="CX130" s="124"/>
      <c r="DH130" s="124"/>
      <c r="DR130" s="124"/>
      <c r="EB130" s="124"/>
      <c r="EL130" s="124"/>
      <c r="EV130" s="124"/>
      <c r="FF130" s="124"/>
      <c r="FP130" s="124"/>
      <c r="FZ130" s="124"/>
      <c r="GJ130" s="124"/>
      <c r="GT130" s="124"/>
      <c r="HD130" s="124"/>
      <c r="HN130" s="124"/>
      <c r="HX130" s="124"/>
    </row>
    <row xmlns:x14ac="http://schemas.microsoft.com/office/spreadsheetml/2009/9/ac" r="131" s="3" customFormat="true" x14ac:dyDescent="0.25">
      <c r="A131" s="378" t="str">
        <f ca="true">IF(ISBLANK('Data Summary'!A133),"",'Data Summary'!A133)</f>
        <v/>
      </c>
      <c r="B131" s="124"/>
      <c r="L131" s="124"/>
      <c r="V131" s="124"/>
      <c r="AF131" s="124"/>
      <c r="AP131" s="124"/>
      <c r="AZ131" s="124"/>
      <c r="BA131" s="124"/>
      <c r="BJ131" s="124"/>
      <c r="BT131" s="124"/>
      <c r="CD131" s="124"/>
      <c r="CN131" s="124"/>
      <c r="CX131" s="124"/>
      <c r="DH131" s="124"/>
      <c r="DR131" s="124"/>
      <c r="EB131" s="124"/>
      <c r="EL131" s="124"/>
      <c r="EV131" s="124"/>
      <c r="FF131" s="124"/>
      <c r="FP131" s="124"/>
      <c r="FZ131" s="124"/>
      <c r="GJ131" s="124"/>
      <c r="GT131" s="124"/>
      <c r="HD131" s="124"/>
      <c r="HN131" s="124"/>
      <c r="HX131" s="124"/>
    </row>
    <row xmlns:x14ac="http://schemas.microsoft.com/office/spreadsheetml/2009/9/ac" r="132" s="3" customFormat="true" x14ac:dyDescent="0.25">
      <c r="A132" s="378" t="str">
        <f ca="true">IF(ISBLANK('Data Summary'!A134),"",'Data Summary'!A134)</f>
        <v/>
      </c>
      <c r="B132" s="124"/>
      <c r="L132" s="124"/>
      <c r="V132" s="124"/>
      <c r="AF132" s="124"/>
      <c r="AP132" s="124"/>
      <c r="AZ132" s="124"/>
      <c r="BA132" s="124"/>
      <c r="BJ132" s="124"/>
      <c r="BT132" s="124"/>
      <c r="CD132" s="124"/>
      <c r="CN132" s="124"/>
      <c r="CX132" s="124"/>
      <c r="DH132" s="124"/>
      <c r="DR132" s="124"/>
      <c r="EB132" s="124"/>
      <c r="EL132" s="124"/>
      <c r="EV132" s="124"/>
      <c r="FF132" s="124"/>
      <c r="FP132" s="124"/>
      <c r="FZ132" s="124"/>
      <c r="GJ132" s="124"/>
      <c r="GT132" s="124"/>
      <c r="HD132" s="124"/>
      <c r="HN132" s="124"/>
      <c r="HX132" s="124"/>
    </row>
    <row xmlns:x14ac="http://schemas.microsoft.com/office/spreadsheetml/2009/9/ac" r="133" s="3" customFormat="true" x14ac:dyDescent="0.25">
      <c r="A133" s="378" t="str">
        <f ca="true">IF(ISBLANK('Data Summary'!A135),"",'Data Summary'!A135)</f>
        <v/>
      </c>
      <c r="B133" s="124"/>
      <c r="L133" s="124"/>
      <c r="V133" s="124"/>
      <c r="AF133" s="124"/>
      <c r="AP133" s="124"/>
      <c r="AZ133" s="124"/>
      <c r="BA133" s="124"/>
      <c r="BJ133" s="124"/>
      <c r="BT133" s="124"/>
      <c r="CD133" s="124"/>
      <c r="CN133" s="124"/>
      <c r="CX133" s="124"/>
      <c r="DH133" s="124"/>
      <c r="DR133" s="124"/>
      <c r="EB133" s="124"/>
      <c r="EL133" s="124"/>
      <c r="EV133" s="124"/>
      <c r="FF133" s="124"/>
      <c r="FP133" s="124"/>
      <c r="FZ133" s="124"/>
      <c r="GJ133" s="124"/>
      <c r="GT133" s="124"/>
      <c r="HD133" s="124"/>
      <c r="HN133" s="124"/>
      <c r="HX133" s="124"/>
    </row>
    <row xmlns:x14ac="http://schemas.microsoft.com/office/spreadsheetml/2009/9/ac" r="134" s="3" customFormat="true" x14ac:dyDescent="0.25">
      <c r="A134" s="378" t="str">
        <f ca="true">IF(ISBLANK('Data Summary'!A136),"",'Data Summary'!A136)</f>
        <v/>
      </c>
      <c r="B134" s="124"/>
      <c r="L134" s="124"/>
      <c r="V134" s="124"/>
      <c r="AF134" s="124"/>
      <c r="AP134" s="124"/>
      <c r="AZ134" s="124"/>
      <c r="BA134" s="124"/>
      <c r="BJ134" s="124"/>
      <c r="BT134" s="124"/>
      <c r="CD134" s="124"/>
      <c r="CN134" s="124"/>
      <c r="CX134" s="124"/>
      <c r="DH134" s="124"/>
      <c r="DR134" s="124"/>
      <c r="EB134" s="124"/>
      <c r="EL134" s="124"/>
      <c r="EV134" s="124"/>
      <c r="FF134" s="124"/>
      <c r="FP134" s="124"/>
      <c r="FZ134" s="124"/>
      <c r="GJ134" s="124"/>
      <c r="GT134" s="124"/>
      <c r="HD134" s="124"/>
      <c r="HN134" s="124"/>
      <c r="HX134" s="124"/>
    </row>
    <row xmlns:x14ac="http://schemas.microsoft.com/office/spreadsheetml/2009/9/ac" r="135" s="3" customFormat="true" x14ac:dyDescent="0.25">
      <c r="A135" s="378" t="str">
        <f ca="true">IF(ISBLANK('Data Summary'!A137),"",'Data Summary'!A137)</f>
        <v/>
      </c>
      <c r="B135" s="124"/>
      <c r="L135" s="124"/>
      <c r="V135" s="124"/>
      <c r="AF135" s="124"/>
      <c r="AP135" s="124"/>
      <c r="AZ135" s="124"/>
      <c r="BA135" s="124"/>
      <c r="BJ135" s="124"/>
      <c r="BT135" s="124"/>
      <c r="CD135" s="124"/>
      <c r="CN135" s="124"/>
      <c r="CX135" s="124"/>
      <c r="DH135" s="124"/>
      <c r="DR135" s="124"/>
      <c r="EB135" s="124"/>
      <c r="EL135" s="124"/>
      <c r="EV135" s="124"/>
      <c r="FF135" s="124"/>
      <c r="FP135" s="124"/>
      <c r="FZ135" s="124"/>
      <c r="GJ135" s="124"/>
      <c r="GT135" s="124"/>
      <c r="HD135" s="124"/>
      <c r="HN135" s="124"/>
      <c r="HX135" s="124"/>
    </row>
    <row xmlns:x14ac="http://schemas.microsoft.com/office/spreadsheetml/2009/9/ac" r="136" s="3" customFormat="true" x14ac:dyDescent="0.25">
      <c r="A136" s="378" t="str">
        <f ca="true">IF(ISBLANK('Data Summary'!A138),"",'Data Summary'!A138)</f>
        <v/>
      </c>
      <c r="B136" s="124"/>
      <c r="L136" s="124"/>
      <c r="V136" s="124"/>
      <c r="AF136" s="124"/>
      <c r="AP136" s="124"/>
      <c r="AZ136" s="124"/>
      <c r="BA136" s="124"/>
      <c r="BJ136" s="124"/>
      <c r="BT136" s="124"/>
      <c r="CD136" s="124"/>
      <c r="CN136" s="124"/>
      <c r="CX136" s="124"/>
      <c r="DH136" s="124"/>
      <c r="DR136" s="124"/>
      <c r="EB136" s="124"/>
      <c r="EL136" s="124"/>
      <c r="EV136" s="124"/>
      <c r="FF136" s="124"/>
      <c r="FP136" s="124"/>
      <c r="FZ136" s="124"/>
      <c r="GJ136" s="124"/>
      <c r="GT136" s="124"/>
      <c r="HD136" s="124"/>
      <c r="HN136" s="124"/>
      <c r="HX136" s="124"/>
    </row>
    <row xmlns:x14ac="http://schemas.microsoft.com/office/spreadsheetml/2009/9/ac" r="137" s="3" customFormat="true" x14ac:dyDescent="0.25">
      <c r="A137" s="378" t="str">
        <f ca="true">IF(ISBLANK('Data Summary'!A139),"",'Data Summary'!A139)</f>
        <v/>
      </c>
      <c r="B137" s="124"/>
      <c r="L137" s="124"/>
      <c r="V137" s="124"/>
      <c r="AF137" s="124"/>
      <c r="AP137" s="124"/>
      <c r="AZ137" s="124"/>
      <c r="BA137" s="124"/>
      <c r="BJ137" s="124"/>
      <c r="BT137" s="124"/>
      <c r="CD137" s="124"/>
      <c r="CN137" s="124"/>
      <c r="CX137" s="124"/>
      <c r="DH137" s="124"/>
      <c r="DR137" s="124"/>
      <c r="EB137" s="124"/>
      <c r="EL137" s="124"/>
      <c r="EV137" s="124"/>
      <c r="FF137" s="124"/>
      <c r="FP137" s="124"/>
      <c r="FZ137" s="124"/>
      <c r="GJ137" s="124"/>
      <c r="GT137" s="124"/>
      <c r="HD137" s="124"/>
      <c r="HN137" s="124"/>
      <c r="HX137" s="124"/>
    </row>
    <row xmlns:x14ac="http://schemas.microsoft.com/office/spreadsheetml/2009/9/ac" r="138" s="3" customFormat="true" x14ac:dyDescent="0.25">
      <c r="A138" s="378" t="str">
        <f ca="true">IF(ISBLANK('Data Summary'!A140),"",'Data Summary'!A140)</f>
        <v/>
      </c>
      <c r="B138" s="124"/>
      <c r="L138" s="124"/>
      <c r="V138" s="124"/>
      <c r="AF138" s="124"/>
      <c r="AP138" s="124"/>
      <c r="AZ138" s="124"/>
      <c r="BA138" s="124"/>
      <c r="BJ138" s="124"/>
      <c r="BT138" s="124"/>
      <c r="CD138" s="124"/>
      <c r="CN138" s="124"/>
      <c r="CX138" s="124"/>
      <c r="DH138" s="124"/>
      <c r="DR138" s="124"/>
      <c r="EB138" s="124"/>
      <c r="EL138" s="124"/>
      <c r="EV138" s="124"/>
      <c r="FF138" s="124"/>
      <c r="FP138" s="124"/>
      <c r="FZ138" s="124"/>
      <c r="GJ138" s="124"/>
      <c r="GT138" s="124"/>
      <c r="HD138" s="124"/>
      <c r="HN138" s="124"/>
      <c r="HX138" s="124"/>
    </row>
    <row xmlns:x14ac="http://schemas.microsoft.com/office/spreadsheetml/2009/9/ac" r="139" s="3" customFormat="true" x14ac:dyDescent="0.25">
      <c r="A139" s="378" t="str">
        <f ca="true">IF(ISBLANK('Data Summary'!A141),"",'Data Summary'!A141)</f>
        <v/>
      </c>
      <c r="B139" s="124"/>
      <c r="L139" s="124"/>
      <c r="V139" s="124"/>
      <c r="AF139" s="124"/>
      <c r="AP139" s="124"/>
      <c r="AZ139" s="124"/>
      <c r="BA139" s="124"/>
      <c r="BJ139" s="124"/>
      <c r="BT139" s="124"/>
      <c r="CD139" s="124"/>
      <c r="CN139" s="124"/>
      <c r="CX139" s="124"/>
      <c r="DH139" s="124"/>
      <c r="DR139" s="124"/>
      <c r="EB139" s="124"/>
      <c r="EL139" s="124"/>
      <c r="EV139" s="124"/>
      <c r="FF139" s="124"/>
      <c r="FP139" s="124"/>
      <c r="FZ139" s="124"/>
      <c r="GJ139" s="124"/>
      <c r="GT139" s="124"/>
      <c r="HD139" s="124"/>
      <c r="HN139" s="124"/>
      <c r="HX139" s="124"/>
    </row>
    <row xmlns:x14ac="http://schemas.microsoft.com/office/spreadsheetml/2009/9/ac" r="140" s="3" customFormat="true" x14ac:dyDescent="0.25">
      <c r="A140" s="378" t="str">
        <f ca="true">IF(ISBLANK('Data Summary'!A142),"",'Data Summary'!A142)</f>
        <v/>
      </c>
      <c r="B140" s="124"/>
      <c r="L140" s="124"/>
      <c r="V140" s="124"/>
      <c r="AF140" s="124"/>
      <c r="AP140" s="124"/>
      <c r="AZ140" s="124"/>
      <c r="BA140" s="124"/>
      <c r="BJ140" s="124"/>
      <c r="BT140" s="124"/>
      <c r="CD140" s="124"/>
      <c r="CN140" s="124"/>
      <c r="CX140" s="124"/>
      <c r="DH140" s="124"/>
      <c r="DR140" s="124"/>
      <c r="EB140" s="124"/>
      <c r="EL140" s="124"/>
      <c r="EV140" s="124"/>
      <c r="FF140" s="124"/>
      <c r="FP140" s="124"/>
      <c r="FZ140" s="124"/>
      <c r="GJ140" s="124"/>
      <c r="GT140" s="124"/>
      <c r="HD140" s="124"/>
      <c r="HN140" s="124"/>
      <c r="HX140" s="124"/>
    </row>
    <row xmlns:x14ac="http://schemas.microsoft.com/office/spreadsheetml/2009/9/ac" r="141" s="3" customFormat="true" x14ac:dyDescent="0.25">
      <c r="A141" s="378" t="str">
        <f ca="true">IF(ISBLANK('Data Summary'!A143),"",'Data Summary'!A143)</f>
        <v/>
      </c>
      <c r="B141" s="124"/>
      <c r="L141" s="124"/>
      <c r="V141" s="124"/>
      <c r="AF141" s="124"/>
      <c r="AP141" s="124"/>
      <c r="AZ141" s="124"/>
      <c r="BA141" s="124"/>
      <c r="BJ141" s="124"/>
      <c r="BT141" s="124"/>
      <c r="CD141" s="124"/>
      <c r="CN141" s="124"/>
      <c r="CX141" s="124"/>
      <c r="DH141" s="124"/>
      <c r="DR141" s="124"/>
      <c r="EB141" s="124"/>
      <c r="EL141" s="124"/>
      <c r="EV141" s="124"/>
      <c r="FF141" s="124"/>
      <c r="FP141" s="124"/>
      <c r="FZ141" s="124"/>
      <c r="GJ141" s="124"/>
      <c r="GT141" s="124"/>
      <c r="HD141" s="124"/>
      <c r="HN141" s="124"/>
      <c r="HX141" s="124"/>
    </row>
    <row xmlns:x14ac="http://schemas.microsoft.com/office/spreadsheetml/2009/9/ac" r="142" s="3" customFormat="true" x14ac:dyDescent="0.25">
      <c r="A142" s="378" t="str">
        <f ca="true">IF(ISBLANK('Data Summary'!A144),"",'Data Summary'!A144)</f>
        <v/>
      </c>
      <c r="B142" s="124"/>
      <c r="L142" s="124"/>
      <c r="V142" s="124"/>
      <c r="AF142" s="124"/>
      <c r="AP142" s="124"/>
      <c r="AZ142" s="124"/>
      <c r="BA142" s="124"/>
      <c r="BJ142" s="124"/>
      <c r="BT142" s="124"/>
      <c r="CD142" s="124"/>
      <c r="CN142" s="124"/>
      <c r="CX142" s="124"/>
      <c r="DH142" s="124"/>
      <c r="DR142" s="124"/>
      <c r="EB142" s="124"/>
      <c r="EL142" s="124"/>
      <c r="EV142" s="124"/>
      <c r="FF142" s="124"/>
      <c r="FP142" s="124"/>
      <c r="FZ142" s="124"/>
      <c r="GJ142" s="124"/>
      <c r="GT142" s="124"/>
      <c r="HD142" s="124"/>
      <c r="HN142" s="124"/>
      <c r="HX142" s="124"/>
    </row>
    <row xmlns:x14ac="http://schemas.microsoft.com/office/spreadsheetml/2009/9/ac" r="143" s="3" customFormat="true" x14ac:dyDescent="0.25">
      <c r="A143" s="378" t="str">
        <f ca="true">IF(ISBLANK('Data Summary'!A145),"",'Data Summary'!A145)</f>
        <v/>
      </c>
      <c r="B143" s="124"/>
      <c r="L143" s="124"/>
      <c r="V143" s="124"/>
      <c r="AF143" s="124"/>
      <c r="AP143" s="124"/>
      <c r="AZ143" s="124"/>
      <c r="BA143" s="124"/>
      <c r="BJ143" s="124"/>
      <c r="BT143" s="124"/>
      <c r="CD143" s="124"/>
      <c r="CN143" s="124"/>
      <c r="CX143" s="124"/>
      <c r="DH143" s="124"/>
      <c r="DR143" s="124"/>
      <c r="EB143" s="124"/>
      <c r="EL143" s="124"/>
      <c r="EV143" s="124"/>
      <c r="FF143" s="124"/>
      <c r="FP143" s="124"/>
      <c r="FZ143" s="124"/>
      <c r="GJ143" s="124"/>
      <c r="GT143" s="124"/>
      <c r="HD143" s="124"/>
      <c r="HN143" s="124"/>
      <c r="HX143" s="124"/>
    </row>
    <row xmlns:x14ac="http://schemas.microsoft.com/office/spreadsheetml/2009/9/ac" r="144" s="3" customFormat="true" x14ac:dyDescent="0.25">
      <c r="A144" s="378" t="str">
        <f ca="true">IF(ISBLANK('Data Summary'!A146),"",'Data Summary'!A146)</f>
        <v/>
      </c>
      <c r="B144" s="124"/>
      <c r="L144" s="124"/>
      <c r="V144" s="124"/>
      <c r="AF144" s="124"/>
      <c r="AP144" s="124"/>
      <c r="AZ144" s="124"/>
      <c r="BA144" s="124"/>
      <c r="BJ144" s="124"/>
      <c r="BT144" s="124"/>
      <c r="CD144" s="124"/>
      <c r="CN144" s="124"/>
      <c r="CX144" s="124"/>
      <c r="DH144" s="124"/>
      <c r="DR144" s="124"/>
      <c r="EB144" s="124"/>
      <c r="EL144" s="124"/>
      <c r="EV144" s="124"/>
      <c r="FF144" s="124"/>
      <c r="FP144" s="124"/>
      <c r="FZ144" s="124"/>
      <c r="GJ144" s="124"/>
      <c r="GT144" s="124"/>
      <c r="HD144" s="124"/>
      <c r="HN144" s="124"/>
      <c r="HX144" s="124"/>
    </row>
    <row xmlns:x14ac="http://schemas.microsoft.com/office/spreadsheetml/2009/9/ac" r="145" s="3" customFormat="true" x14ac:dyDescent="0.25">
      <c r="A145" s="378" t="str">
        <f ca="true">IF(ISBLANK('Data Summary'!A147),"",'Data Summary'!A147)</f>
        <v/>
      </c>
      <c r="B145" s="124"/>
      <c r="L145" s="124"/>
      <c r="V145" s="124"/>
      <c r="AF145" s="124"/>
      <c r="AP145" s="124"/>
      <c r="AZ145" s="124"/>
      <c r="BA145" s="124"/>
      <c r="BJ145" s="124"/>
      <c r="BT145" s="124"/>
      <c r="CD145" s="124"/>
      <c r="CN145" s="124"/>
      <c r="CX145" s="124"/>
      <c r="DH145" s="124"/>
      <c r="DR145" s="124"/>
      <c r="EB145" s="124"/>
      <c r="EL145" s="124"/>
      <c r="EV145" s="124"/>
      <c r="FF145" s="124"/>
      <c r="FP145" s="124"/>
      <c r="FZ145" s="124"/>
      <c r="GJ145" s="124"/>
      <c r="GT145" s="124"/>
      <c r="HD145" s="124"/>
      <c r="HN145" s="124"/>
      <c r="HX145" s="124"/>
    </row>
    <row xmlns:x14ac="http://schemas.microsoft.com/office/spreadsheetml/2009/9/ac" r="146" s="3" customFormat="true" x14ac:dyDescent="0.25">
      <c r="A146" s="378" t="str">
        <f ca="true">IF(ISBLANK('Data Summary'!A148),"",'Data Summary'!A148)</f>
        <v/>
      </c>
      <c r="B146" s="124"/>
      <c r="L146" s="124"/>
      <c r="V146" s="124"/>
      <c r="AF146" s="124"/>
      <c r="AP146" s="124"/>
      <c r="AZ146" s="124"/>
      <c r="BA146" s="124"/>
      <c r="BJ146" s="124"/>
      <c r="BT146" s="124"/>
      <c r="CD146" s="124"/>
      <c r="CN146" s="124"/>
      <c r="CX146" s="124"/>
      <c r="DH146" s="124"/>
      <c r="DR146" s="124"/>
      <c r="EB146" s="124"/>
      <c r="EL146" s="124"/>
      <c r="EV146" s="124"/>
      <c r="FF146" s="124"/>
      <c r="FP146" s="124"/>
      <c r="FZ146" s="124"/>
      <c r="GJ146" s="124"/>
      <c r="GT146" s="124"/>
      <c r="HD146" s="124"/>
      <c r="HN146" s="124"/>
      <c r="HX146" s="124"/>
    </row>
    <row xmlns:x14ac="http://schemas.microsoft.com/office/spreadsheetml/2009/9/ac" r="147" s="3" customFormat="true" x14ac:dyDescent="0.25">
      <c r="A147" s="378" t="str">
        <f ca="true">IF(ISBLANK('Data Summary'!A149),"",'Data Summary'!A149)</f>
        <v/>
      </c>
      <c r="B147" s="124"/>
      <c r="L147" s="124"/>
      <c r="V147" s="124"/>
      <c r="AF147" s="124"/>
      <c r="AP147" s="124"/>
      <c r="AZ147" s="124"/>
      <c r="BA147" s="124"/>
      <c r="BJ147" s="124"/>
      <c r="BT147" s="124"/>
      <c r="CD147" s="124"/>
      <c r="CN147" s="124"/>
      <c r="CX147" s="124"/>
      <c r="DH147" s="124"/>
      <c r="DR147" s="124"/>
      <c r="EB147" s="124"/>
      <c r="EL147" s="124"/>
      <c r="EV147" s="124"/>
      <c r="FF147" s="124"/>
      <c r="FP147" s="124"/>
      <c r="FZ147" s="124"/>
      <c r="GJ147" s="124"/>
      <c r="GT147" s="124"/>
      <c r="HD147" s="124"/>
      <c r="HN147" s="124"/>
      <c r="HX147" s="124"/>
    </row>
    <row xmlns:x14ac="http://schemas.microsoft.com/office/spreadsheetml/2009/9/ac" r="148" s="3" customFormat="true" x14ac:dyDescent="0.25">
      <c r="A148" s="378" t="str">
        <f ca="true">IF(ISBLANK('Data Summary'!A150),"",'Data Summary'!A150)</f>
        <v/>
      </c>
      <c r="B148" s="124"/>
      <c r="L148" s="124"/>
      <c r="V148" s="124"/>
      <c r="AF148" s="124"/>
      <c r="AP148" s="124"/>
      <c r="AZ148" s="124"/>
      <c r="BA148" s="124"/>
      <c r="BJ148" s="124"/>
      <c r="BT148" s="124"/>
      <c r="CD148" s="124"/>
      <c r="CN148" s="124"/>
      <c r="CX148" s="124"/>
      <c r="DH148" s="124"/>
      <c r="DR148" s="124"/>
      <c r="EB148" s="124"/>
      <c r="EL148" s="124"/>
      <c r="EV148" s="124"/>
      <c r="FF148" s="124"/>
      <c r="FP148" s="124"/>
      <c r="FZ148" s="124"/>
      <c r="GJ148" s="124"/>
      <c r="GT148" s="124"/>
      <c r="HD148" s="124"/>
      <c r="HN148" s="124"/>
      <c r="HX148" s="124"/>
    </row>
    <row xmlns:x14ac="http://schemas.microsoft.com/office/spreadsheetml/2009/9/ac" r="149" s="3" customFormat="true" x14ac:dyDescent="0.25">
      <c r="A149" s="378" t="str">
        <f ca="true">IF(ISBLANK('Data Summary'!A151),"",'Data Summary'!A151)</f>
        <v/>
      </c>
      <c r="B149" s="124"/>
      <c r="L149" s="124"/>
      <c r="V149" s="124"/>
      <c r="AF149" s="124"/>
      <c r="AP149" s="124"/>
      <c r="AZ149" s="124"/>
      <c r="BA149" s="124"/>
      <c r="BJ149" s="124"/>
      <c r="BT149" s="124"/>
      <c r="CD149" s="124"/>
      <c r="CN149" s="124"/>
      <c r="CX149" s="124"/>
      <c r="DH149" s="124"/>
      <c r="DR149" s="124"/>
      <c r="EB149" s="124"/>
      <c r="EL149" s="124"/>
      <c r="EV149" s="124"/>
      <c r="FF149" s="124"/>
      <c r="FP149" s="124"/>
      <c r="FZ149" s="124"/>
      <c r="GJ149" s="124"/>
      <c r="GT149" s="124"/>
      <c r="HD149" s="124"/>
      <c r="HN149" s="124"/>
      <c r="HX149" s="124"/>
    </row>
    <row xmlns:x14ac="http://schemas.microsoft.com/office/spreadsheetml/2009/9/ac" r="150" s="3" customFormat="true" x14ac:dyDescent="0.25">
      <c r="A150" s="378" t="str">
        <f ca="true">IF(ISBLANK('Data Summary'!A152),"",'Data Summary'!A152)</f>
        <v/>
      </c>
      <c r="B150" s="124"/>
      <c r="L150" s="124"/>
      <c r="V150" s="124"/>
      <c r="AF150" s="124"/>
      <c r="AP150" s="124"/>
      <c r="AZ150" s="124"/>
      <c r="BA150" s="124"/>
      <c r="BJ150" s="124"/>
      <c r="BT150" s="124"/>
      <c r="CD150" s="124"/>
      <c r="CN150" s="124"/>
      <c r="CX150" s="124"/>
      <c r="DH150" s="124"/>
      <c r="DR150" s="124"/>
      <c r="EB150" s="124"/>
      <c r="EL150" s="124"/>
      <c r="EV150" s="124"/>
      <c r="FF150" s="124"/>
      <c r="FP150" s="124"/>
      <c r="FZ150" s="124"/>
      <c r="GJ150" s="124"/>
      <c r="GT150" s="124"/>
      <c r="HD150" s="124"/>
      <c r="HN150" s="124"/>
      <c r="HX150" s="124"/>
    </row>
    <row xmlns:x14ac="http://schemas.microsoft.com/office/spreadsheetml/2009/9/ac" r="151" s="3" customFormat="true" x14ac:dyDescent="0.25">
      <c r="A151" s="378" t="str">
        <f ca="true">IF(ISBLANK('Data Summary'!A153),"",'Data Summary'!A153)</f>
        <v/>
      </c>
      <c r="B151" s="124"/>
      <c r="L151" s="124"/>
      <c r="V151" s="124"/>
      <c r="AF151" s="124"/>
      <c r="AP151" s="124"/>
      <c r="AZ151" s="124"/>
      <c r="BA151" s="124"/>
      <c r="BJ151" s="124"/>
      <c r="BT151" s="124"/>
      <c r="CD151" s="124"/>
      <c r="CN151" s="124"/>
      <c r="CX151" s="124"/>
      <c r="DH151" s="124"/>
      <c r="DR151" s="124"/>
      <c r="EB151" s="124"/>
      <c r="EL151" s="124"/>
      <c r="EV151" s="124"/>
      <c r="FF151" s="124"/>
      <c r="FP151" s="124"/>
      <c r="FZ151" s="124"/>
      <c r="GJ151" s="124"/>
      <c r="GT151" s="124"/>
      <c r="HD151" s="124"/>
      <c r="HN151" s="124"/>
      <c r="HX151" s="124"/>
    </row>
    <row xmlns:x14ac="http://schemas.microsoft.com/office/spreadsheetml/2009/9/ac" r="152" s="3" customFormat="true" x14ac:dyDescent="0.25">
      <c r="A152" s="374"/>
      <c r="B152" s="124"/>
      <c r="L152" s="124"/>
      <c r="V152" s="124"/>
      <c r="AF152" s="124"/>
      <c r="AP152" s="124"/>
      <c r="AZ152" s="124"/>
      <c r="BA152" s="124"/>
      <c r="BJ152" s="124"/>
      <c r="BT152" s="124"/>
      <c r="CD152" s="124"/>
      <c r="CN152" s="124"/>
      <c r="CX152" s="124"/>
      <c r="DH152" s="124"/>
      <c r="DR152" s="124"/>
      <c r="EB152" s="124"/>
      <c r="EL152" s="124"/>
      <c r="EV152" s="124"/>
      <c r="FF152" s="124"/>
      <c r="FP152" s="124"/>
      <c r="FZ152" s="124"/>
      <c r="GJ152" s="124"/>
      <c r="GT152" s="124"/>
      <c r="HD152" s="124"/>
      <c r="HN152" s="124"/>
      <c r="HX152" s="124"/>
    </row>
    <row xmlns:x14ac="http://schemas.microsoft.com/office/spreadsheetml/2009/9/ac" r="153" s="3" customFormat="true" x14ac:dyDescent="0.25">
      <c r="A153" s="374"/>
      <c r="B153" s="124"/>
      <c r="L153" s="124"/>
      <c r="V153" s="124"/>
      <c r="AF153" s="124"/>
      <c r="AP153" s="124"/>
      <c r="AZ153" s="124"/>
      <c r="BA153" s="124"/>
      <c r="BJ153" s="124"/>
      <c r="BT153" s="124"/>
      <c r="CD153" s="124"/>
      <c r="CN153" s="124"/>
      <c r="CX153" s="124"/>
      <c r="DH153" s="124"/>
      <c r="DR153" s="124"/>
      <c r="EB153" s="124"/>
      <c r="EL153" s="124"/>
      <c r="EV153" s="124"/>
      <c r="FF153" s="124"/>
      <c r="FP153" s="124"/>
      <c r="FZ153" s="124"/>
      <c r="GJ153" s="124"/>
      <c r="GT153" s="124"/>
      <c r="HD153" s="124"/>
      <c r="HN153" s="124"/>
      <c r="HX153" s="124"/>
    </row>
    <row xmlns:x14ac="http://schemas.microsoft.com/office/spreadsheetml/2009/9/ac" r="154" s="3" customFormat="true" x14ac:dyDescent="0.25">
      <c r="A154" s="374"/>
      <c r="B154" s="124"/>
      <c r="L154" s="124"/>
      <c r="V154" s="124"/>
      <c r="AF154" s="124"/>
      <c r="AP154" s="124"/>
      <c r="AZ154" s="124"/>
      <c r="BA154" s="124"/>
      <c r="BJ154" s="124"/>
      <c r="BT154" s="124"/>
      <c r="CD154" s="124"/>
      <c r="CN154" s="124"/>
      <c r="CX154" s="124"/>
      <c r="DH154" s="124"/>
      <c r="DR154" s="124"/>
      <c r="EB154" s="124"/>
      <c r="EL154" s="124"/>
      <c r="EV154" s="124"/>
      <c r="FF154" s="124"/>
      <c r="FP154" s="124"/>
      <c r="FZ154" s="124"/>
      <c r="GJ154" s="124"/>
      <c r="GT154" s="124"/>
      <c r="HD154" s="124"/>
      <c r="HN154" s="124"/>
      <c r="HX154" s="124"/>
    </row>
    <row xmlns:x14ac="http://schemas.microsoft.com/office/spreadsheetml/2009/9/ac" r="155" s="3" customFormat="true" x14ac:dyDescent="0.25">
      <c r="A155" s="374"/>
      <c r="B155" s="124"/>
      <c r="L155" s="124"/>
      <c r="V155" s="124"/>
      <c r="AF155" s="124"/>
      <c r="AP155" s="124"/>
      <c r="AZ155" s="124"/>
      <c r="BA155" s="124"/>
      <c r="BJ155" s="124"/>
      <c r="BT155" s="124"/>
      <c r="CD155" s="124"/>
      <c r="CN155" s="124"/>
      <c r="CX155" s="124"/>
      <c r="DH155" s="124"/>
      <c r="DR155" s="124"/>
      <c r="EB155" s="124"/>
      <c r="EL155" s="124"/>
      <c r="EV155" s="124"/>
      <c r="FF155" s="124"/>
      <c r="FP155" s="124"/>
      <c r="FZ155" s="124"/>
      <c r="GJ155" s="124"/>
      <c r="GT155" s="124"/>
      <c r="HD155" s="124"/>
      <c r="HN155" s="124"/>
      <c r="HX155" s="124"/>
    </row>
    <row xmlns:x14ac="http://schemas.microsoft.com/office/spreadsheetml/2009/9/ac" r="156" s="3" customFormat="true" x14ac:dyDescent="0.25">
      <c r="A156" s="374"/>
      <c r="B156" s="124"/>
      <c r="L156" s="124"/>
      <c r="V156" s="124"/>
      <c r="AF156" s="124"/>
      <c r="AP156" s="124"/>
      <c r="AZ156" s="124"/>
      <c r="BA156" s="124"/>
      <c r="BJ156" s="124"/>
      <c r="BT156" s="124"/>
      <c r="CD156" s="124"/>
      <c r="CN156" s="124"/>
      <c r="CX156" s="124"/>
      <c r="DH156" s="124"/>
      <c r="DR156" s="124"/>
      <c r="EB156" s="124"/>
      <c r="EL156" s="124"/>
      <c r="EV156" s="124"/>
      <c r="FF156" s="124"/>
      <c r="FP156" s="124"/>
      <c r="FZ156" s="124"/>
      <c r="GJ156" s="124"/>
      <c r="GT156" s="124"/>
      <c r="HD156" s="124"/>
      <c r="HN156" s="124"/>
      <c r="HX156" s="124"/>
    </row>
    <row xmlns:x14ac="http://schemas.microsoft.com/office/spreadsheetml/2009/9/ac" r="157" s="3" customFormat="true" x14ac:dyDescent="0.25">
      <c r="A157" s="374"/>
      <c r="B157" s="124"/>
      <c r="L157" s="124"/>
      <c r="V157" s="124"/>
      <c r="AF157" s="124"/>
      <c r="AP157" s="124"/>
      <c r="AZ157" s="124"/>
      <c r="BA157" s="124"/>
      <c r="BJ157" s="124"/>
      <c r="BT157" s="124"/>
      <c r="CD157" s="124"/>
      <c r="CN157" s="124"/>
      <c r="CX157" s="124"/>
      <c r="DH157" s="124"/>
      <c r="DR157" s="124"/>
      <c r="EB157" s="124"/>
      <c r="EL157" s="124"/>
      <c r="EV157" s="124"/>
      <c r="FF157" s="124"/>
      <c r="FP157" s="124"/>
      <c r="FZ157" s="124"/>
      <c r="GJ157" s="124"/>
      <c r="GT157" s="124"/>
      <c r="HD157" s="124"/>
      <c r="HN157" s="124"/>
      <c r="HX157" s="124"/>
    </row>
    <row xmlns:x14ac="http://schemas.microsoft.com/office/spreadsheetml/2009/9/ac" r="158" s="3" customFormat="true" x14ac:dyDescent="0.25">
      <c r="A158" s="374"/>
      <c r="B158" s="124"/>
      <c r="L158" s="124"/>
      <c r="V158" s="124"/>
      <c r="AF158" s="124"/>
      <c r="AP158" s="124"/>
      <c r="AZ158" s="124"/>
      <c r="BA158" s="124"/>
      <c r="BJ158" s="124"/>
      <c r="BT158" s="124"/>
      <c r="CD158" s="124"/>
      <c r="CN158" s="124"/>
      <c r="CX158" s="124"/>
      <c r="DH158" s="124"/>
      <c r="DR158" s="124"/>
      <c r="EB158" s="124"/>
      <c r="EL158" s="124"/>
      <c r="EV158" s="124"/>
      <c r="FF158" s="124"/>
      <c r="FP158" s="124"/>
      <c r="FZ158" s="124"/>
      <c r="GJ158" s="124"/>
      <c r="GT158" s="124"/>
      <c r="HD158" s="124"/>
      <c r="HN158" s="124"/>
      <c r="HX158" s="124"/>
    </row>
    <row xmlns:x14ac="http://schemas.microsoft.com/office/spreadsheetml/2009/9/ac" r="159" s="3" customFormat="true" x14ac:dyDescent="0.25">
      <c r="A159" s="374"/>
      <c r="B159" s="124"/>
      <c r="L159" s="124"/>
      <c r="V159" s="124"/>
      <c r="AF159" s="124"/>
      <c r="AP159" s="124"/>
      <c r="AZ159" s="124"/>
      <c r="BA159" s="124"/>
      <c r="BJ159" s="124"/>
      <c r="BT159" s="124"/>
      <c r="CD159" s="124"/>
      <c r="CN159" s="124"/>
      <c r="CX159" s="124"/>
      <c r="DH159" s="124"/>
      <c r="DR159" s="124"/>
      <c r="EB159" s="124"/>
      <c r="EL159" s="124"/>
      <c r="EV159" s="124"/>
      <c r="FF159" s="124"/>
      <c r="FP159" s="124"/>
      <c r="FZ159" s="124"/>
      <c r="GJ159" s="124"/>
      <c r="GT159" s="124"/>
      <c r="HD159" s="124"/>
      <c r="HN159" s="124"/>
      <c r="HX159" s="124"/>
    </row>
    <row xmlns:x14ac="http://schemas.microsoft.com/office/spreadsheetml/2009/9/ac" r="160" s="3" customFormat="true" x14ac:dyDescent="0.25">
      <c r="A160" s="374"/>
      <c r="B160" s="124"/>
      <c r="L160" s="124"/>
      <c r="V160" s="124"/>
      <c r="AF160" s="124"/>
      <c r="AP160" s="124"/>
      <c r="AZ160" s="124"/>
      <c r="BA160" s="124"/>
      <c r="BJ160" s="124"/>
      <c r="BT160" s="124"/>
      <c r="CD160" s="124"/>
      <c r="CN160" s="124"/>
      <c r="CX160" s="124"/>
      <c r="DH160" s="124"/>
      <c r="DR160" s="124"/>
      <c r="EB160" s="124"/>
      <c r="EL160" s="124"/>
      <c r="EV160" s="124"/>
      <c r="FF160" s="124"/>
      <c r="FP160" s="124"/>
      <c r="FZ160" s="124"/>
      <c r="GJ160" s="124"/>
      <c r="GT160" s="124"/>
      <c r="HD160" s="124"/>
      <c r="HN160" s="124"/>
      <c r="HX160" s="124"/>
    </row>
    <row xmlns:x14ac="http://schemas.microsoft.com/office/spreadsheetml/2009/9/ac" r="161" s="3" customFormat="true" x14ac:dyDescent="0.25">
      <c r="A161" s="374"/>
      <c r="B161" s="124"/>
      <c r="L161" s="124"/>
      <c r="V161" s="124"/>
      <c r="AF161" s="124"/>
      <c r="AP161" s="124"/>
      <c r="AZ161" s="124"/>
      <c r="BA161" s="124"/>
      <c r="BJ161" s="124"/>
      <c r="BT161" s="124"/>
      <c r="CD161" s="124"/>
      <c r="CN161" s="124"/>
      <c r="CX161" s="124"/>
      <c r="DH161" s="124"/>
      <c r="DR161" s="124"/>
      <c r="EB161" s="124"/>
      <c r="EL161" s="124"/>
      <c r="EV161" s="124"/>
      <c r="FF161" s="124"/>
      <c r="FP161" s="124"/>
      <c r="FZ161" s="124"/>
      <c r="GJ161" s="124"/>
      <c r="GT161" s="124"/>
      <c r="HD161" s="124"/>
      <c r="HN161" s="124"/>
      <c r="HX161" s="124"/>
    </row>
    <row xmlns:x14ac="http://schemas.microsoft.com/office/spreadsheetml/2009/9/ac" r="162" s="3" customFormat="true" x14ac:dyDescent="0.25">
      <c r="A162" s="374"/>
      <c r="B162" s="124"/>
      <c r="L162" s="124"/>
      <c r="V162" s="124"/>
      <c r="AF162" s="124"/>
      <c r="AP162" s="124"/>
      <c r="AZ162" s="124"/>
      <c r="BA162" s="124"/>
      <c r="BJ162" s="124"/>
      <c r="BT162" s="124"/>
      <c r="CD162" s="124"/>
      <c r="CN162" s="124"/>
      <c r="CX162" s="124"/>
      <c r="DH162" s="124"/>
      <c r="DR162" s="124"/>
      <c r="EB162" s="124"/>
      <c r="EL162" s="124"/>
      <c r="EV162" s="124"/>
      <c r="FF162" s="124"/>
      <c r="FP162" s="124"/>
      <c r="FZ162" s="124"/>
      <c r="GJ162" s="124"/>
      <c r="GT162" s="124"/>
      <c r="HD162" s="124"/>
      <c r="HN162" s="124"/>
      <c r="HX162" s="124"/>
    </row>
    <row xmlns:x14ac="http://schemas.microsoft.com/office/spreadsheetml/2009/9/ac" r="163" s="3" customFormat="true" x14ac:dyDescent="0.25">
      <c r="A163" s="374"/>
      <c r="B163" s="124"/>
      <c r="L163" s="124"/>
      <c r="V163" s="124"/>
      <c r="AF163" s="124"/>
      <c r="AP163" s="124"/>
      <c r="AZ163" s="124"/>
      <c r="BA163" s="124"/>
      <c r="BJ163" s="124"/>
      <c r="BT163" s="124"/>
      <c r="CD163" s="124"/>
      <c r="CN163" s="124"/>
      <c r="CX163" s="124"/>
      <c r="DH163" s="124"/>
      <c r="DR163" s="124"/>
      <c r="EB163" s="124"/>
      <c r="EL163" s="124"/>
      <c r="EV163" s="124"/>
      <c r="FF163" s="124"/>
      <c r="FP163" s="124"/>
      <c r="FZ163" s="124"/>
      <c r="GJ163" s="124"/>
      <c r="GT163" s="124"/>
      <c r="HD163" s="124"/>
      <c r="HN163" s="124"/>
      <c r="HX163" s="124"/>
    </row>
    <row xmlns:x14ac="http://schemas.microsoft.com/office/spreadsheetml/2009/9/ac" r="164" s="3" customFormat="true" x14ac:dyDescent="0.25">
      <c r="A164" s="374"/>
      <c r="B164" s="124"/>
      <c r="L164" s="124"/>
      <c r="V164" s="124"/>
      <c r="AF164" s="124"/>
      <c r="AP164" s="124"/>
      <c r="AZ164" s="124"/>
      <c r="BA164" s="124"/>
      <c r="BJ164" s="124"/>
      <c r="BT164" s="124"/>
      <c r="CD164" s="124"/>
      <c r="CN164" s="124"/>
      <c r="CX164" s="124"/>
      <c r="DH164" s="124"/>
      <c r="DR164" s="124"/>
      <c r="EB164" s="124"/>
      <c r="EL164" s="124"/>
      <c r="EV164" s="124"/>
      <c r="FF164" s="124"/>
      <c r="FP164" s="124"/>
      <c r="FZ164" s="124"/>
      <c r="GJ164" s="124"/>
      <c r="GT164" s="124"/>
      <c r="HD164" s="124"/>
      <c r="HN164" s="124"/>
      <c r="HX164" s="124"/>
    </row>
    <row xmlns:x14ac="http://schemas.microsoft.com/office/spreadsheetml/2009/9/ac" r="165" s="3" customFormat="true" x14ac:dyDescent="0.25">
      <c r="A165" s="374"/>
      <c r="B165" s="124"/>
      <c r="L165" s="124"/>
      <c r="V165" s="124"/>
      <c r="AF165" s="124"/>
      <c r="AP165" s="124"/>
      <c r="AZ165" s="124"/>
      <c r="BA165" s="124"/>
      <c r="BJ165" s="124"/>
      <c r="BT165" s="124"/>
      <c r="CD165" s="124"/>
      <c r="CN165" s="124"/>
      <c r="CX165" s="124"/>
      <c r="DH165" s="124"/>
      <c r="DR165" s="124"/>
      <c r="EB165" s="124"/>
      <c r="EL165" s="124"/>
      <c r="EV165" s="124"/>
      <c r="FF165" s="124"/>
      <c r="FP165" s="124"/>
      <c r="FZ165" s="124"/>
      <c r="GJ165" s="124"/>
      <c r="GT165" s="124"/>
      <c r="HD165" s="124"/>
      <c r="HN165" s="124"/>
      <c r="HX165" s="124"/>
    </row>
    <row xmlns:x14ac="http://schemas.microsoft.com/office/spreadsheetml/2009/9/ac" r="166" s="3" customFormat="true" x14ac:dyDescent="0.25">
      <c r="A166" s="374"/>
      <c r="B166" s="124"/>
      <c r="L166" s="124"/>
      <c r="V166" s="124"/>
      <c r="AF166" s="124"/>
      <c r="AP166" s="124"/>
      <c r="AZ166" s="124"/>
      <c r="BA166" s="124"/>
      <c r="BJ166" s="124"/>
      <c r="BT166" s="124"/>
      <c r="CD166" s="124"/>
      <c r="CN166" s="124"/>
      <c r="CX166" s="124"/>
      <c r="DH166" s="124"/>
      <c r="DR166" s="124"/>
      <c r="EB166" s="124"/>
      <c r="EL166" s="124"/>
      <c r="EV166" s="124"/>
      <c r="FF166" s="124"/>
      <c r="FP166" s="124"/>
      <c r="FZ166" s="124"/>
      <c r="GJ166" s="124"/>
      <c r="GT166" s="124"/>
      <c r="HD166" s="124"/>
      <c r="HN166" s="124"/>
      <c r="HX166" s="124"/>
    </row>
    <row xmlns:x14ac="http://schemas.microsoft.com/office/spreadsheetml/2009/9/ac" r="167" s="3" customFormat="true" x14ac:dyDescent="0.25">
      <c r="A167" s="374"/>
      <c r="B167" s="124"/>
      <c r="L167" s="124"/>
      <c r="V167" s="124"/>
      <c r="AF167" s="124"/>
      <c r="AP167" s="124"/>
      <c r="AZ167" s="124"/>
      <c r="BA167" s="124"/>
      <c r="BJ167" s="124"/>
      <c r="BT167" s="124"/>
      <c r="CD167" s="124"/>
      <c r="CN167" s="124"/>
      <c r="CX167" s="124"/>
      <c r="DH167" s="124"/>
      <c r="DR167" s="124"/>
      <c r="EB167" s="124"/>
      <c r="EL167" s="124"/>
      <c r="EV167" s="124"/>
      <c r="FF167" s="124"/>
      <c r="FP167" s="124"/>
      <c r="FZ167" s="124"/>
      <c r="GJ167" s="124"/>
      <c r="GT167" s="124"/>
      <c r="HD167" s="124"/>
      <c r="HN167" s="124"/>
      <c r="HX167" s="124"/>
    </row>
    <row xmlns:x14ac="http://schemas.microsoft.com/office/spreadsheetml/2009/9/ac" r="168" s="3" customFormat="true" x14ac:dyDescent="0.25">
      <c r="A168" s="374"/>
      <c r="B168" s="124"/>
      <c r="L168" s="124"/>
      <c r="V168" s="124"/>
      <c r="AF168" s="124"/>
      <c r="AP168" s="124"/>
      <c r="AZ168" s="124"/>
      <c r="BA168" s="124"/>
      <c r="BJ168" s="124"/>
      <c r="BT168" s="124"/>
      <c r="CD168" s="124"/>
      <c r="CN168" s="124"/>
      <c r="CX168" s="124"/>
      <c r="DH168" s="124"/>
      <c r="DR168" s="124"/>
      <c r="EB168" s="124"/>
      <c r="EL168" s="124"/>
      <c r="EV168" s="124"/>
      <c r="FF168" s="124"/>
      <c r="FP168" s="124"/>
      <c r="FZ168" s="124"/>
      <c r="GJ168" s="124"/>
      <c r="GT168" s="124"/>
      <c r="HD168" s="124"/>
      <c r="HN168" s="124"/>
      <c r="HX168" s="124"/>
    </row>
    <row xmlns:x14ac="http://schemas.microsoft.com/office/spreadsheetml/2009/9/ac" r="169" s="3" customFormat="true" x14ac:dyDescent="0.25">
      <c r="A169" s="374"/>
      <c r="B169" s="124"/>
      <c r="L169" s="124"/>
      <c r="V169" s="124"/>
      <c r="AF169" s="124"/>
      <c r="AP169" s="124"/>
      <c r="AZ169" s="124"/>
      <c r="BA169" s="124"/>
      <c r="BJ169" s="124"/>
      <c r="BT169" s="124"/>
      <c r="CD169" s="124"/>
      <c r="CN169" s="124"/>
      <c r="CX169" s="124"/>
      <c r="DH169" s="124"/>
      <c r="DR169" s="124"/>
      <c r="EB169" s="124"/>
      <c r="EL169" s="124"/>
      <c r="EV169" s="124"/>
      <c r="FF169" s="124"/>
      <c r="FP169" s="124"/>
      <c r="FZ169" s="124"/>
      <c r="GJ169" s="124"/>
      <c r="GT169" s="124"/>
      <c r="HD169" s="124"/>
      <c r="HN169" s="124"/>
      <c r="HX169" s="124"/>
    </row>
    <row xmlns:x14ac="http://schemas.microsoft.com/office/spreadsheetml/2009/9/ac" r="170" s="3" customFormat="true" x14ac:dyDescent="0.25">
      <c r="A170" s="374"/>
      <c r="B170" s="124"/>
      <c r="L170" s="124"/>
      <c r="V170" s="124"/>
      <c r="AF170" s="124"/>
      <c r="AP170" s="124"/>
      <c r="AZ170" s="124"/>
      <c r="BA170" s="124"/>
      <c r="BJ170" s="124"/>
      <c r="BT170" s="124"/>
      <c r="CD170" s="124"/>
      <c r="CN170" s="124"/>
      <c r="CX170" s="124"/>
      <c r="DH170" s="124"/>
      <c r="DR170" s="124"/>
      <c r="EB170" s="124"/>
      <c r="EL170" s="124"/>
      <c r="EV170" s="124"/>
      <c r="FF170" s="124"/>
      <c r="FP170" s="124"/>
      <c r="FZ170" s="124"/>
      <c r="GJ170" s="124"/>
      <c r="GT170" s="124"/>
      <c r="HD170" s="124"/>
      <c r="HN170" s="124"/>
      <c r="HX170" s="124"/>
    </row>
    <row xmlns:x14ac="http://schemas.microsoft.com/office/spreadsheetml/2009/9/ac" r="171" s="3" customFormat="true" x14ac:dyDescent="0.25">
      <c r="A171" s="374"/>
      <c r="B171" s="124"/>
      <c r="L171" s="124"/>
      <c r="V171" s="124"/>
      <c r="AF171" s="124"/>
      <c r="AP171" s="124"/>
      <c r="AZ171" s="124"/>
      <c r="BA171" s="124"/>
      <c r="BJ171" s="124"/>
      <c r="BT171" s="124"/>
      <c r="CD171" s="124"/>
      <c r="CN171" s="124"/>
      <c r="CX171" s="124"/>
      <c r="DH171" s="124"/>
      <c r="DR171" s="124"/>
      <c r="EB171" s="124"/>
      <c r="EL171" s="124"/>
      <c r="EV171" s="124"/>
      <c r="FF171" s="124"/>
      <c r="FP171" s="124"/>
      <c r="FZ171" s="124"/>
      <c r="GJ171" s="124"/>
      <c r="GT171" s="124"/>
      <c r="HD171" s="124"/>
      <c r="HN171" s="124"/>
      <c r="HX171" s="124"/>
    </row>
    <row xmlns:x14ac="http://schemas.microsoft.com/office/spreadsheetml/2009/9/ac" r="172" s="3" customFormat="true" x14ac:dyDescent="0.25">
      <c r="A172" s="374"/>
      <c r="B172" s="124"/>
      <c r="L172" s="124"/>
      <c r="V172" s="124"/>
      <c r="AF172" s="124"/>
      <c r="AP172" s="124"/>
      <c r="AZ172" s="124"/>
      <c r="BA172" s="124"/>
      <c r="BJ172" s="124"/>
      <c r="BT172" s="124"/>
      <c r="CD172" s="124"/>
      <c r="CN172" s="124"/>
      <c r="CX172" s="124"/>
      <c r="DH172" s="124"/>
      <c r="DR172" s="124"/>
      <c r="EB172" s="124"/>
      <c r="EL172" s="124"/>
      <c r="EV172" s="124"/>
      <c r="FF172" s="124"/>
      <c r="FP172" s="124"/>
      <c r="FZ172" s="124"/>
      <c r="GJ172" s="124"/>
      <c r="GT172" s="124"/>
      <c r="HD172" s="124"/>
      <c r="HN172" s="124"/>
      <c r="HX172" s="124"/>
    </row>
    <row xmlns:x14ac="http://schemas.microsoft.com/office/spreadsheetml/2009/9/ac" r="173" s="3" customFormat="true" x14ac:dyDescent="0.25">
      <c r="A173" s="374"/>
      <c r="B173" s="124"/>
      <c r="L173" s="124"/>
      <c r="V173" s="124"/>
      <c r="AF173" s="124"/>
      <c r="AP173" s="124"/>
      <c r="AZ173" s="124"/>
      <c r="BA173" s="124"/>
      <c r="BJ173" s="124"/>
      <c r="BT173" s="124"/>
      <c r="CD173" s="124"/>
      <c r="CN173" s="124"/>
      <c r="CX173" s="124"/>
      <c r="DH173" s="124"/>
      <c r="DR173" s="124"/>
      <c r="EB173" s="124"/>
      <c r="EL173" s="124"/>
      <c r="EV173" s="124"/>
      <c r="FF173" s="124"/>
      <c r="FP173" s="124"/>
      <c r="FZ173" s="124"/>
      <c r="GJ173" s="124"/>
      <c r="GT173" s="124"/>
      <c r="HD173" s="124"/>
      <c r="HN173" s="124"/>
      <c r="HX173" s="124"/>
    </row>
    <row xmlns:x14ac="http://schemas.microsoft.com/office/spreadsheetml/2009/9/ac" r="174" s="3" customFormat="true" x14ac:dyDescent="0.25">
      <c r="A174" s="374"/>
      <c r="B174" s="124"/>
      <c r="L174" s="124"/>
      <c r="V174" s="124"/>
      <c r="AF174" s="124"/>
      <c r="AP174" s="124"/>
      <c r="AZ174" s="124"/>
      <c r="BA174" s="124"/>
      <c r="BJ174" s="124"/>
      <c r="BT174" s="124"/>
      <c r="CD174" s="124"/>
      <c r="CN174" s="124"/>
      <c r="CX174" s="124"/>
      <c r="DH174" s="124"/>
      <c r="DR174" s="124"/>
      <c r="EB174" s="124"/>
      <c r="EL174" s="124"/>
      <c r="EV174" s="124"/>
      <c r="FF174" s="124"/>
      <c r="FP174" s="124"/>
      <c r="FZ174" s="124"/>
      <c r="GJ174" s="124"/>
      <c r="GT174" s="124"/>
      <c r="HD174" s="124"/>
      <c r="HN174" s="124"/>
      <c r="HX174" s="124"/>
    </row>
    <row xmlns:x14ac="http://schemas.microsoft.com/office/spreadsheetml/2009/9/ac" r="175" s="3" customFormat="true" x14ac:dyDescent="0.25">
      <c r="A175" s="374"/>
      <c r="B175" s="124"/>
      <c r="L175" s="124"/>
      <c r="V175" s="124"/>
      <c r="AF175" s="124"/>
      <c r="AP175" s="124"/>
      <c r="AZ175" s="124"/>
      <c r="BA175" s="124"/>
      <c r="BJ175" s="124"/>
      <c r="BT175" s="124"/>
      <c r="CD175" s="124"/>
      <c r="CN175" s="124"/>
      <c r="CX175" s="124"/>
      <c r="DH175" s="124"/>
      <c r="DR175" s="124"/>
      <c r="EB175" s="124"/>
      <c r="EL175" s="124"/>
      <c r="EV175" s="124"/>
      <c r="FF175" s="124"/>
      <c r="FP175" s="124"/>
      <c r="FZ175" s="124"/>
      <c r="GJ175" s="124"/>
      <c r="GT175" s="124"/>
      <c r="HD175" s="124"/>
      <c r="HN175" s="124"/>
      <c r="HX175" s="124"/>
    </row>
    <row xmlns:x14ac="http://schemas.microsoft.com/office/spreadsheetml/2009/9/ac" r="176" s="3" customFormat="true" x14ac:dyDescent="0.25">
      <c r="A176" s="374"/>
      <c r="B176" s="124"/>
      <c r="L176" s="124"/>
      <c r="V176" s="124"/>
      <c r="AF176" s="124"/>
      <c r="AP176" s="124"/>
      <c r="AZ176" s="124"/>
      <c r="BA176" s="124"/>
      <c r="BJ176" s="124"/>
      <c r="BT176" s="124"/>
      <c r="CD176" s="124"/>
      <c r="CN176" s="124"/>
      <c r="CX176" s="124"/>
      <c r="DH176" s="124"/>
      <c r="DR176" s="124"/>
      <c r="EB176" s="124"/>
      <c r="EL176" s="124"/>
      <c r="EV176" s="124"/>
      <c r="FF176" s="124"/>
      <c r="FP176" s="124"/>
      <c r="FZ176" s="124"/>
      <c r="GJ176" s="124"/>
      <c r="GT176" s="124"/>
      <c r="HD176" s="124"/>
      <c r="HN176" s="124"/>
      <c r="HX176" s="124"/>
    </row>
    <row xmlns:x14ac="http://schemas.microsoft.com/office/spreadsheetml/2009/9/ac" r="177" s="3" customFormat="true" x14ac:dyDescent="0.25">
      <c r="A177" s="374"/>
      <c r="B177" s="124"/>
      <c r="L177" s="124"/>
      <c r="V177" s="124"/>
      <c r="AF177" s="124"/>
      <c r="AP177" s="124"/>
      <c r="AZ177" s="124"/>
      <c r="BA177" s="124"/>
      <c r="BJ177" s="124"/>
      <c r="BT177" s="124"/>
      <c r="CD177" s="124"/>
      <c r="CN177" s="124"/>
      <c r="CX177" s="124"/>
      <c r="DH177" s="124"/>
      <c r="DR177" s="124"/>
      <c r="EB177" s="124"/>
      <c r="EL177" s="124"/>
      <c r="EV177" s="124"/>
      <c r="FF177" s="124"/>
      <c r="FP177" s="124"/>
      <c r="FZ177" s="124"/>
      <c r="GJ177" s="124"/>
      <c r="GT177" s="124"/>
      <c r="HD177" s="124"/>
      <c r="HN177" s="124"/>
      <c r="HX177" s="124"/>
    </row>
    <row xmlns:x14ac="http://schemas.microsoft.com/office/spreadsheetml/2009/9/ac" r="178" s="3" customFormat="true" x14ac:dyDescent="0.25">
      <c r="A178" s="374"/>
      <c r="B178" s="124"/>
      <c r="L178" s="124"/>
      <c r="V178" s="124"/>
      <c r="AF178" s="124"/>
      <c r="AP178" s="124"/>
      <c r="AZ178" s="124"/>
      <c r="BA178" s="124"/>
      <c r="BJ178" s="124"/>
      <c r="BT178" s="124"/>
      <c r="CD178" s="124"/>
      <c r="CN178" s="124"/>
      <c r="CX178" s="124"/>
      <c r="DH178" s="124"/>
      <c r="DR178" s="124"/>
      <c r="EB178" s="124"/>
      <c r="EL178" s="124"/>
      <c r="EV178" s="124"/>
      <c r="FF178" s="124"/>
      <c r="FP178" s="124"/>
      <c r="FZ178" s="124"/>
      <c r="GJ178" s="124"/>
      <c r="GT178" s="124"/>
      <c r="HD178" s="124"/>
      <c r="HN178" s="124"/>
      <c r="HX178" s="124"/>
    </row>
    <row xmlns:x14ac="http://schemas.microsoft.com/office/spreadsheetml/2009/9/ac" r="179" s="3" customFormat="true" x14ac:dyDescent="0.25">
      <c r="A179" s="374"/>
      <c r="B179" s="124"/>
      <c r="L179" s="124"/>
      <c r="V179" s="124"/>
      <c r="AF179" s="124"/>
      <c r="AP179" s="124"/>
      <c r="AZ179" s="124"/>
      <c r="BA179" s="124"/>
      <c r="BJ179" s="124"/>
      <c r="BT179" s="124"/>
      <c r="CD179" s="124"/>
      <c r="CN179" s="124"/>
      <c r="CX179" s="124"/>
      <c r="DH179" s="124"/>
      <c r="DR179" s="124"/>
      <c r="EB179" s="124"/>
      <c r="EL179" s="124"/>
      <c r="EV179" s="124"/>
      <c r="FF179" s="124"/>
      <c r="FP179" s="124"/>
      <c r="FZ179" s="124"/>
      <c r="GJ179" s="124"/>
      <c r="GT179" s="124"/>
      <c r="HD179" s="124"/>
      <c r="HN179" s="124"/>
      <c r="HX179" s="124"/>
    </row>
    <row xmlns:x14ac="http://schemas.microsoft.com/office/spreadsheetml/2009/9/ac" r="180" s="3" customFormat="true" x14ac:dyDescent="0.25">
      <c r="A180" s="374"/>
      <c r="B180" s="124"/>
      <c r="L180" s="124"/>
      <c r="V180" s="124"/>
      <c r="AF180" s="124"/>
      <c r="AP180" s="124"/>
      <c r="AZ180" s="124"/>
      <c r="BA180" s="124"/>
      <c r="BJ180" s="124"/>
      <c r="BT180" s="124"/>
      <c r="CD180" s="124"/>
      <c r="CN180" s="124"/>
      <c r="CX180" s="124"/>
      <c r="DH180" s="124"/>
      <c r="DR180" s="124"/>
      <c r="EB180" s="124"/>
      <c r="EL180" s="124"/>
      <c r="EV180" s="124"/>
      <c r="FF180" s="124"/>
      <c r="FP180" s="124"/>
      <c r="FZ180" s="124"/>
      <c r="GJ180" s="124"/>
      <c r="GT180" s="124"/>
      <c r="HD180" s="124"/>
      <c r="HN180" s="124"/>
      <c r="HX180" s="124"/>
    </row>
    <row xmlns:x14ac="http://schemas.microsoft.com/office/spreadsheetml/2009/9/ac" r="181" s="3" customFormat="true" x14ac:dyDescent="0.25">
      <c r="A181" s="374"/>
      <c r="B181" s="124"/>
      <c r="L181" s="124"/>
      <c r="V181" s="124"/>
      <c r="AF181" s="124"/>
      <c r="AP181" s="124"/>
      <c r="AZ181" s="124"/>
      <c r="BA181" s="124"/>
      <c r="BJ181" s="124"/>
      <c r="BT181" s="124"/>
      <c r="CD181" s="124"/>
      <c r="CN181" s="124"/>
      <c r="CX181" s="124"/>
      <c r="DH181" s="124"/>
      <c r="DR181" s="124"/>
      <c r="EB181" s="124"/>
      <c r="EL181" s="124"/>
      <c r="EV181" s="124"/>
      <c r="FF181" s="124"/>
      <c r="FP181" s="124"/>
      <c r="FZ181" s="124"/>
      <c r="GJ181" s="124"/>
      <c r="GT181" s="124"/>
      <c r="HD181" s="124"/>
      <c r="HN181" s="124"/>
      <c r="HX181" s="124"/>
    </row>
    <row xmlns:x14ac="http://schemas.microsoft.com/office/spreadsheetml/2009/9/ac" r="182" s="3" customFormat="true" x14ac:dyDescent="0.25">
      <c r="A182" s="374"/>
      <c r="B182" s="124"/>
      <c r="L182" s="124"/>
      <c r="V182" s="124"/>
      <c r="AF182" s="124"/>
      <c r="AP182" s="124"/>
      <c r="AZ182" s="124"/>
      <c r="BA182" s="124"/>
      <c r="BJ182" s="124"/>
      <c r="BT182" s="124"/>
      <c r="CD182" s="124"/>
      <c r="CN182" s="124"/>
      <c r="CX182" s="124"/>
      <c r="DH182" s="124"/>
      <c r="DR182" s="124"/>
      <c r="EB182" s="124"/>
      <c r="EL182" s="124"/>
      <c r="EV182" s="124"/>
      <c r="FF182" s="124"/>
      <c r="FP182" s="124"/>
      <c r="FZ182" s="124"/>
      <c r="GJ182" s="124"/>
      <c r="GT182" s="124"/>
      <c r="HD182" s="124"/>
      <c r="HN182" s="124"/>
      <c r="HX182" s="124"/>
    </row>
    <row xmlns:x14ac="http://schemas.microsoft.com/office/spreadsheetml/2009/9/ac" r="183" s="3" customFormat="true" x14ac:dyDescent="0.25">
      <c r="A183" s="374"/>
      <c r="B183" s="124"/>
      <c r="L183" s="124"/>
      <c r="V183" s="124"/>
      <c r="AF183" s="124"/>
      <c r="AP183" s="124"/>
      <c r="AZ183" s="124"/>
      <c r="BA183" s="124"/>
      <c r="BJ183" s="124"/>
      <c r="BT183" s="124"/>
      <c r="CD183" s="124"/>
      <c r="CN183" s="124"/>
      <c r="CX183" s="124"/>
      <c r="DH183" s="124"/>
      <c r="DR183" s="124"/>
      <c r="EB183" s="124"/>
      <c r="EL183" s="124"/>
      <c r="EV183" s="124"/>
      <c r="FF183" s="124"/>
      <c r="FP183" s="124"/>
      <c r="FZ183" s="124"/>
      <c r="GJ183" s="124"/>
      <c r="GT183" s="124"/>
      <c r="HD183" s="124"/>
      <c r="HN183" s="124"/>
      <c r="HX183" s="124"/>
    </row>
    <row xmlns:x14ac="http://schemas.microsoft.com/office/spreadsheetml/2009/9/ac" r="184" s="3" customFormat="true" x14ac:dyDescent="0.25">
      <c r="A184" s="374"/>
      <c r="B184" s="124"/>
      <c r="L184" s="124"/>
      <c r="V184" s="124"/>
      <c r="AF184" s="124"/>
      <c r="AP184" s="124"/>
      <c r="AZ184" s="124"/>
      <c r="BA184" s="124"/>
      <c r="BJ184" s="124"/>
      <c r="BT184" s="124"/>
      <c r="CD184" s="124"/>
      <c r="CN184" s="124"/>
      <c r="CX184" s="124"/>
      <c r="DH184" s="124"/>
      <c r="DR184" s="124"/>
      <c r="EB184" s="124"/>
      <c r="EL184" s="124"/>
      <c r="EV184" s="124"/>
      <c r="FF184" s="124"/>
      <c r="FP184" s="124"/>
      <c r="FZ184" s="124"/>
      <c r="GJ184" s="124"/>
      <c r="GT184" s="124"/>
      <c r="HD184" s="124"/>
      <c r="HN184" s="124"/>
      <c r="HX184" s="124"/>
    </row>
    <row xmlns:x14ac="http://schemas.microsoft.com/office/spreadsheetml/2009/9/ac" r="185" s="3" customFormat="true" x14ac:dyDescent="0.25">
      <c r="A185" s="374"/>
      <c r="B185" s="124"/>
      <c r="L185" s="124"/>
      <c r="V185" s="124"/>
      <c r="AF185" s="124"/>
      <c r="AP185" s="124"/>
      <c r="AZ185" s="124"/>
      <c r="BA185" s="124"/>
      <c r="BJ185" s="124"/>
      <c r="BT185" s="124"/>
      <c r="CD185" s="124"/>
      <c r="CN185" s="124"/>
      <c r="CX185" s="124"/>
      <c r="DH185" s="124"/>
      <c r="DR185" s="124"/>
      <c r="EB185" s="124"/>
      <c r="EL185" s="124"/>
      <c r="EV185" s="124"/>
      <c r="FF185" s="124"/>
      <c r="FP185" s="124"/>
      <c r="FZ185" s="124"/>
      <c r="GJ185" s="124"/>
      <c r="GT185" s="124"/>
      <c r="HD185" s="124"/>
      <c r="HN185" s="124"/>
      <c r="HX185" s="124"/>
    </row>
    <row xmlns:x14ac="http://schemas.microsoft.com/office/spreadsheetml/2009/9/ac" r="186" s="3" customFormat="true" x14ac:dyDescent="0.25">
      <c r="A186" s="374"/>
      <c r="B186" s="124"/>
      <c r="L186" s="124"/>
      <c r="V186" s="124"/>
      <c r="AF186" s="124"/>
      <c r="AP186" s="124"/>
      <c r="AZ186" s="124"/>
      <c r="BA186" s="124"/>
      <c r="BJ186" s="124"/>
      <c r="BT186" s="124"/>
      <c r="CD186" s="124"/>
      <c r="CN186" s="124"/>
      <c r="CX186" s="124"/>
      <c r="DH186" s="124"/>
      <c r="DR186" s="124"/>
      <c r="EB186" s="124"/>
      <c r="EL186" s="124"/>
      <c r="EV186" s="124"/>
      <c r="FF186" s="124"/>
      <c r="FP186" s="124"/>
      <c r="FZ186" s="124"/>
      <c r="GJ186" s="124"/>
      <c r="GT186" s="124"/>
      <c r="HD186" s="124"/>
      <c r="HN186" s="124"/>
      <c r="HX186" s="124"/>
    </row>
    <row xmlns:x14ac="http://schemas.microsoft.com/office/spreadsheetml/2009/9/ac" r="187" s="3" customFormat="true" x14ac:dyDescent="0.25">
      <c r="A187" s="374"/>
      <c r="B187" s="124"/>
      <c r="L187" s="124"/>
      <c r="V187" s="124"/>
      <c r="AF187" s="124"/>
      <c r="AP187" s="124"/>
      <c r="AZ187" s="124"/>
      <c r="BA187" s="124"/>
      <c r="BJ187" s="124"/>
      <c r="BT187" s="124"/>
      <c r="CD187" s="124"/>
      <c r="CN187" s="124"/>
      <c r="CX187" s="124"/>
      <c r="DH187" s="124"/>
      <c r="DR187" s="124"/>
      <c r="EB187" s="124"/>
      <c r="EL187" s="124"/>
      <c r="EV187" s="124"/>
      <c r="FF187" s="124"/>
      <c r="FP187" s="124"/>
      <c r="FZ187" s="124"/>
      <c r="GJ187" s="124"/>
      <c r="GT187" s="124"/>
      <c r="HD187" s="124"/>
      <c r="HN187" s="124"/>
      <c r="HX187" s="124"/>
    </row>
    <row xmlns:x14ac="http://schemas.microsoft.com/office/spreadsheetml/2009/9/ac" r="188" s="3" customFormat="true" x14ac:dyDescent="0.25">
      <c r="A188" s="374"/>
      <c r="B188" s="124"/>
      <c r="L188" s="124"/>
      <c r="V188" s="124"/>
      <c r="AF188" s="124"/>
      <c r="AP188" s="124"/>
      <c r="AZ188" s="124"/>
      <c r="BA188" s="124"/>
      <c r="BJ188" s="124"/>
      <c r="BT188" s="124"/>
      <c r="CD188" s="124"/>
      <c r="CN188" s="124"/>
      <c r="CX188" s="124"/>
      <c r="DH188" s="124"/>
      <c r="DR188" s="124"/>
      <c r="EB188" s="124"/>
      <c r="EL188" s="124"/>
      <c r="EV188" s="124"/>
      <c r="FF188" s="124"/>
      <c r="FP188" s="124"/>
      <c r="FZ188" s="124"/>
      <c r="GJ188" s="124"/>
      <c r="GT188" s="124"/>
      <c r="HD188" s="124"/>
      <c r="HN188" s="124"/>
      <c r="HX188" s="124"/>
    </row>
    <row xmlns:x14ac="http://schemas.microsoft.com/office/spreadsheetml/2009/9/ac" r="189" s="3" customFormat="true" x14ac:dyDescent="0.25">
      <c r="A189" s="374"/>
      <c r="B189" s="124"/>
      <c r="L189" s="124"/>
      <c r="V189" s="124"/>
      <c r="AF189" s="124"/>
      <c r="AP189" s="124"/>
      <c r="AZ189" s="124"/>
      <c r="BA189" s="124"/>
      <c r="BJ189" s="124"/>
      <c r="BT189" s="124"/>
      <c r="CD189" s="124"/>
      <c r="CN189" s="124"/>
      <c r="CX189" s="124"/>
      <c r="DH189" s="124"/>
      <c r="DR189" s="124"/>
      <c r="EB189" s="124"/>
      <c r="EL189" s="124"/>
      <c r="EV189" s="124"/>
      <c r="FF189" s="124"/>
      <c r="FP189" s="124"/>
      <c r="FZ189" s="124"/>
      <c r="GJ189" s="124"/>
      <c r="GT189" s="124"/>
      <c r="HD189" s="124"/>
      <c r="HN189" s="124"/>
      <c r="HX189" s="124"/>
    </row>
    <row xmlns:x14ac="http://schemas.microsoft.com/office/spreadsheetml/2009/9/ac" r="190" s="3" customFormat="true" x14ac:dyDescent="0.25">
      <c r="A190" s="374"/>
      <c r="B190" s="124"/>
      <c r="L190" s="124"/>
      <c r="V190" s="124"/>
      <c r="AF190" s="124"/>
      <c r="AP190" s="124"/>
      <c r="AZ190" s="124"/>
      <c r="BA190" s="124"/>
      <c r="BJ190" s="124"/>
      <c r="BT190" s="124"/>
      <c r="CD190" s="124"/>
      <c r="CN190" s="124"/>
      <c r="CX190" s="124"/>
      <c r="DH190" s="124"/>
      <c r="DR190" s="124"/>
      <c r="EB190" s="124"/>
      <c r="EL190" s="124"/>
      <c r="EV190" s="124"/>
      <c r="FF190" s="124"/>
      <c r="FP190" s="124"/>
      <c r="FZ190" s="124"/>
      <c r="GJ190" s="124"/>
      <c r="GT190" s="124"/>
      <c r="HD190" s="124"/>
      <c r="HN190" s="124"/>
      <c r="HX190" s="124"/>
    </row>
    <row xmlns:x14ac="http://schemas.microsoft.com/office/spreadsheetml/2009/9/ac" r="191" s="3" customFormat="true" x14ac:dyDescent="0.25">
      <c r="A191" s="374"/>
      <c r="B191" s="124"/>
      <c r="L191" s="124"/>
      <c r="V191" s="124"/>
      <c r="AF191" s="124"/>
      <c r="AP191" s="124"/>
      <c r="AZ191" s="124"/>
      <c r="BA191" s="124"/>
      <c r="BJ191" s="124"/>
      <c r="BT191" s="124"/>
      <c r="CD191" s="124"/>
      <c r="CN191" s="124"/>
      <c r="CX191" s="124"/>
      <c r="DH191" s="124"/>
      <c r="DR191" s="124"/>
      <c r="EB191" s="124"/>
      <c r="EL191" s="124"/>
      <c r="EV191" s="124"/>
      <c r="FF191" s="124"/>
      <c r="FP191" s="124"/>
      <c r="FZ191" s="124"/>
      <c r="GJ191" s="124"/>
      <c r="GT191" s="124"/>
      <c r="HD191" s="124"/>
      <c r="HN191" s="124"/>
      <c r="HX191" s="124"/>
    </row>
    <row xmlns:x14ac="http://schemas.microsoft.com/office/spreadsheetml/2009/9/ac" r="192" s="3" customFormat="true" x14ac:dyDescent="0.25">
      <c r="A192" s="374"/>
      <c r="B192" s="124"/>
      <c r="L192" s="124"/>
      <c r="V192" s="124"/>
      <c r="AF192" s="124"/>
      <c r="AP192" s="124"/>
      <c r="AZ192" s="124"/>
      <c r="BA192" s="124"/>
      <c r="BJ192" s="124"/>
      <c r="BT192" s="124"/>
      <c r="CD192" s="124"/>
      <c r="CN192" s="124"/>
      <c r="CX192" s="124"/>
      <c r="DH192" s="124"/>
      <c r="DR192" s="124"/>
      <c r="EB192" s="124"/>
      <c r="EL192" s="124"/>
      <c r="EV192" s="124"/>
      <c r="FF192" s="124"/>
      <c r="FP192" s="124"/>
      <c r="FZ192" s="124"/>
      <c r="GJ192" s="124"/>
      <c r="GT192" s="124"/>
      <c r="HD192" s="124"/>
      <c r="HN192" s="124"/>
      <c r="HX192" s="124"/>
    </row>
    <row xmlns:x14ac="http://schemas.microsoft.com/office/spreadsheetml/2009/9/ac" r="193" s="3" customFormat="true" x14ac:dyDescent="0.25">
      <c r="A193" s="374"/>
      <c r="B193" s="124"/>
      <c r="L193" s="124"/>
      <c r="V193" s="124"/>
      <c r="AF193" s="124"/>
      <c r="AP193" s="124"/>
      <c r="AZ193" s="124"/>
      <c r="BA193" s="124"/>
      <c r="BJ193" s="124"/>
      <c r="BT193" s="124"/>
      <c r="CD193" s="124"/>
      <c r="CN193" s="124"/>
      <c r="CX193" s="124"/>
      <c r="DH193" s="124"/>
      <c r="DR193" s="124"/>
      <c r="EB193" s="124"/>
      <c r="EL193" s="124"/>
      <c r="EV193" s="124"/>
      <c r="FF193" s="124"/>
      <c r="FP193" s="124"/>
      <c r="FZ193" s="124"/>
      <c r="GJ193" s="124"/>
      <c r="GT193" s="124"/>
      <c r="HD193" s="124"/>
      <c r="HN193" s="124"/>
      <c r="HX193" s="124"/>
    </row>
    <row xmlns:x14ac="http://schemas.microsoft.com/office/spreadsheetml/2009/9/ac" r="194" s="3" customFormat="true" x14ac:dyDescent="0.25">
      <c r="A194" s="374"/>
      <c r="B194" s="124"/>
      <c r="L194" s="124"/>
      <c r="V194" s="124"/>
      <c r="AF194" s="124"/>
      <c r="AP194" s="124"/>
      <c r="AZ194" s="124"/>
      <c r="BA194" s="124"/>
      <c r="BJ194" s="124"/>
      <c r="BT194" s="124"/>
      <c r="CD194" s="124"/>
      <c r="CN194" s="124"/>
      <c r="CX194" s="124"/>
      <c r="DH194" s="124"/>
      <c r="DR194" s="124"/>
      <c r="EB194" s="124"/>
      <c r="EL194" s="124"/>
      <c r="EV194" s="124"/>
      <c r="FF194" s="124"/>
      <c r="FP194" s="124"/>
      <c r="FZ194" s="124"/>
      <c r="GJ194" s="124"/>
      <c r="GT194" s="124"/>
      <c r="HD194" s="124"/>
      <c r="HN194" s="124"/>
      <c r="HX194" s="124"/>
    </row>
    <row xmlns:x14ac="http://schemas.microsoft.com/office/spreadsheetml/2009/9/ac" r="195" s="3" customFormat="true" x14ac:dyDescent="0.25">
      <c r="A195" s="374"/>
      <c r="B195" s="124"/>
      <c r="L195" s="124"/>
      <c r="V195" s="124"/>
      <c r="AF195" s="124"/>
      <c r="AP195" s="124"/>
      <c r="AZ195" s="124"/>
      <c r="BA195" s="124"/>
      <c r="BJ195" s="124"/>
      <c r="BT195" s="124"/>
      <c r="CD195" s="124"/>
      <c r="CN195" s="124"/>
      <c r="CX195" s="124"/>
      <c r="DH195" s="124"/>
      <c r="DR195" s="124"/>
      <c r="EB195" s="124"/>
      <c r="EL195" s="124"/>
      <c r="EV195" s="124"/>
      <c r="FF195" s="124"/>
      <c r="FP195" s="124"/>
      <c r="FZ195" s="124"/>
      <c r="GJ195" s="124"/>
      <c r="GT195" s="124"/>
      <c r="HD195" s="124"/>
      <c r="HN195" s="124"/>
      <c r="HX195" s="124"/>
    </row>
    <row xmlns:x14ac="http://schemas.microsoft.com/office/spreadsheetml/2009/9/ac" r="196" s="3" customFormat="true" x14ac:dyDescent="0.25">
      <c r="A196" s="374"/>
      <c r="B196" s="124"/>
      <c r="L196" s="124"/>
      <c r="V196" s="124"/>
      <c r="AF196" s="124"/>
      <c r="AP196" s="124"/>
      <c r="AZ196" s="124"/>
      <c r="BA196" s="124"/>
      <c r="BJ196" s="124"/>
      <c r="BT196" s="124"/>
      <c r="CD196" s="124"/>
      <c r="CN196" s="124"/>
      <c r="CX196" s="124"/>
      <c r="DH196" s="124"/>
      <c r="DR196" s="124"/>
      <c r="EB196" s="124"/>
      <c r="EL196" s="124"/>
      <c r="EV196" s="124"/>
      <c r="FF196" s="124"/>
      <c r="FP196" s="124"/>
      <c r="FZ196" s="124"/>
      <c r="GJ196" s="124"/>
      <c r="GT196" s="124"/>
      <c r="HD196" s="124"/>
      <c r="HN196" s="124"/>
      <c r="HX196" s="124"/>
    </row>
    <row xmlns:x14ac="http://schemas.microsoft.com/office/spreadsheetml/2009/9/ac" r="197" s="3" customFormat="true" x14ac:dyDescent="0.25">
      <c r="A197" s="374"/>
      <c r="B197" s="124"/>
      <c r="L197" s="124"/>
      <c r="V197" s="124"/>
      <c r="AF197" s="124"/>
      <c r="AP197" s="124"/>
      <c r="AZ197" s="124"/>
      <c r="BA197" s="124"/>
      <c r="BJ197" s="124"/>
      <c r="BT197" s="124"/>
      <c r="CD197" s="124"/>
      <c r="CN197" s="124"/>
      <c r="CX197" s="124"/>
      <c r="DH197" s="124"/>
      <c r="DR197" s="124"/>
      <c r="EB197" s="124"/>
      <c r="EL197" s="124"/>
      <c r="EV197" s="124"/>
      <c r="FF197" s="124"/>
      <c r="FP197" s="124"/>
      <c r="FZ197" s="124"/>
      <c r="GJ197" s="124"/>
      <c r="GT197" s="124"/>
      <c r="HD197" s="124"/>
      <c r="HN197" s="124"/>
      <c r="HX197" s="124"/>
    </row>
    <row xmlns:x14ac="http://schemas.microsoft.com/office/spreadsheetml/2009/9/ac" r="198" s="3" customFormat="true" x14ac:dyDescent="0.25">
      <c r="A198" s="374"/>
      <c r="B198" s="124"/>
      <c r="L198" s="124"/>
      <c r="V198" s="124"/>
      <c r="AF198" s="124"/>
      <c r="AP198" s="124"/>
      <c r="AZ198" s="124"/>
      <c r="BA198" s="124"/>
      <c r="BJ198" s="124"/>
      <c r="BT198" s="124"/>
      <c r="CD198" s="124"/>
      <c r="CN198" s="124"/>
      <c r="CX198" s="124"/>
      <c r="DH198" s="124"/>
      <c r="DR198" s="124"/>
      <c r="EB198" s="124"/>
      <c r="EL198" s="124"/>
      <c r="EV198" s="124"/>
      <c r="FF198" s="124"/>
      <c r="FP198" s="124"/>
      <c r="FZ198" s="124"/>
      <c r="GJ198" s="124"/>
      <c r="GT198" s="124"/>
      <c r="HD198" s="124"/>
      <c r="HN198" s="124"/>
      <c r="HX198" s="124"/>
    </row>
    <row xmlns:x14ac="http://schemas.microsoft.com/office/spreadsheetml/2009/9/ac" r="199" s="3" customFormat="true" x14ac:dyDescent="0.25">
      <c r="A199" s="374"/>
      <c r="B199" s="124"/>
      <c r="L199" s="124"/>
      <c r="V199" s="124"/>
      <c r="AF199" s="124"/>
      <c r="AP199" s="124"/>
      <c r="AZ199" s="124"/>
      <c r="BA199" s="124"/>
      <c r="BJ199" s="124"/>
      <c r="BT199" s="124"/>
      <c r="CD199" s="124"/>
      <c r="CN199" s="124"/>
      <c r="CX199" s="124"/>
      <c r="DH199" s="124"/>
      <c r="DR199" s="124"/>
      <c r="EB199" s="124"/>
      <c r="EL199" s="124"/>
      <c r="EV199" s="124"/>
      <c r="FF199" s="124"/>
      <c r="FP199" s="124"/>
      <c r="FZ199" s="124"/>
      <c r="GJ199" s="124"/>
      <c r="GT199" s="124"/>
      <c r="HD199" s="124"/>
      <c r="HN199" s="124"/>
      <c r="HX199" s="124"/>
    </row>
    <row xmlns:x14ac="http://schemas.microsoft.com/office/spreadsheetml/2009/9/ac" r="200" s="3" customFormat="true" x14ac:dyDescent="0.25">
      <c r="A200" s="374"/>
      <c r="B200" s="124"/>
      <c r="L200" s="124"/>
      <c r="V200" s="124"/>
      <c r="AF200" s="124"/>
      <c r="AP200" s="124"/>
      <c r="AZ200" s="124"/>
      <c r="BA200" s="124"/>
      <c r="BJ200" s="124"/>
      <c r="BT200" s="124"/>
      <c r="CD200" s="124"/>
      <c r="CN200" s="124"/>
      <c r="CX200" s="124"/>
      <c r="DH200" s="124"/>
      <c r="DR200" s="124"/>
      <c r="EB200" s="124"/>
      <c r="EL200" s="124"/>
      <c r="EV200" s="124"/>
      <c r="FF200" s="124"/>
      <c r="FP200" s="124"/>
      <c r="FZ200" s="124"/>
      <c r="GJ200" s="124"/>
      <c r="GT200" s="124"/>
      <c r="HD200" s="124"/>
      <c r="HN200" s="124"/>
      <c r="HX200" s="124"/>
    </row>
    <row xmlns:x14ac="http://schemas.microsoft.com/office/spreadsheetml/2009/9/ac" r="201" s="3" customFormat="true" x14ac:dyDescent="0.25">
      <c r="A201" s="374"/>
      <c r="B201" s="124"/>
      <c r="L201" s="124"/>
      <c r="V201" s="124"/>
      <c r="AF201" s="124"/>
      <c r="AP201" s="124"/>
      <c r="AZ201" s="124"/>
      <c r="BA201" s="124"/>
      <c r="BJ201" s="124"/>
      <c r="BT201" s="124"/>
      <c r="CD201" s="124"/>
      <c r="CN201" s="124"/>
      <c r="CX201" s="124"/>
      <c r="DH201" s="124"/>
      <c r="DR201" s="124"/>
      <c r="EB201" s="124"/>
      <c r="EL201" s="124"/>
      <c r="EV201" s="124"/>
      <c r="FF201" s="124"/>
      <c r="FP201" s="124"/>
      <c r="FZ201" s="124"/>
      <c r="GJ201" s="124"/>
      <c r="GT201" s="124"/>
      <c r="HD201" s="124"/>
      <c r="HN201" s="124"/>
      <c r="HX201" s="124"/>
    </row>
    <row xmlns:x14ac="http://schemas.microsoft.com/office/spreadsheetml/2009/9/ac" r="202" s="3" customFormat="true" x14ac:dyDescent="0.25">
      <c r="A202" s="374"/>
      <c r="B202" s="124"/>
      <c r="L202" s="124"/>
      <c r="V202" s="124"/>
      <c r="AF202" s="124"/>
      <c r="AP202" s="124"/>
      <c r="AZ202" s="124"/>
      <c r="BA202" s="124"/>
      <c r="BJ202" s="124"/>
      <c r="BT202" s="124"/>
      <c r="CD202" s="124"/>
      <c r="CN202" s="124"/>
      <c r="CX202" s="124"/>
      <c r="DH202" s="124"/>
      <c r="DR202" s="124"/>
      <c r="EB202" s="124"/>
      <c r="EL202" s="124"/>
      <c r="EV202" s="124"/>
      <c r="FF202" s="124"/>
      <c r="FP202" s="124"/>
      <c r="FZ202" s="124"/>
      <c r="GJ202" s="124"/>
      <c r="GT202" s="124"/>
      <c r="HD202" s="124"/>
      <c r="HN202" s="124"/>
      <c r="HX202" s="124"/>
    </row>
    <row xmlns:x14ac="http://schemas.microsoft.com/office/spreadsheetml/2009/9/ac" r="203" s="3" customFormat="true" x14ac:dyDescent="0.25">
      <c r="A203" s="374"/>
      <c r="B203" s="124"/>
      <c r="L203" s="124"/>
      <c r="V203" s="124"/>
      <c r="AF203" s="124"/>
      <c r="AP203" s="124"/>
      <c r="AZ203" s="124"/>
      <c r="BA203" s="124"/>
      <c r="BJ203" s="124"/>
      <c r="BT203" s="124"/>
      <c r="CD203" s="124"/>
      <c r="CN203" s="124"/>
      <c r="CX203" s="124"/>
      <c r="DH203" s="124"/>
      <c r="DR203" s="124"/>
      <c r="EB203" s="124"/>
      <c r="EL203" s="124"/>
      <c r="EV203" s="124"/>
      <c r="FF203" s="124"/>
      <c r="FP203" s="124"/>
      <c r="FZ203" s="124"/>
      <c r="GJ203" s="124"/>
      <c r="GT203" s="124"/>
      <c r="HD203" s="124"/>
      <c r="HN203" s="124"/>
      <c r="HX203" s="124"/>
    </row>
    <row xmlns:x14ac="http://schemas.microsoft.com/office/spreadsheetml/2009/9/ac" r="204" s="3" customFormat="true" x14ac:dyDescent="0.25">
      <c r="A204" s="374"/>
      <c r="B204" s="124"/>
      <c r="L204" s="124"/>
      <c r="V204" s="124"/>
      <c r="AF204" s="124"/>
      <c r="AP204" s="124"/>
      <c r="AZ204" s="124"/>
      <c r="BA204" s="124"/>
      <c r="BJ204" s="124"/>
      <c r="BT204" s="124"/>
      <c r="CD204" s="124"/>
      <c r="CN204" s="124"/>
      <c r="CX204" s="124"/>
      <c r="DH204" s="124"/>
      <c r="DR204" s="124"/>
      <c r="EB204" s="124"/>
      <c r="EL204" s="124"/>
      <c r="EV204" s="124"/>
      <c r="FF204" s="124"/>
      <c r="FP204" s="124"/>
      <c r="FZ204" s="124"/>
      <c r="GJ204" s="124"/>
      <c r="GT204" s="124"/>
      <c r="HD204" s="124"/>
      <c r="HN204" s="124"/>
      <c r="HX204" s="124"/>
    </row>
    <row xmlns:x14ac="http://schemas.microsoft.com/office/spreadsheetml/2009/9/ac" r="205" s="3" customFormat="true" x14ac:dyDescent="0.25">
      <c r="A205" s="374"/>
      <c r="B205" s="124"/>
      <c r="L205" s="124"/>
      <c r="V205" s="124"/>
      <c r="AF205" s="124"/>
      <c r="AP205" s="124"/>
      <c r="AZ205" s="124"/>
      <c r="BA205" s="124"/>
      <c r="BJ205" s="124"/>
      <c r="BT205" s="124"/>
      <c r="CD205" s="124"/>
      <c r="CN205" s="124"/>
      <c r="CX205" s="124"/>
      <c r="DH205" s="124"/>
      <c r="DR205" s="124"/>
      <c r="EB205" s="124"/>
      <c r="EL205" s="124"/>
      <c r="EV205" s="124"/>
      <c r="FF205" s="124"/>
      <c r="FP205" s="124"/>
      <c r="FZ205" s="124"/>
      <c r="GJ205" s="124"/>
      <c r="GT205" s="124"/>
      <c r="HD205" s="124"/>
      <c r="HN205" s="124"/>
      <c r="HX205" s="124"/>
    </row>
    <row xmlns:x14ac="http://schemas.microsoft.com/office/spreadsheetml/2009/9/ac" r="206" s="3" customFormat="true" x14ac:dyDescent="0.25">
      <c r="A206" s="374"/>
      <c r="B206" s="124"/>
      <c r="L206" s="124"/>
      <c r="V206" s="124"/>
      <c r="AF206" s="124"/>
      <c r="AP206" s="124"/>
      <c r="AZ206" s="124"/>
      <c r="BA206" s="124"/>
      <c r="BJ206" s="124"/>
      <c r="BT206" s="124"/>
      <c r="CD206" s="124"/>
      <c r="CN206" s="124"/>
      <c r="CX206" s="124"/>
      <c r="DH206" s="124"/>
      <c r="DR206" s="124"/>
      <c r="EB206" s="124"/>
      <c r="EL206" s="124"/>
      <c r="EV206" s="124"/>
      <c r="FF206" s="124"/>
      <c r="FP206" s="124"/>
      <c r="FZ206" s="124"/>
      <c r="GJ206" s="124"/>
      <c r="GT206" s="124"/>
      <c r="HD206" s="124"/>
      <c r="HN206" s="124"/>
      <c r="HX206" s="124"/>
    </row>
    <row xmlns:x14ac="http://schemas.microsoft.com/office/spreadsheetml/2009/9/ac" r="207" s="3" customFormat="true" x14ac:dyDescent="0.25">
      <c r="A207" s="374"/>
      <c r="B207" s="124"/>
      <c r="L207" s="124"/>
      <c r="V207" s="124"/>
      <c r="AF207" s="124"/>
      <c r="AP207" s="124"/>
      <c r="AZ207" s="124"/>
      <c r="BA207" s="124"/>
      <c r="BJ207" s="124"/>
      <c r="BT207" s="124"/>
      <c r="CD207" s="124"/>
      <c r="CN207" s="124"/>
      <c r="CX207" s="124"/>
      <c r="DH207" s="124"/>
      <c r="DR207" s="124"/>
      <c r="EB207" s="124"/>
      <c r="EL207" s="124"/>
      <c r="EV207" s="124"/>
      <c r="FF207" s="124"/>
      <c r="FP207" s="124"/>
      <c r="FZ207" s="124"/>
      <c r="GJ207" s="124"/>
      <c r="GT207" s="124"/>
      <c r="HD207" s="124"/>
      <c r="HN207" s="124"/>
      <c r="HX207" s="124"/>
    </row>
    <row xmlns:x14ac="http://schemas.microsoft.com/office/spreadsheetml/2009/9/ac" r="208" s="3" customFormat="true" x14ac:dyDescent="0.25">
      <c r="A208" s="374"/>
      <c r="B208" s="124"/>
      <c r="L208" s="124"/>
      <c r="V208" s="124"/>
      <c r="AF208" s="124"/>
      <c r="AP208" s="124"/>
      <c r="AZ208" s="124"/>
      <c r="BA208" s="124"/>
      <c r="BJ208" s="124"/>
      <c r="BT208" s="124"/>
      <c r="CD208" s="124"/>
      <c r="CN208" s="124"/>
      <c r="CX208" s="124"/>
      <c r="DH208" s="124"/>
      <c r="DR208" s="124"/>
      <c r="EB208" s="124"/>
      <c r="EL208" s="124"/>
      <c r="EV208" s="124"/>
      <c r="FF208" s="124"/>
      <c r="FP208" s="124"/>
      <c r="FZ208" s="124"/>
      <c r="GJ208" s="124"/>
      <c r="GT208" s="124"/>
      <c r="HD208" s="124"/>
      <c r="HN208" s="124"/>
      <c r="HX208" s="124"/>
    </row>
    <row xmlns:x14ac="http://schemas.microsoft.com/office/spreadsheetml/2009/9/ac" r="209" s="3" customFormat="true" x14ac:dyDescent="0.25">
      <c r="A209" s="374"/>
      <c r="B209" s="124"/>
      <c r="L209" s="124"/>
      <c r="V209" s="124"/>
      <c r="AF209" s="124"/>
      <c r="AP209" s="124"/>
      <c r="AZ209" s="124"/>
      <c r="BA209" s="124"/>
      <c r="BJ209" s="124"/>
      <c r="BT209" s="124"/>
      <c r="CD209" s="124"/>
      <c r="CN209" s="124"/>
      <c r="CX209" s="124"/>
      <c r="DH209" s="124"/>
      <c r="DR209" s="124"/>
      <c r="EB209" s="124"/>
      <c r="EL209" s="124"/>
      <c r="EV209" s="124"/>
      <c r="FF209" s="124"/>
      <c r="FP209" s="124"/>
      <c r="FZ209" s="124"/>
      <c r="GJ209" s="124"/>
      <c r="GT209" s="124"/>
      <c r="HD209" s="124"/>
      <c r="HN209" s="124"/>
      <c r="HX209" s="124"/>
    </row>
    <row xmlns:x14ac="http://schemas.microsoft.com/office/spreadsheetml/2009/9/ac" r="210" s="3" customFormat="true" x14ac:dyDescent="0.25">
      <c r="A210" s="374"/>
      <c r="B210" s="124"/>
      <c r="L210" s="124"/>
      <c r="V210" s="124"/>
      <c r="AF210" s="124"/>
      <c r="AP210" s="124"/>
      <c r="AZ210" s="124"/>
      <c r="BA210" s="124"/>
      <c r="BJ210" s="124"/>
      <c r="BT210" s="124"/>
      <c r="CD210" s="124"/>
      <c r="CN210" s="124"/>
      <c r="CX210" s="124"/>
      <c r="DH210" s="124"/>
      <c r="DR210" s="124"/>
      <c r="EB210" s="124"/>
      <c r="EL210" s="124"/>
      <c r="EV210" s="124"/>
      <c r="FF210" s="124"/>
      <c r="FP210" s="124"/>
      <c r="FZ210" s="124"/>
      <c r="GJ210" s="124"/>
      <c r="GT210" s="124"/>
      <c r="HD210" s="124"/>
      <c r="HN210" s="124"/>
      <c r="HX210" s="124"/>
    </row>
    <row xmlns:x14ac="http://schemas.microsoft.com/office/spreadsheetml/2009/9/ac" r="211" s="3" customFormat="true" x14ac:dyDescent="0.25">
      <c r="A211" s="374"/>
      <c r="B211" s="124"/>
      <c r="L211" s="124"/>
      <c r="V211" s="124"/>
      <c r="AF211" s="124"/>
      <c r="AP211" s="124"/>
      <c r="AZ211" s="124"/>
      <c r="BA211" s="124"/>
      <c r="BJ211" s="124"/>
      <c r="BT211" s="124"/>
      <c r="CD211" s="124"/>
      <c r="CN211" s="124"/>
      <c r="CX211" s="124"/>
      <c r="DH211" s="124"/>
      <c r="DR211" s="124"/>
      <c r="EB211" s="124"/>
      <c r="EL211" s="124"/>
      <c r="EV211" s="124"/>
      <c r="FF211" s="124"/>
      <c r="FP211" s="124"/>
      <c r="FZ211" s="124"/>
      <c r="GJ211" s="124"/>
      <c r="GT211" s="124"/>
      <c r="HD211" s="124"/>
      <c r="HN211" s="124"/>
      <c r="HX211" s="124"/>
    </row>
    <row xmlns:x14ac="http://schemas.microsoft.com/office/spreadsheetml/2009/9/ac" r="212" s="3" customFormat="true" x14ac:dyDescent="0.25">
      <c r="A212" s="374"/>
      <c r="B212" s="124"/>
      <c r="L212" s="124"/>
      <c r="V212" s="124"/>
      <c r="AF212" s="124"/>
      <c r="AP212" s="124"/>
      <c r="AZ212" s="124"/>
      <c r="BA212" s="124"/>
      <c r="BJ212" s="124"/>
      <c r="BT212" s="124"/>
      <c r="CD212" s="124"/>
      <c r="CN212" s="124"/>
      <c r="CX212" s="124"/>
      <c r="DH212" s="124"/>
      <c r="DR212" s="124"/>
      <c r="EB212" s="124"/>
      <c r="EL212" s="124"/>
      <c r="EV212" s="124"/>
      <c r="FF212" s="124"/>
      <c r="FP212" s="124"/>
      <c r="FZ212" s="124"/>
      <c r="GJ212" s="124"/>
      <c r="GT212" s="124"/>
      <c r="HD212" s="124"/>
      <c r="HN212" s="124"/>
      <c r="HX212" s="124"/>
    </row>
    <row xmlns:x14ac="http://schemas.microsoft.com/office/spreadsheetml/2009/9/ac" r="213" s="3" customFormat="true" x14ac:dyDescent="0.25">
      <c r="A213" s="374"/>
      <c r="B213" s="124"/>
      <c r="L213" s="124"/>
      <c r="V213" s="124"/>
      <c r="AF213" s="124"/>
      <c r="AP213" s="124"/>
      <c r="AZ213" s="124"/>
      <c r="BA213" s="124"/>
      <c r="BJ213" s="124"/>
      <c r="BT213" s="124"/>
      <c r="CD213" s="124"/>
      <c r="CN213" s="124"/>
      <c r="CX213" s="124"/>
      <c r="DH213" s="124"/>
      <c r="DR213" s="124"/>
      <c r="EB213" s="124"/>
      <c r="EL213" s="124"/>
      <c r="EV213" s="124"/>
      <c r="FF213" s="124"/>
      <c r="FP213" s="124"/>
      <c r="FZ213" s="124"/>
      <c r="GJ213" s="124"/>
      <c r="GT213" s="124"/>
      <c r="HD213" s="124"/>
      <c r="HN213" s="124"/>
      <c r="HX213" s="124"/>
    </row>
    <row xmlns:x14ac="http://schemas.microsoft.com/office/spreadsheetml/2009/9/ac" r="214" s="3" customFormat="true" x14ac:dyDescent="0.25">
      <c r="A214" s="374"/>
      <c r="B214" s="124"/>
      <c r="L214" s="124"/>
      <c r="V214" s="124"/>
      <c r="AF214" s="124"/>
      <c r="AP214" s="124"/>
      <c r="AZ214" s="124"/>
      <c r="BA214" s="124"/>
      <c r="BJ214" s="124"/>
      <c r="BT214" s="124"/>
      <c r="CD214" s="124"/>
      <c r="CN214" s="124"/>
      <c r="CX214" s="124"/>
      <c r="DH214" s="124"/>
      <c r="DR214" s="124"/>
      <c r="EB214" s="124"/>
      <c r="EL214" s="124"/>
      <c r="EV214" s="124"/>
      <c r="FF214" s="124"/>
      <c r="FP214" s="124"/>
      <c r="FZ214" s="124"/>
      <c r="GJ214" s="124"/>
      <c r="GT214" s="124"/>
      <c r="HD214" s="124"/>
      <c r="HN214" s="124"/>
      <c r="HX214" s="124"/>
    </row>
    <row xmlns:x14ac="http://schemas.microsoft.com/office/spreadsheetml/2009/9/ac" r="215" s="3" customFormat="true" x14ac:dyDescent="0.25">
      <c r="A215" s="374"/>
      <c r="B215" s="124"/>
      <c r="L215" s="124"/>
      <c r="V215" s="124"/>
      <c r="AF215" s="124"/>
      <c r="AP215" s="124"/>
      <c r="AZ215" s="124"/>
      <c r="BA215" s="124"/>
      <c r="BJ215" s="124"/>
      <c r="BT215" s="124"/>
      <c r="CD215" s="124"/>
      <c r="CN215" s="124"/>
      <c r="CX215" s="124"/>
      <c r="DH215" s="124"/>
      <c r="DR215" s="124"/>
      <c r="EB215" s="124"/>
      <c r="EL215" s="124"/>
      <c r="EV215" s="124"/>
      <c r="FF215" s="124"/>
      <c r="FP215" s="124"/>
      <c r="FZ215" s="124"/>
      <c r="GJ215" s="124"/>
      <c r="GT215" s="124"/>
      <c r="HD215" s="124"/>
      <c r="HN215" s="124"/>
      <c r="HX215" s="124"/>
    </row>
    <row xmlns:x14ac="http://schemas.microsoft.com/office/spreadsheetml/2009/9/ac" r="216" s="3" customFormat="true" x14ac:dyDescent="0.25">
      <c r="A216" s="374"/>
      <c r="B216" s="124"/>
      <c r="L216" s="124"/>
      <c r="V216" s="124"/>
      <c r="AF216" s="124"/>
      <c r="AP216" s="124"/>
      <c r="AZ216" s="124"/>
      <c r="BA216" s="124"/>
      <c r="BJ216" s="124"/>
      <c r="BT216" s="124"/>
      <c r="CD216" s="124"/>
      <c r="CN216" s="124"/>
      <c r="CX216" s="124"/>
      <c r="DH216" s="124"/>
      <c r="DR216" s="124"/>
      <c r="EB216" s="124"/>
      <c r="EL216" s="124"/>
      <c r="EV216" s="124"/>
      <c r="FF216" s="124"/>
      <c r="FP216" s="124"/>
      <c r="FZ216" s="124"/>
      <c r="GJ216" s="124"/>
      <c r="GT216" s="124"/>
      <c r="HD216" s="124"/>
      <c r="HN216" s="124"/>
      <c r="HX216" s="124"/>
    </row>
    <row xmlns:x14ac="http://schemas.microsoft.com/office/spreadsheetml/2009/9/ac" r="217" s="3" customFormat="true" x14ac:dyDescent="0.25">
      <c r="A217" s="374"/>
      <c r="B217" s="124"/>
      <c r="L217" s="124"/>
      <c r="V217" s="124"/>
      <c r="AF217" s="124"/>
      <c r="AP217" s="124"/>
      <c r="AZ217" s="124"/>
      <c r="BA217" s="124"/>
      <c r="BJ217" s="124"/>
      <c r="BT217" s="124"/>
      <c r="CD217" s="124"/>
      <c r="CN217" s="124"/>
      <c r="CX217" s="124"/>
      <c r="DH217" s="124"/>
      <c r="DR217" s="124"/>
      <c r="EB217" s="124"/>
      <c r="EL217" s="124"/>
      <c r="EV217" s="124"/>
      <c r="FF217" s="124"/>
      <c r="FP217" s="124"/>
      <c r="FZ217" s="124"/>
      <c r="GJ217" s="124"/>
      <c r="GT217" s="124"/>
      <c r="HD217" s="124"/>
      <c r="HN217" s="124"/>
      <c r="HX217" s="124"/>
    </row>
    <row xmlns:x14ac="http://schemas.microsoft.com/office/spreadsheetml/2009/9/ac" r="218" s="3" customFormat="true" x14ac:dyDescent="0.25">
      <c r="A218" s="374"/>
      <c r="B218" s="124"/>
      <c r="L218" s="124"/>
      <c r="V218" s="124"/>
      <c r="AF218" s="124"/>
      <c r="AP218" s="124"/>
      <c r="AZ218" s="124"/>
      <c r="BA218" s="124"/>
      <c r="BJ218" s="124"/>
      <c r="BT218" s="124"/>
      <c r="CD218" s="124"/>
      <c r="CN218" s="124"/>
      <c r="CX218" s="124"/>
      <c r="DH218" s="124"/>
      <c r="DR218" s="124"/>
      <c r="EB218" s="124"/>
      <c r="EL218" s="124"/>
      <c r="EV218" s="124"/>
      <c r="FF218" s="124"/>
      <c r="FP218" s="124"/>
      <c r="FZ218" s="124"/>
      <c r="GJ218" s="124"/>
      <c r="GT218" s="124"/>
      <c r="HD218" s="124"/>
      <c r="HN218" s="124"/>
      <c r="HX218" s="124"/>
    </row>
    <row xmlns:x14ac="http://schemas.microsoft.com/office/spreadsheetml/2009/9/ac" r="219" s="3" customFormat="true" x14ac:dyDescent="0.25">
      <c r="A219" s="374"/>
      <c r="B219" s="124"/>
      <c r="L219" s="124"/>
      <c r="V219" s="124"/>
      <c r="AF219" s="124"/>
      <c r="AP219" s="124"/>
      <c r="AZ219" s="124"/>
      <c r="BA219" s="124"/>
      <c r="BJ219" s="124"/>
      <c r="BT219" s="124"/>
      <c r="CD219" s="124"/>
      <c r="CN219" s="124"/>
      <c r="CX219" s="124"/>
      <c r="DH219" s="124"/>
      <c r="DR219" s="124"/>
      <c r="EB219" s="124"/>
      <c r="EL219" s="124"/>
      <c r="EV219" s="124"/>
      <c r="FF219" s="124"/>
      <c r="FP219" s="124"/>
      <c r="FZ219" s="124"/>
      <c r="GJ219" s="124"/>
      <c r="GT219" s="124"/>
      <c r="HD219" s="124"/>
      <c r="HN219" s="124"/>
      <c r="HX219" s="124"/>
    </row>
    <row xmlns:x14ac="http://schemas.microsoft.com/office/spreadsheetml/2009/9/ac" r="220" s="3" customFormat="true" x14ac:dyDescent="0.25">
      <c r="A220" s="374"/>
      <c r="B220" s="124"/>
      <c r="L220" s="124"/>
      <c r="V220" s="124"/>
      <c r="AF220" s="124"/>
      <c r="AP220" s="124"/>
      <c r="AZ220" s="124"/>
      <c r="BA220" s="124"/>
      <c r="BJ220" s="124"/>
      <c r="BT220" s="124"/>
      <c r="CD220" s="124"/>
      <c r="CN220" s="124"/>
      <c r="CX220" s="124"/>
      <c r="DH220" s="124"/>
      <c r="DR220" s="124"/>
      <c r="EB220" s="124"/>
      <c r="EL220" s="124"/>
      <c r="EV220" s="124"/>
      <c r="FF220" s="124"/>
      <c r="FP220" s="124"/>
      <c r="FZ220" s="124"/>
      <c r="GJ220" s="124"/>
      <c r="GT220" s="124"/>
      <c r="HD220" s="124"/>
      <c r="HN220" s="124"/>
      <c r="HX220" s="124"/>
    </row>
    <row xmlns:x14ac="http://schemas.microsoft.com/office/spreadsheetml/2009/9/ac" r="221" s="3" customFormat="true" x14ac:dyDescent="0.25">
      <c r="A221" s="374"/>
      <c r="B221" s="124"/>
      <c r="L221" s="124"/>
      <c r="V221" s="124"/>
      <c r="AF221" s="124"/>
      <c r="AP221" s="124"/>
      <c r="AZ221" s="124"/>
      <c r="BA221" s="124"/>
      <c r="BJ221" s="124"/>
      <c r="BT221" s="124"/>
      <c r="CD221" s="124"/>
      <c r="CN221" s="124"/>
      <c r="CX221" s="124"/>
      <c r="DH221" s="124"/>
      <c r="DR221" s="124"/>
      <c r="EB221" s="124"/>
      <c r="EL221" s="124"/>
      <c r="EV221" s="124"/>
      <c r="FF221" s="124"/>
      <c r="FP221" s="124"/>
      <c r="FZ221" s="124"/>
      <c r="GJ221" s="124"/>
      <c r="GT221" s="124"/>
      <c r="HD221" s="124"/>
      <c r="HN221" s="124"/>
      <c r="HX221" s="124"/>
    </row>
    <row xmlns:x14ac="http://schemas.microsoft.com/office/spreadsheetml/2009/9/ac" r="222" s="3" customFormat="true" x14ac:dyDescent="0.25">
      <c r="A222" s="374"/>
      <c r="B222" s="124"/>
      <c r="L222" s="124"/>
      <c r="V222" s="124"/>
      <c r="AF222" s="124"/>
      <c r="AP222" s="124"/>
      <c r="AZ222" s="124"/>
      <c r="BA222" s="124"/>
      <c r="BJ222" s="124"/>
      <c r="BT222" s="124"/>
      <c r="CD222" s="124"/>
      <c r="CN222" s="124"/>
      <c r="CX222" s="124"/>
      <c r="DH222" s="124"/>
      <c r="DR222" s="124"/>
      <c r="EB222" s="124"/>
      <c r="EL222" s="124"/>
      <c r="EV222" s="124"/>
      <c r="FF222" s="124"/>
      <c r="FP222" s="124"/>
      <c r="FZ222" s="124"/>
      <c r="GJ222" s="124"/>
      <c r="GT222" s="124"/>
      <c r="HD222" s="124"/>
      <c r="HN222" s="124"/>
      <c r="HX222" s="124"/>
    </row>
    <row xmlns:x14ac="http://schemas.microsoft.com/office/spreadsheetml/2009/9/ac" r="223" s="3" customFormat="true" x14ac:dyDescent="0.25">
      <c r="A223" s="374"/>
      <c r="B223" s="124"/>
      <c r="L223" s="124"/>
      <c r="V223" s="124"/>
      <c r="AF223" s="124"/>
      <c r="AP223" s="124"/>
      <c r="AZ223" s="124"/>
      <c r="BA223" s="124"/>
      <c r="BJ223" s="124"/>
      <c r="BT223" s="124"/>
      <c r="CD223" s="124"/>
      <c r="CN223" s="124"/>
      <c r="CX223" s="124"/>
      <c r="DH223" s="124"/>
      <c r="DR223" s="124"/>
      <c r="EB223" s="124"/>
      <c r="EL223" s="124"/>
      <c r="EV223" s="124"/>
      <c r="FF223" s="124"/>
      <c r="FP223" s="124"/>
      <c r="FZ223" s="124"/>
      <c r="GJ223" s="124"/>
      <c r="GT223" s="124"/>
      <c r="HD223" s="124"/>
      <c r="HN223" s="124"/>
      <c r="HX223" s="124"/>
    </row>
    <row xmlns:x14ac="http://schemas.microsoft.com/office/spreadsheetml/2009/9/ac" r="224" s="3" customFormat="true" x14ac:dyDescent="0.25">
      <c r="A224" s="374"/>
      <c r="B224" s="124"/>
      <c r="L224" s="124"/>
      <c r="V224" s="124"/>
      <c r="AF224" s="124"/>
      <c r="AP224" s="124"/>
      <c r="AZ224" s="124"/>
      <c r="BA224" s="124"/>
      <c r="BJ224" s="124"/>
      <c r="BT224" s="124"/>
      <c r="CD224" s="124"/>
      <c r="CN224" s="124"/>
      <c r="CX224" s="124"/>
      <c r="DH224" s="124"/>
      <c r="DR224" s="124"/>
      <c r="EB224" s="124"/>
      <c r="EL224" s="124"/>
      <c r="EV224" s="124"/>
      <c r="FF224" s="124"/>
      <c r="FP224" s="124"/>
      <c r="FZ224" s="124"/>
      <c r="GJ224" s="124"/>
      <c r="GT224" s="124"/>
      <c r="HD224" s="124"/>
      <c r="HN224" s="124"/>
      <c r="HX224" s="124"/>
    </row>
    <row xmlns:x14ac="http://schemas.microsoft.com/office/spreadsheetml/2009/9/ac" r="225" s="3" customFormat="true" x14ac:dyDescent="0.25">
      <c r="A225" s="374"/>
      <c r="B225" s="124"/>
      <c r="L225" s="124"/>
      <c r="V225" s="124"/>
      <c r="AF225" s="124"/>
      <c r="AP225" s="124"/>
      <c r="AZ225" s="124"/>
      <c r="BA225" s="124"/>
      <c r="BJ225" s="124"/>
      <c r="BT225" s="124"/>
      <c r="CD225" s="124"/>
      <c r="CN225" s="124"/>
      <c r="CX225" s="124"/>
      <c r="DH225" s="124"/>
      <c r="DR225" s="124"/>
      <c r="EB225" s="124"/>
      <c r="EL225" s="124"/>
      <c r="EV225" s="124"/>
      <c r="FF225" s="124"/>
      <c r="FP225" s="124"/>
      <c r="FZ225" s="124"/>
      <c r="GJ225" s="124"/>
      <c r="GT225" s="124"/>
      <c r="HD225" s="124"/>
      <c r="HN225" s="124"/>
      <c r="HX225" s="124"/>
    </row>
    <row xmlns:x14ac="http://schemas.microsoft.com/office/spreadsheetml/2009/9/ac" r="226" s="3" customFormat="true" x14ac:dyDescent="0.25">
      <c r="A226" s="374"/>
      <c r="B226" s="124"/>
      <c r="L226" s="124"/>
      <c r="V226" s="124"/>
      <c r="AF226" s="124"/>
      <c r="AP226" s="124"/>
      <c r="AZ226" s="124"/>
      <c r="BA226" s="124"/>
      <c r="BJ226" s="124"/>
      <c r="BT226" s="124"/>
      <c r="CD226" s="124"/>
      <c r="CN226" s="124"/>
      <c r="CX226" s="124"/>
      <c r="DH226" s="124"/>
      <c r="DR226" s="124"/>
      <c r="EB226" s="124"/>
      <c r="EL226" s="124"/>
      <c r="EV226" s="124"/>
      <c r="FF226" s="124"/>
      <c r="FP226" s="124"/>
      <c r="FZ226" s="124"/>
      <c r="GJ226" s="124"/>
      <c r="GT226" s="124"/>
      <c r="HD226" s="124"/>
      <c r="HN226" s="124"/>
      <c r="HX226" s="124"/>
    </row>
    <row xmlns:x14ac="http://schemas.microsoft.com/office/spreadsheetml/2009/9/ac" r="227" s="3" customFormat="true" x14ac:dyDescent="0.25">
      <c r="A227" s="374"/>
      <c r="B227" s="124"/>
      <c r="L227" s="124"/>
      <c r="V227" s="124"/>
      <c r="AF227" s="124"/>
      <c r="AP227" s="124"/>
      <c r="AZ227" s="124"/>
      <c r="BA227" s="124"/>
      <c r="BJ227" s="124"/>
      <c r="BT227" s="124"/>
      <c r="CD227" s="124"/>
      <c r="CN227" s="124"/>
      <c r="CX227" s="124"/>
      <c r="DH227" s="124"/>
      <c r="DR227" s="124"/>
      <c r="EB227" s="124"/>
      <c r="EL227" s="124"/>
      <c r="EV227" s="124"/>
      <c r="FF227" s="124"/>
      <c r="FP227" s="124"/>
      <c r="FZ227" s="124"/>
      <c r="GJ227" s="124"/>
      <c r="GT227" s="124"/>
      <c r="HD227" s="124"/>
      <c r="HN227" s="124"/>
      <c r="HX227" s="124"/>
    </row>
    <row xmlns:x14ac="http://schemas.microsoft.com/office/spreadsheetml/2009/9/ac" r="228" s="3" customFormat="true" x14ac:dyDescent="0.25">
      <c r="A228" s="374"/>
      <c r="B228" s="124"/>
      <c r="L228" s="124"/>
      <c r="V228" s="124"/>
      <c r="AF228" s="124"/>
      <c r="AP228" s="124"/>
      <c r="AZ228" s="124"/>
      <c r="BA228" s="124"/>
      <c r="BJ228" s="124"/>
      <c r="BT228" s="124"/>
      <c r="CD228" s="124"/>
      <c r="CN228" s="124"/>
      <c r="CX228" s="124"/>
      <c r="DH228" s="124"/>
      <c r="DR228" s="124"/>
      <c r="EB228" s="124"/>
      <c r="EL228" s="124"/>
      <c r="EV228" s="124"/>
      <c r="FF228" s="124"/>
      <c r="FP228" s="124"/>
      <c r="FZ228" s="124"/>
      <c r="GJ228" s="124"/>
      <c r="GT228" s="124"/>
      <c r="HD228" s="124"/>
      <c r="HN228" s="124"/>
      <c r="HX228" s="124"/>
    </row>
    <row xmlns:x14ac="http://schemas.microsoft.com/office/spreadsheetml/2009/9/ac" r="229" s="3" customFormat="true" x14ac:dyDescent="0.25">
      <c r="A229" s="374"/>
      <c r="B229" s="124"/>
      <c r="L229" s="124"/>
      <c r="V229" s="124"/>
      <c r="AF229" s="124"/>
      <c r="AP229" s="124"/>
      <c r="AZ229" s="124"/>
      <c r="BA229" s="124"/>
      <c r="BJ229" s="124"/>
      <c r="BT229" s="124"/>
      <c r="CD229" s="124"/>
      <c r="CN229" s="124"/>
      <c r="CX229" s="124"/>
      <c r="DH229" s="124"/>
      <c r="DR229" s="124"/>
      <c r="EB229" s="124"/>
      <c r="EL229" s="124"/>
      <c r="EV229" s="124"/>
      <c r="FF229" s="124"/>
      <c r="FP229" s="124"/>
      <c r="FZ229" s="124"/>
      <c r="GJ229" s="124"/>
      <c r="GT229" s="124"/>
      <c r="HD229" s="124"/>
      <c r="HN229" s="124"/>
      <c r="HX229" s="124"/>
    </row>
    <row xmlns:x14ac="http://schemas.microsoft.com/office/spreadsheetml/2009/9/ac" r="230" s="3" customFormat="true" x14ac:dyDescent="0.25">
      <c r="A230" s="374"/>
      <c r="B230" s="124"/>
      <c r="L230" s="124"/>
      <c r="V230" s="124"/>
      <c r="AF230" s="124"/>
      <c r="AP230" s="124"/>
      <c r="AZ230" s="124"/>
      <c r="BA230" s="124"/>
      <c r="BJ230" s="124"/>
      <c r="BT230" s="124"/>
      <c r="CD230" s="124"/>
      <c r="CN230" s="124"/>
      <c r="CX230" s="124"/>
      <c r="DH230" s="124"/>
      <c r="DR230" s="124"/>
      <c r="EB230" s="124"/>
      <c r="EL230" s="124"/>
      <c r="EV230" s="124"/>
      <c r="FF230" s="124"/>
      <c r="FP230" s="124"/>
      <c r="FZ230" s="124"/>
      <c r="GJ230" s="124"/>
      <c r="GT230" s="124"/>
      <c r="HD230" s="124"/>
      <c r="HN230" s="124"/>
      <c r="HX230" s="124"/>
    </row>
    <row xmlns:x14ac="http://schemas.microsoft.com/office/spreadsheetml/2009/9/ac" r="231" s="3" customFormat="true" x14ac:dyDescent="0.25">
      <c r="A231" s="374"/>
      <c r="B231" s="124"/>
      <c r="L231" s="124"/>
      <c r="V231" s="124"/>
      <c r="AF231" s="124"/>
      <c r="AP231" s="124"/>
      <c r="AZ231" s="124"/>
      <c r="BA231" s="124"/>
      <c r="BJ231" s="124"/>
      <c r="BT231" s="124"/>
      <c r="CD231" s="124"/>
      <c r="CN231" s="124"/>
      <c r="CX231" s="124"/>
      <c r="DH231" s="124"/>
      <c r="DR231" s="124"/>
      <c r="EB231" s="124"/>
      <c r="EL231" s="124"/>
      <c r="EV231" s="124"/>
      <c r="FF231" s="124"/>
      <c r="FP231" s="124"/>
      <c r="FZ231" s="124"/>
      <c r="GJ231" s="124"/>
      <c r="GT231" s="124"/>
      <c r="HD231" s="124"/>
      <c r="HN231" s="124"/>
      <c r="HX231" s="124"/>
    </row>
    <row xmlns:x14ac="http://schemas.microsoft.com/office/spreadsheetml/2009/9/ac" r="232" s="3" customFormat="true" x14ac:dyDescent="0.25">
      <c r="A232" s="374"/>
      <c r="B232" s="124"/>
      <c r="L232" s="124"/>
      <c r="V232" s="124"/>
      <c r="AF232" s="124"/>
      <c r="AP232" s="124"/>
      <c r="AZ232" s="124"/>
      <c r="BA232" s="124"/>
      <c r="BJ232" s="124"/>
      <c r="BT232" s="124"/>
      <c r="CD232" s="124"/>
      <c r="CN232" s="124"/>
      <c r="CX232" s="124"/>
      <c r="DH232" s="124"/>
      <c r="DR232" s="124"/>
      <c r="EB232" s="124"/>
      <c r="EL232" s="124"/>
      <c r="EV232" s="124"/>
      <c r="FF232" s="124"/>
      <c r="FP232" s="124"/>
      <c r="FZ232" s="124"/>
      <c r="GJ232" s="124"/>
      <c r="GT232" s="124"/>
      <c r="HD232" s="124"/>
      <c r="HN232" s="124"/>
      <c r="HX232" s="124"/>
    </row>
    <row xmlns:x14ac="http://schemas.microsoft.com/office/spreadsheetml/2009/9/ac" r="233" s="3" customFormat="true" x14ac:dyDescent="0.25">
      <c r="A233" s="374"/>
      <c r="B233" s="124"/>
      <c r="L233" s="124"/>
      <c r="V233" s="124"/>
      <c r="AF233" s="124"/>
      <c r="AP233" s="124"/>
      <c r="AZ233" s="124"/>
      <c r="BA233" s="124"/>
      <c r="BJ233" s="124"/>
      <c r="BT233" s="124"/>
      <c r="CD233" s="124"/>
      <c r="CN233" s="124"/>
      <c r="CX233" s="124"/>
      <c r="DH233" s="124"/>
      <c r="DR233" s="124"/>
      <c r="EB233" s="124"/>
      <c r="EL233" s="124"/>
      <c r="EV233" s="124"/>
      <c r="FF233" s="124"/>
      <c r="FP233" s="124"/>
      <c r="FZ233" s="124"/>
      <c r="GJ233" s="124"/>
      <c r="GT233" s="124"/>
      <c r="HD233" s="124"/>
      <c r="HN233" s="124"/>
      <c r="HX233" s="124"/>
    </row>
    <row xmlns:x14ac="http://schemas.microsoft.com/office/spreadsheetml/2009/9/ac" r="234" s="3" customFormat="true" x14ac:dyDescent="0.25">
      <c r="A234" s="374"/>
      <c r="B234" s="124"/>
      <c r="L234" s="124"/>
      <c r="V234" s="124"/>
      <c r="AF234" s="124"/>
      <c r="AP234" s="124"/>
      <c r="AZ234" s="124"/>
      <c r="BA234" s="124"/>
      <c r="BJ234" s="124"/>
      <c r="BT234" s="124"/>
      <c r="CD234" s="124"/>
      <c r="CN234" s="124"/>
      <c r="CX234" s="124"/>
      <c r="DH234" s="124"/>
      <c r="DR234" s="124"/>
      <c r="EB234" s="124"/>
      <c r="EL234" s="124"/>
      <c r="EV234" s="124"/>
      <c r="FF234" s="124"/>
      <c r="FP234" s="124"/>
      <c r="FZ234" s="124"/>
      <c r="GJ234" s="124"/>
      <c r="GT234" s="124"/>
      <c r="HD234" s="124"/>
      <c r="HN234" s="124"/>
      <c r="HX234" s="124"/>
    </row>
    <row xmlns:x14ac="http://schemas.microsoft.com/office/spreadsheetml/2009/9/ac" r="235" s="3" customFormat="true" x14ac:dyDescent="0.25">
      <c r="A235" s="374"/>
      <c r="B235" s="124"/>
      <c r="L235" s="124"/>
      <c r="V235" s="124"/>
      <c r="AF235" s="124"/>
      <c r="AP235" s="124"/>
      <c r="AZ235" s="124"/>
      <c r="BA235" s="124"/>
      <c r="BJ235" s="124"/>
      <c r="BT235" s="124"/>
      <c r="CD235" s="124"/>
      <c r="CN235" s="124"/>
      <c r="CX235" s="124"/>
      <c r="DH235" s="124"/>
      <c r="DR235" s="124"/>
      <c r="EB235" s="124"/>
      <c r="EL235" s="124"/>
      <c r="EV235" s="124"/>
      <c r="FF235" s="124"/>
      <c r="FP235" s="124"/>
      <c r="FZ235" s="124"/>
      <c r="GJ235" s="124"/>
      <c r="GT235" s="124"/>
      <c r="HD235" s="124"/>
      <c r="HN235" s="124"/>
      <c r="HX235" s="124"/>
    </row>
    <row xmlns:x14ac="http://schemas.microsoft.com/office/spreadsheetml/2009/9/ac" r="236" s="3" customFormat="true" x14ac:dyDescent="0.25">
      <c r="A236" s="374"/>
      <c r="B236" s="124"/>
      <c r="L236" s="124"/>
      <c r="V236" s="124"/>
      <c r="AF236" s="124"/>
      <c r="AP236" s="124"/>
      <c r="AZ236" s="124"/>
      <c r="BA236" s="124"/>
      <c r="BJ236" s="124"/>
      <c r="BT236" s="124"/>
      <c r="CD236" s="124"/>
      <c r="CN236" s="124"/>
      <c r="CX236" s="124"/>
      <c r="DH236" s="124"/>
      <c r="DR236" s="124"/>
      <c r="EB236" s="124"/>
      <c r="EL236" s="124"/>
      <c r="EV236" s="124"/>
      <c r="FF236" s="124"/>
      <c r="FP236" s="124"/>
      <c r="FZ236" s="124"/>
      <c r="GJ236" s="124"/>
      <c r="GT236" s="124"/>
      <c r="HD236" s="124"/>
      <c r="HN236" s="124"/>
      <c r="HX236" s="124"/>
    </row>
    <row xmlns:x14ac="http://schemas.microsoft.com/office/spreadsheetml/2009/9/ac" r="237" s="3" customFormat="true" x14ac:dyDescent="0.25">
      <c r="A237" s="374"/>
      <c r="B237" s="124"/>
      <c r="L237" s="124"/>
      <c r="V237" s="124"/>
      <c r="AF237" s="124"/>
      <c r="AP237" s="124"/>
      <c r="AZ237" s="124"/>
      <c r="BA237" s="124"/>
      <c r="BJ237" s="124"/>
      <c r="BT237" s="124"/>
      <c r="CD237" s="124"/>
      <c r="CN237" s="124"/>
      <c r="CX237" s="124"/>
      <c r="DH237" s="124"/>
      <c r="DR237" s="124"/>
      <c r="EB237" s="124"/>
      <c r="EL237" s="124"/>
      <c r="EV237" s="124"/>
      <c r="FF237" s="124"/>
      <c r="FP237" s="124"/>
      <c r="FZ237" s="124"/>
      <c r="GJ237" s="124"/>
      <c r="GT237" s="124"/>
      <c r="HD237" s="124"/>
      <c r="HN237" s="124"/>
      <c r="HX237" s="124"/>
    </row>
    <row xmlns:x14ac="http://schemas.microsoft.com/office/spreadsheetml/2009/9/ac" r="238" s="3" customFormat="true" x14ac:dyDescent="0.25">
      <c r="A238" s="374"/>
      <c r="B238" s="124"/>
      <c r="L238" s="124"/>
      <c r="V238" s="124"/>
      <c r="AF238" s="124"/>
      <c r="AP238" s="124"/>
      <c r="AZ238" s="124"/>
      <c r="BA238" s="124"/>
      <c r="BJ238" s="124"/>
      <c r="BT238" s="124"/>
      <c r="CD238" s="124"/>
      <c r="CN238" s="124"/>
      <c r="CX238" s="124"/>
      <c r="DH238" s="124"/>
      <c r="DR238" s="124"/>
      <c r="EB238" s="124"/>
      <c r="EL238" s="124"/>
      <c r="EV238" s="124"/>
      <c r="FF238" s="124"/>
      <c r="FP238" s="124"/>
      <c r="FZ238" s="124"/>
      <c r="GJ238" s="124"/>
      <c r="GT238" s="124"/>
      <c r="HD238" s="124"/>
      <c r="HN238" s="124"/>
      <c r="HX238" s="124"/>
    </row>
    <row xmlns:x14ac="http://schemas.microsoft.com/office/spreadsheetml/2009/9/ac" r="239" s="3" customFormat="true" x14ac:dyDescent="0.25">
      <c r="A239" s="374"/>
      <c r="B239" s="124"/>
      <c r="L239" s="124"/>
      <c r="V239" s="124"/>
      <c r="AF239" s="124"/>
      <c r="AP239" s="124"/>
      <c r="AZ239" s="124"/>
      <c r="BA239" s="124"/>
      <c r="BJ239" s="124"/>
      <c r="BT239" s="124"/>
      <c r="CD239" s="124"/>
      <c r="CN239" s="124"/>
      <c r="CX239" s="124"/>
      <c r="DH239" s="124"/>
      <c r="DR239" s="124"/>
      <c r="EB239" s="124"/>
      <c r="EL239" s="124"/>
      <c r="EV239" s="124"/>
      <c r="FF239" s="124"/>
      <c r="FP239" s="124"/>
      <c r="FZ239" s="124"/>
      <c r="GJ239" s="124"/>
      <c r="GT239" s="124"/>
      <c r="HD239" s="124"/>
      <c r="HN239" s="124"/>
      <c r="HX239" s="124"/>
    </row>
    <row xmlns:x14ac="http://schemas.microsoft.com/office/spreadsheetml/2009/9/ac" r="240" s="3" customFormat="true" x14ac:dyDescent="0.25">
      <c r="A240" s="374"/>
      <c r="B240" s="124"/>
      <c r="L240" s="124"/>
      <c r="V240" s="124"/>
      <c r="AF240" s="124"/>
      <c r="AP240" s="124"/>
      <c r="AZ240" s="124"/>
      <c r="BA240" s="124"/>
      <c r="BJ240" s="124"/>
      <c r="BT240" s="124"/>
      <c r="CD240" s="124"/>
      <c r="CN240" s="124"/>
      <c r="CX240" s="124"/>
      <c r="DH240" s="124"/>
      <c r="DR240" s="124"/>
      <c r="EB240" s="124"/>
      <c r="EL240" s="124"/>
      <c r="EV240" s="124"/>
      <c r="FF240" s="124"/>
      <c r="FP240" s="124"/>
      <c r="FZ240" s="124"/>
      <c r="GJ240" s="124"/>
      <c r="GT240" s="124"/>
      <c r="HD240" s="124"/>
      <c r="HN240" s="124"/>
      <c r="HX240" s="124"/>
    </row>
    <row xmlns:x14ac="http://schemas.microsoft.com/office/spreadsheetml/2009/9/ac" r="241" s="3" customFormat="true" x14ac:dyDescent="0.25">
      <c r="A241" s="374"/>
      <c r="B241" s="124"/>
      <c r="L241" s="124"/>
      <c r="V241" s="124"/>
      <c r="AF241" s="124"/>
      <c r="AP241" s="124"/>
      <c r="AZ241" s="124"/>
      <c r="BA241" s="124"/>
      <c r="BJ241" s="124"/>
      <c r="BT241" s="124"/>
      <c r="CD241" s="124"/>
      <c r="CN241" s="124"/>
      <c r="CX241" s="124"/>
      <c r="DH241" s="124"/>
      <c r="DR241" s="124"/>
      <c r="EB241" s="124"/>
      <c r="EL241" s="124"/>
      <c r="EV241" s="124"/>
      <c r="FF241" s="124"/>
      <c r="FP241" s="124"/>
      <c r="FZ241" s="124"/>
      <c r="GJ241" s="124"/>
      <c r="GT241" s="124"/>
      <c r="HD241" s="124"/>
      <c r="HN241" s="124"/>
      <c r="HX241" s="124"/>
    </row>
    <row xmlns:x14ac="http://schemas.microsoft.com/office/spreadsheetml/2009/9/ac" r="242" s="3" customFormat="true" x14ac:dyDescent="0.25">
      <c r="A242" s="374"/>
      <c r="B242" s="124"/>
      <c r="L242" s="124"/>
      <c r="V242" s="124"/>
      <c r="AF242" s="124"/>
      <c r="AP242" s="124"/>
      <c r="AZ242" s="124"/>
      <c r="BA242" s="124"/>
      <c r="BJ242" s="124"/>
      <c r="BT242" s="124"/>
      <c r="CD242" s="124"/>
      <c r="CN242" s="124"/>
      <c r="CX242" s="124"/>
      <c r="DH242" s="124"/>
      <c r="DR242" s="124"/>
      <c r="EB242" s="124"/>
      <c r="EL242" s="124"/>
      <c r="EV242" s="124"/>
      <c r="FF242" s="124"/>
      <c r="FP242" s="124"/>
      <c r="FZ242" s="124"/>
      <c r="GJ242" s="124"/>
      <c r="GT242" s="124"/>
      <c r="HD242" s="124"/>
      <c r="HN242" s="124"/>
      <c r="HX242" s="124"/>
    </row>
    <row xmlns:x14ac="http://schemas.microsoft.com/office/spreadsheetml/2009/9/ac" r="243" s="3" customFormat="true" x14ac:dyDescent="0.25">
      <c r="A243" s="374"/>
      <c r="B243" s="124"/>
      <c r="L243" s="124"/>
      <c r="V243" s="124"/>
      <c r="AF243" s="124"/>
      <c r="AP243" s="124"/>
      <c r="AZ243" s="124"/>
      <c r="BA243" s="124"/>
      <c r="BJ243" s="124"/>
      <c r="BT243" s="124"/>
      <c r="CD243" s="124"/>
      <c r="CN243" s="124"/>
      <c r="CX243" s="124"/>
      <c r="DH243" s="124"/>
      <c r="DR243" s="124"/>
      <c r="EB243" s="124"/>
      <c r="EL243" s="124"/>
      <c r="EV243" s="124"/>
      <c r="FF243" s="124"/>
      <c r="FP243" s="124"/>
      <c r="FZ243" s="124"/>
      <c r="GJ243" s="124"/>
      <c r="GT243" s="124"/>
      <c r="HD243" s="124"/>
      <c r="HN243" s="124"/>
      <c r="HX243" s="124"/>
    </row>
    <row xmlns:x14ac="http://schemas.microsoft.com/office/spreadsheetml/2009/9/ac" r="244" s="3" customFormat="true" x14ac:dyDescent="0.25">
      <c r="A244" s="374"/>
      <c r="B244" s="124"/>
      <c r="L244" s="124"/>
      <c r="V244" s="124"/>
      <c r="AF244" s="124"/>
      <c r="AP244" s="124"/>
      <c r="AZ244" s="124"/>
      <c r="BA244" s="124"/>
      <c r="BJ244" s="124"/>
      <c r="BT244" s="124"/>
      <c r="CD244" s="124"/>
      <c r="CN244" s="124"/>
      <c r="CX244" s="124"/>
      <c r="DH244" s="124"/>
      <c r="DR244" s="124"/>
      <c r="EB244" s="124"/>
      <c r="EL244" s="124"/>
      <c r="EV244" s="124"/>
      <c r="FF244" s="124"/>
      <c r="FP244" s="124"/>
      <c r="FZ244" s="124"/>
      <c r="GJ244" s="124"/>
      <c r="GT244" s="124"/>
      <c r="HD244" s="124"/>
      <c r="HN244" s="124"/>
      <c r="HX244" s="124"/>
    </row>
    <row xmlns:x14ac="http://schemas.microsoft.com/office/spreadsheetml/2009/9/ac" r="245" s="3" customFormat="true" x14ac:dyDescent="0.25">
      <c r="A245" s="374"/>
      <c r="B245" s="124"/>
      <c r="L245" s="124"/>
      <c r="V245" s="124"/>
      <c r="AF245" s="124"/>
      <c r="AP245" s="124"/>
      <c r="AZ245" s="124"/>
      <c r="BA245" s="124"/>
      <c r="BJ245" s="124"/>
      <c r="BT245" s="124"/>
      <c r="CD245" s="124"/>
      <c r="CN245" s="124"/>
      <c r="CX245" s="124"/>
      <c r="DH245" s="124"/>
      <c r="DR245" s="124"/>
      <c r="EB245" s="124"/>
      <c r="EL245" s="124"/>
      <c r="EV245" s="124"/>
      <c r="FF245" s="124"/>
      <c r="FP245" s="124"/>
      <c r="FZ245" s="124"/>
      <c r="GJ245" s="124"/>
      <c r="GT245" s="124"/>
      <c r="HD245" s="124"/>
      <c r="HN245" s="124"/>
      <c r="HX245" s="124"/>
    </row>
    <row xmlns:x14ac="http://schemas.microsoft.com/office/spreadsheetml/2009/9/ac" r="246" s="3" customFormat="true" x14ac:dyDescent="0.25">
      <c r="A246" s="374"/>
      <c r="B246" s="124"/>
      <c r="L246" s="124"/>
      <c r="V246" s="124"/>
      <c r="AF246" s="124"/>
      <c r="AP246" s="124"/>
      <c r="AZ246" s="124"/>
      <c r="BA246" s="124"/>
      <c r="BJ246" s="124"/>
      <c r="BT246" s="124"/>
      <c r="CD246" s="124"/>
      <c r="CN246" s="124"/>
      <c r="CX246" s="124"/>
      <c r="DH246" s="124"/>
      <c r="DR246" s="124"/>
      <c r="EB246" s="124"/>
      <c r="EL246" s="124"/>
      <c r="EV246" s="124"/>
      <c r="FF246" s="124"/>
      <c r="FP246" s="124"/>
      <c r="FZ246" s="124"/>
      <c r="GJ246" s="124"/>
      <c r="GT246" s="124"/>
      <c r="HD246" s="124"/>
      <c r="HN246" s="124"/>
      <c r="HX246" s="124"/>
    </row>
    <row xmlns:x14ac="http://schemas.microsoft.com/office/spreadsheetml/2009/9/ac" r="247" s="3" customFormat="true" x14ac:dyDescent="0.25">
      <c r="A247" s="374"/>
      <c r="B247" s="124"/>
      <c r="L247" s="124"/>
      <c r="V247" s="124"/>
      <c r="AF247" s="124"/>
      <c r="AP247" s="124"/>
      <c r="AZ247" s="124"/>
      <c r="BA247" s="124"/>
      <c r="BJ247" s="124"/>
      <c r="BT247" s="124"/>
      <c r="CD247" s="124"/>
      <c r="CN247" s="124"/>
      <c r="CX247" s="124"/>
      <c r="DH247" s="124"/>
      <c r="DR247" s="124"/>
      <c r="EB247" s="124"/>
      <c r="EL247" s="124"/>
      <c r="EV247" s="124"/>
      <c r="FF247" s="124"/>
      <c r="FP247" s="124"/>
      <c r="FZ247" s="124"/>
      <c r="GJ247" s="124"/>
      <c r="GT247" s="124"/>
      <c r="HD247" s="124"/>
      <c r="HN247" s="124"/>
      <c r="HX247" s="124"/>
    </row>
    <row xmlns:x14ac="http://schemas.microsoft.com/office/spreadsheetml/2009/9/ac" r="248" s="3" customFormat="true" x14ac:dyDescent="0.25">
      <c r="A248" s="374"/>
      <c r="B248" s="124"/>
      <c r="L248" s="124"/>
      <c r="V248" s="124"/>
      <c r="AF248" s="124"/>
      <c r="AP248" s="124"/>
      <c r="AZ248" s="124"/>
      <c r="BA248" s="124"/>
      <c r="BJ248" s="124"/>
      <c r="BT248" s="124"/>
      <c r="CD248" s="124"/>
      <c r="CN248" s="124"/>
      <c r="CX248" s="124"/>
      <c r="DH248" s="124"/>
      <c r="DR248" s="124"/>
      <c r="EB248" s="124"/>
      <c r="EL248" s="124"/>
      <c r="EV248" s="124"/>
      <c r="FF248" s="124"/>
      <c r="FP248" s="124"/>
      <c r="FZ248" s="124"/>
      <c r="GJ248" s="124"/>
      <c r="GT248" s="124"/>
      <c r="HD248" s="124"/>
      <c r="HN248" s="124"/>
      <c r="HX248" s="124"/>
    </row>
    <row xmlns:x14ac="http://schemas.microsoft.com/office/spreadsheetml/2009/9/ac" r="249" s="3" customFormat="true" x14ac:dyDescent="0.25">
      <c r="A249" s="374"/>
      <c r="B249" s="124"/>
      <c r="L249" s="124"/>
      <c r="V249" s="124"/>
      <c r="AF249" s="124"/>
      <c r="AP249" s="124"/>
      <c r="AZ249" s="124"/>
      <c r="BA249" s="124"/>
      <c r="BJ249" s="124"/>
      <c r="BT249" s="124"/>
      <c r="CD249" s="124"/>
      <c r="CN249" s="124"/>
      <c r="CX249" s="124"/>
      <c r="DH249" s="124"/>
      <c r="DR249" s="124"/>
      <c r="EB249" s="124"/>
      <c r="EL249" s="124"/>
      <c r="EV249" s="124"/>
      <c r="FF249" s="124"/>
      <c r="FP249" s="124"/>
      <c r="FZ249" s="124"/>
      <c r="GJ249" s="124"/>
      <c r="GT249" s="124"/>
      <c r="HD249" s="124"/>
      <c r="HN249" s="124"/>
      <c r="HX249" s="124"/>
    </row>
    <row xmlns:x14ac="http://schemas.microsoft.com/office/spreadsheetml/2009/9/ac" r="250" s="3" customFormat="true" x14ac:dyDescent="0.25">
      <c r="A250" s="374"/>
      <c r="B250" s="124"/>
      <c r="L250" s="124"/>
      <c r="V250" s="124"/>
      <c r="AF250" s="124"/>
      <c r="AP250" s="124"/>
      <c r="AZ250" s="124"/>
      <c r="BA250" s="124"/>
      <c r="BJ250" s="124"/>
      <c r="BT250" s="124"/>
      <c r="CD250" s="124"/>
      <c r="CN250" s="124"/>
      <c r="CX250" s="124"/>
      <c r="DH250" s="124"/>
      <c r="DR250" s="124"/>
      <c r="EB250" s="124"/>
      <c r="EL250" s="124"/>
      <c r="EV250" s="124"/>
      <c r="FF250" s="124"/>
      <c r="FP250" s="124"/>
      <c r="FZ250" s="124"/>
      <c r="GJ250" s="124"/>
      <c r="GT250" s="124"/>
      <c r="HD250" s="124"/>
      <c r="HN250" s="124"/>
      <c r="HX250" s="124"/>
    </row>
    <row xmlns:x14ac="http://schemas.microsoft.com/office/spreadsheetml/2009/9/ac" r="251" s="3" customFormat="true" x14ac:dyDescent="0.25">
      <c r="A251" s="374"/>
      <c r="B251" s="124"/>
      <c r="L251" s="124"/>
      <c r="V251" s="124"/>
      <c r="AF251" s="124"/>
      <c r="AP251" s="124"/>
      <c r="AZ251" s="124"/>
      <c r="BA251" s="124"/>
      <c r="BJ251" s="124"/>
      <c r="BT251" s="124"/>
      <c r="CD251" s="124"/>
      <c r="CN251" s="124"/>
      <c r="CX251" s="124"/>
      <c r="DH251" s="124"/>
      <c r="DR251" s="124"/>
      <c r="EB251" s="124"/>
      <c r="EL251" s="124"/>
      <c r="EV251" s="124"/>
      <c r="FF251" s="124"/>
      <c r="FP251" s="124"/>
      <c r="FZ251" s="124"/>
      <c r="GJ251" s="124"/>
      <c r="GT251" s="124"/>
      <c r="HD251" s="124"/>
      <c r="HN251" s="124"/>
      <c r="HX251" s="124"/>
    </row>
    <row xmlns:x14ac="http://schemas.microsoft.com/office/spreadsheetml/2009/9/ac" r="252" s="3" customFormat="true" x14ac:dyDescent="0.25">
      <c r="A252" s="374"/>
      <c r="B252" s="124"/>
      <c r="L252" s="124"/>
      <c r="V252" s="124"/>
      <c r="AF252" s="124"/>
      <c r="AP252" s="124"/>
      <c r="AZ252" s="124"/>
      <c r="BA252" s="124"/>
      <c r="BJ252" s="124"/>
      <c r="BT252" s="124"/>
      <c r="CD252" s="124"/>
      <c r="CN252" s="124"/>
      <c r="CX252" s="124"/>
      <c r="DH252" s="124"/>
      <c r="DR252" s="124"/>
      <c r="EB252" s="124"/>
      <c r="EL252" s="124"/>
      <c r="EV252" s="124"/>
      <c r="FF252" s="124"/>
      <c r="FP252" s="124"/>
      <c r="FZ252" s="124"/>
      <c r="GJ252" s="124"/>
      <c r="GT252" s="124"/>
      <c r="HD252" s="124"/>
      <c r="HN252" s="124"/>
      <c r="HX252" s="124"/>
    </row>
    <row xmlns:x14ac="http://schemas.microsoft.com/office/spreadsheetml/2009/9/ac" r="253" s="3" customFormat="true" x14ac:dyDescent="0.25">
      <c r="A253" s="374"/>
      <c r="B253" s="124"/>
      <c r="L253" s="124"/>
      <c r="V253" s="124"/>
      <c r="AF253" s="124"/>
      <c r="AP253" s="124"/>
      <c r="AZ253" s="124"/>
      <c r="BA253" s="124"/>
      <c r="BJ253" s="124"/>
      <c r="BT253" s="124"/>
      <c r="CD253" s="124"/>
      <c r="CN253" s="124"/>
      <c r="CX253" s="124"/>
      <c r="DH253" s="124"/>
      <c r="DR253" s="124"/>
      <c r="EB253" s="124"/>
      <c r="EL253" s="124"/>
      <c r="EV253" s="124"/>
      <c r="FF253" s="124"/>
      <c r="FP253" s="124"/>
      <c r="FZ253" s="124"/>
      <c r="GJ253" s="124"/>
      <c r="GT253" s="124"/>
      <c r="HD253" s="124"/>
      <c r="HN253" s="124"/>
      <c r="HX253" s="124"/>
    </row>
    <row xmlns:x14ac="http://schemas.microsoft.com/office/spreadsheetml/2009/9/ac" r="254" s="3" customFormat="true" x14ac:dyDescent="0.25">
      <c r="A254" s="374"/>
      <c r="B254" s="124"/>
      <c r="L254" s="124"/>
      <c r="V254" s="124"/>
      <c r="AF254" s="124"/>
      <c r="AP254" s="124"/>
      <c r="AZ254" s="124"/>
      <c r="BA254" s="124"/>
      <c r="BJ254" s="124"/>
      <c r="BT254" s="124"/>
      <c r="CD254" s="124"/>
      <c r="CN254" s="124"/>
      <c r="CX254" s="124"/>
      <c r="DH254" s="124"/>
      <c r="DR254" s="124"/>
      <c r="EB254" s="124"/>
      <c r="EL254" s="124"/>
      <c r="EV254" s="124"/>
      <c r="FF254" s="124"/>
      <c r="FP254" s="124"/>
      <c r="FZ254" s="124"/>
      <c r="GJ254" s="124"/>
      <c r="GT254" s="124"/>
      <c r="HD254" s="124"/>
      <c r="HN254" s="124"/>
      <c r="HX254" s="124"/>
    </row>
    <row xmlns:x14ac="http://schemas.microsoft.com/office/spreadsheetml/2009/9/ac" r="255" s="3" customFormat="true" x14ac:dyDescent="0.25">
      <c r="A255" s="374"/>
      <c r="B255" s="124"/>
      <c r="L255" s="124"/>
      <c r="V255" s="124"/>
      <c r="AF255" s="124"/>
      <c r="AP255" s="124"/>
      <c r="AZ255" s="124"/>
      <c r="BA255" s="124"/>
      <c r="BJ255" s="124"/>
      <c r="BT255" s="124"/>
      <c r="CD255" s="124"/>
      <c r="CN255" s="124"/>
      <c r="CX255" s="124"/>
      <c r="DH255" s="124"/>
      <c r="DR255" s="124"/>
      <c r="EB255" s="124"/>
      <c r="EL255" s="124"/>
      <c r="EV255" s="124"/>
      <c r="FF255" s="124"/>
      <c r="FP255" s="124"/>
      <c r="FZ255" s="124"/>
      <c r="GJ255" s="124"/>
      <c r="GT255" s="124"/>
      <c r="HD255" s="124"/>
      <c r="HN255" s="124"/>
      <c r="HX255" s="124"/>
    </row>
    <row xmlns:x14ac="http://schemas.microsoft.com/office/spreadsheetml/2009/9/ac" r="256" s="3" customFormat="true" x14ac:dyDescent="0.25">
      <c r="A256" s="374"/>
      <c r="B256" s="124"/>
      <c r="L256" s="124"/>
      <c r="V256" s="124"/>
      <c r="AF256" s="124"/>
      <c r="AP256" s="124"/>
      <c r="AZ256" s="124"/>
      <c r="BA256" s="124"/>
      <c r="BJ256" s="124"/>
      <c r="BT256" s="124"/>
      <c r="CD256" s="124"/>
      <c r="CN256" s="124"/>
      <c r="CX256" s="124"/>
      <c r="DH256" s="124"/>
      <c r="DR256" s="124"/>
      <c r="EB256" s="124"/>
      <c r="EL256" s="124"/>
      <c r="EV256" s="124"/>
      <c r="FF256" s="124"/>
      <c r="FP256" s="124"/>
      <c r="FZ256" s="124"/>
      <c r="GJ256" s="124"/>
      <c r="GT256" s="124"/>
      <c r="HD256" s="124"/>
      <c r="HN256" s="124"/>
      <c r="HX256" s="124"/>
    </row>
    <row xmlns:x14ac="http://schemas.microsoft.com/office/spreadsheetml/2009/9/ac" r="257" s="3" customFormat="true" x14ac:dyDescent="0.25">
      <c r="A257" s="374"/>
      <c r="B257" s="124"/>
      <c r="L257" s="124"/>
      <c r="V257" s="124"/>
      <c r="AF257" s="124"/>
      <c r="AP257" s="124"/>
      <c r="AZ257" s="124"/>
      <c r="BA257" s="124"/>
      <c r="BJ257" s="124"/>
      <c r="BT257" s="124"/>
      <c r="CD257" s="124"/>
      <c r="CN257" s="124"/>
      <c r="CX257" s="124"/>
      <c r="DH257" s="124"/>
      <c r="DR257" s="124"/>
      <c r="EB257" s="124"/>
      <c r="EL257" s="124"/>
      <c r="EV257" s="124"/>
      <c r="FF257" s="124"/>
      <c r="FP257" s="124"/>
      <c r="FZ257" s="124"/>
      <c r="GJ257" s="124"/>
      <c r="GT257" s="124"/>
      <c r="HD257" s="124"/>
      <c r="HN257" s="124"/>
      <c r="HX257" s="124"/>
    </row>
    <row xmlns:x14ac="http://schemas.microsoft.com/office/spreadsheetml/2009/9/ac" r="258" s="3" customFormat="true" x14ac:dyDescent="0.25">
      <c r="A258" s="374"/>
      <c r="B258" s="124"/>
      <c r="L258" s="124"/>
      <c r="V258" s="124"/>
      <c r="AF258" s="124"/>
      <c r="AP258" s="124"/>
      <c r="AZ258" s="124"/>
      <c r="BA258" s="124"/>
      <c r="BJ258" s="124"/>
      <c r="BT258" s="124"/>
      <c r="CD258" s="124"/>
      <c r="CN258" s="124"/>
      <c r="CX258" s="124"/>
      <c r="DH258" s="124"/>
      <c r="DR258" s="124"/>
      <c r="EB258" s="124"/>
      <c r="EL258" s="124"/>
      <c r="EV258" s="124"/>
      <c r="FF258" s="124"/>
      <c r="FP258" s="124"/>
      <c r="FZ258" s="124"/>
      <c r="GJ258" s="124"/>
      <c r="GT258" s="124"/>
      <c r="HD258" s="124"/>
      <c r="HN258" s="124"/>
      <c r="HX258" s="124"/>
    </row>
    <row xmlns:x14ac="http://schemas.microsoft.com/office/spreadsheetml/2009/9/ac" r="259" s="3" customFormat="true" x14ac:dyDescent="0.25">
      <c r="A259" s="374"/>
      <c r="B259" s="124"/>
      <c r="L259" s="124"/>
      <c r="V259" s="124"/>
      <c r="AF259" s="124"/>
      <c r="AP259" s="124"/>
      <c r="AZ259" s="124"/>
      <c r="BA259" s="124"/>
      <c r="BJ259" s="124"/>
      <c r="BT259" s="124"/>
      <c r="CD259" s="124"/>
      <c r="CN259" s="124"/>
      <c r="CX259" s="124"/>
      <c r="DH259" s="124"/>
      <c r="DR259" s="124"/>
      <c r="EB259" s="124"/>
      <c r="EL259" s="124"/>
      <c r="EV259" s="124"/>
      <c r="FF259" s="124"/>
      <c r="FP259" s="124"/>
      <c r="FZ259" s="124"/>
      <c r="GJ259" s="124"/>
      <c r="GT259" s="124"/>
      <c r="HD259" s="124"/>
      <c r="HN259" s="124"/>
      <c r="HX259" s="124"/>
    </row>
    <row xmlns:x14ac="http://schemas.microsoft.com/office/spreadsheetml/2009/9/ac" r="260" s="3" customFormat="true" x14ac:dyDescent="0.25">
      <c r="A260" s="374"/>
      <c r="B260" s="124"/>
      <c r="L260" s="124"/>
      <c r="V260" s="124"/>
      <c r="AF260" s="124"/>
      <c r="AP260" s="124"/>
      <c r="AZ260" s="124"/>
      <c r="BA260" s="124"/>
      <c r="BJ260" s="124"/>
      <c r="BT260" s="124"/>
      <c r="CD260" s="124"/>
      <c r="CN260" s="124"/>
      <c r="CX260" s="124"/>
      <c r="DH260" s="124"/>
      <c r="DR260" s="124"/>
      <c r="EB260" s="124"/>
      <c r="EL260" s="124"/>
      <c r="EV260" s="124"/>
      <c r="FF260" s="124"/>
      <c r="FP260" s="124"/>
      <c r="FZ260" s="124"/>
      <c r="GJ260" s="124"/>
      <c r="GT260" s="124"/>
      <c r="HD260" s="124"/>
      <c r="HN260" s="124"/>
      <c r="HX260" s="124"/>
    </row>
    <row xmlns:x14ac="http://schemas.microsoft.com/office/spreadsheetml/2009/9/ac" r="261" s="3" customFormat="true" x14ac:dyDescent="0.25">
      <c r="A261" s="374"/>
      <c r="B261" s="124"/>
      <c r="L261" s="124"/>
      <c r="V261" s="124"/>
      <c r="AF261" s="124"/>
      <c r="AP261" s="124"/>
      <c r="AZ261" s="124"/>
      <c r="BA261" s="124"/>
      <c r="BJ261" s="124"/>
      <c r="BT261" s="124"/>
      <c r="CD261" s="124"/>
      <c r="CN261" s="124"/>
      <c r="CX261" s="124"/>
      <c r="DH261" s="124"/>
      <c r="DR261" s="124"/>
      <c r="EB261" s="124"/>
      <c r="EL261" s="124"/>
      <c r="EV261" s="124"/>
      <c r="FF261" s="124"/>
      <c r="FP261" s="124"/>
      <c r="FZ261" s="124"/>
      <c r="GJ261" s="124"/>
      <c r="GT261" s="124"/>
      <c r="HD261" s="124"/>
      <c r="HN261" s="124"/>
      <c r="HX261" s="124"/>
    </row>
    <row xmlns:x14ac="http://schemas.microsoft.com/office/spreadsheetml/2009/9/ac" r="262" s="3" customFormat="true" x14ac:dyDescent="0.25">
      <c r="A262" s="374"/>
      <c r="B262" s="124"/>
      <c r="L262" s="124"/>
      <c r="V262" s="124"/>
      <c r="AF262" s="124"/>
      <c r="AP262" s="124"/>
      <c r="AZ262" s="124"/>
      <c r="BA262" s="124"/>
      <c r="BJ262" s="124"/>
      <c r="BT262" s="124"/>
      <c r="CD262" s="124"/>
      <c r="CN262" s="124"/>
      <c r="CX262" s="124"/>
      <c r="DH262" s="124"/>
      <c r="DR262" s="124"/>
      <c r="EB262" s="124"/>
      <c r="EL262" s="124"/>
      <c r="EV262" s="124"/>
      <c r="FF262" s="124"/>
      <c r="FP262" s="124"/>
      <c r="FZ262" s="124"/>
      <c r="GJ262" s="124"/>
      <c r="GT262" s="124"/>
      <c r="HD262" s="124"/>
      <c r="HN262" s="124"/>
      <c r="HX262" s="124"/>
    </row>
    <row xmlns:x14ac="http://schemas.microsoft.com/office/spreadsheetml/2009/9/ac" r="263" s="3" customFormat="true" x14ac:dyDescent="0.25">
      <c r="A263" s="374"/>
      <c r="B263" s="124"/>
      <c r="L263" s="124"/>
      <c r="V263" s="124"/>
      <c r="AF263" s="124"/>
      <c r="AP263" s="124"/>
      <c r="AZ263" s="124"/>
      <c r="BA263" s="124"/>
      <c r="BJ263" s="124"/>
      <c r="BT263" s="124"/>
      <c r="CD263" s="124"/>
      <c r="CN263" s="124"/>
      <c r="CX263" s="124"/>
      <c r="DH263" s="124"/>
      <c r="DR263" s="124"/>
      <c r="EB263" s="124"/>
      <c r="EL263" s="124"/>
      <c r="EV263" s="124"/>
      <c r="FF263" s="124"/>
      <c r="FP263" s="124"/>
      <c r="FZ263" s="124"/>
      <c r="GJ263" s="124"/>
      <c r="GT263" s="124"/>
      <c r="HD263" s="124"/>
      <c r="HN263" s="124"/>
      <c r="HX263" s="124"/>
    </row>
    <row xmlns:x14ac="http://schemas.microsoft.com/office/spreadsheetml/2009/9/ac" r="264" s="3" customFormat="true" x14ac:dyDescent="0.25">
      <c r="A264" s="374"/>
      <c r="B264" s="124"/>
      <c r="L264" s="124"/>
      <c r="V264" s="124"/>
      <c r="AF264" s="124"/>
      <c r="AP264" s="124"/>
      <c r="AZ264" s="124"/>
      <c r="BA264" s="124"/>
      <c r="BJ264" s="124"/>
      <c r="BT264" s="124"/>
      <c r="CD264" s="124"/>
      <c r="CN264" s="124"/>
      <c r="CX264" s="124"/>
      <c r="DH264" s="124"/>
      <c r="DR264" s="124"/>
      <c r="EB264" s="124"/>
      <c r="EL264" s="124"/>
      <c r="EV264" s="124"/>
      <c r="FF264" s="124"/>
      <c r="FP264" s="124"/>
      <c r="FZ264" s="124"/>
      <c r="GJ264" s="124"/>
      <c r="GT264" s="124"/>
      <c r="HD264" s="124"/>
      <c r="HN264" s="124"/>
      <c r="HX264" s="124"/>
    </row>
    <row xmlns:x14ac="http://schemas.microsoft.com/office/spreadsheetml/2009/9/ac" r="265" s="3" customFormat="true" x14ac:dyDescent="0.25">
      <c r="A265" s="374"/>
      <c r="B265" s="124"/>
      <c r="L265" s="124"/>
      <c r="V265" s="124"/>
      <c r="AF265" s="124"/>
      <c r="AP265" s="124"/>
      <c r="AZ265" s="124"/>
      <c r="BA265" s="124"/>
      <c r="BJ265" s="124"/>
      <c r="BT265" s="124"/>
      <c r="CD265" s="124"/>
      <c r="CN265" s="124"/>
      <c r="CX265" s="124"/>
      <c r="DH265" s="124"/>
      <c r="DR265" s="124"/>
      <c r="EB265" s="124"/>
      <c r="EL265" s="124"/>
      <c r="EV265" s="124"/>
      <c r="FF265" s="124"/>
      <c r="FP265" s="124"/>
      <c r="FZ265" s="124"/>
      <c r="GJ265" s="124"/>
      <c r="GT265" s="124"/>
      <c r="HD265" s="124"/>
      <c r="HN265" s="124"/>
      <c r="HX265" s="124"/>
    </row>
    <row xmlns:x14ac="http://schemas.microsoft.com/office/spreadsheetml/2009/9/ac" r="266" s="3" customFormat="true" x14ac:dyDescent="0.25">
      <c r="A266" s="374"/>
      <c r="B266" s="124"/>
      <c r="L266" s="124"/>
      <c r="V266" s="124"/>
      <c r="AF266" s="124"/>
      <c r="AP266" s="124"/>
      <c r="AZ266" s="124"/>
      <c r="BA266" s="124"/>
      <c r="BJ266" s="124"/>
      <c r="BT266" s="124"/>
      <c r="CD266" s="124"/>
      <c r="CN266" s="124"/>
      <c r="CX266" s="124"/>
      <c r="DH266" s="124"/>
      <c r="DR266" s="124"/>
      <c r="EB266" s="124"/>
      <c r="EL266" s="124"/>
      <c r="EV266" s="124"/>
      <c r="FF266" s="124"/>
      <c r="FP266" s="124"/>
      <c r="FZ266" s="124"/>
      <c r="GJ266" s="124"/>
      <c r="GT266" s="124"/>
      <c r="HD266" s="124"/>
      <c r="HN266" s="124"/>
      <c r="HX266" s="124"/>
    </row>
    <row xmlns:x14ac="http://schemas.microsoft.com/office/spreadsheetml/2009/9/ac" r="267" s="3" customFormat="true" x14ac:dyDescent="0.25">
      <c r="A267" s="374"/>
      <c r="B267" s="124"/>
      <c r="L267" s="124"/>
      <c r="V267" s="124"/>
      <c r="AF267" s="124"/>
      <c r="AP267" s="124"/>
      <c r="AZ267" s="124"/>
      <c r="BA267" s="124"/>
      <c r="BJ267" s="124"/>
      <c r="BT267" s="124"/>
      <c r="CD267" s="124"/>
      <c r="CN267" s="124"/>
      <c r="CX267" s="124"/>
      <c r="DH267" s="124"/>
      <c r="DR267" s="124"/>
      <c r="EB267" s="124"/>
      <c r="EL267" s="124"/>
      <c r="EV267" s="124"/>
      <c r="FF267" s="124"/>
      <c r="FP267" s="124"/>
      <c r="FZ267" s="124"/>
      <c r="GJ267" s="124"/>
      <c r="GT267" s="124"/>
      <c r="HD267" s="124"/>
      <c r="HN267" s="124"/>
      <c r="HX267" s="124"/>
    </row>
    <row xmlns:x14ac="http://schemas.microsoft.com/office/spreadsheetml/2009/9/ac" r="268" s="3" customFormat="true" x14ac:dyDescent="0.25">
      <c r="A268" s="374"/>
      <c r="B268" s="124"/>
      <c r="L268" s="124"/>
      <c r="V268" s="124"/>
      <c r="AF268" s="124"/>
      <c r="AP268" s="124"/>
      <c r="AZ268" s="124"/>
      <c r="BA268" s="124"/>
      <c r="BJ268" s="124"/>
      <c r="BT268" s="124"/>
      <c r="CD268" s="124"/>
      <c r="CN268" s="124"/>
      <c r="CX268" s="124"/>
      <c r="DH268" s="124"/>
      <c r="DR268" s="124"/>
      <c r="EB268" s="124"/>
      <c r="EL268" s="124"/>
      <c r="EV268" s="124"/>
      <c r="FF268" s="124"/>
      <c r="FP268" s="124"/>
      <c r="FZ268" s="124"/>
      <c r="GJ268" s="124"/>
      <c r="GT268" s="124"/>
      <c r="HD268" s="124"/>
      <c r="HN268" s="124"/>
      <c r="HX268" s="124"/>
    </row>
    <row xmlns:x14ac="http://schemas.microsoft.com/office/spreadsheetml/2009/9/ac" r="269" s="3" customFormat="true" x14ac:dyDescent="0.25">
      <c r="A269" s="374"/>
      <c r="B269" s="124"/>
      <c r="L269" s="124"/>
      <c r="V269" s="124"/>
      <c r="AF269" s="124"/>
      <c r="AP269" s="124"/>
      <c r="AZ269" s="124"/>
      <c r="BA269" s="124"/>
      <c r="BJ269" s="124"/>
      <c r="BT269" s="124"/>
      <c r="CD269" s="124"/>
      <c r="CN269" s="124"/>
      <c r="CX269" s="124"/>
      <c r="DH269" s="124"/>
      <c r="DR269" s="124"/>
      <c r="EB269" s="124"/>
      <c r="EL269" s="124"/>
      <c r="EV269" s="124"/>
      <c r="FF269" s="124"/>
      <c r="FP269" s="124"/>
      <c r="FZ269" s="124"/>
      <c r="GJ269" s="124"/>
      <c r="GT269" s="124"/>
      <c r="HD269" s="124"/>
      <c r="HN269" s="124"/>
      <c r="HX269" s="124"/>
    </row>
    <row xmlns:x14ac="http://schemas.microsoft.com/office/spreadsheetml/2009/9/ac" r="270" s="3" customFormat="true" x14ac:dyDescent="0.25">
      <c r="A270" s="374"/>
      <c r="B270" s="124"/>
      <c r="L270" s="124"/>
      <c r="V270" s="124"/>
      <c r="AF270" s="124"/>
      <c r="AP270" s="124"/>
      <c r="AZ270" s="124"/>
      <c r="BA270" s="124"/>
      <c r="BJ270" s="124"/>
      <c r="BT270" s="124"/>
      <c r="CD270" s="124"/>
      <c r="CN270" s="124"/>
      <c r="CX270" s="124"/>
      <c r="DH270" s="124"/>
      <c r="DR270" s="124"/>
      <c r="EB270" s="124"/>
      <c r="EL270" s="124"/>
      <c r="EV270" s="124"/>
      <c r="FF270" s="124"/>
      <c r="FP270" s="124"/>
      <c r="FZ270" s="124"/>
      <c r="GJ270" s="124"/>
      <c r="GT270" s="124"/>
      <c r="HD270" s="124"/>
      <c r="HN270" s="124"/>
      <c r="HX270" s="124"/>
    </row>
    <row xmlns:x14ac="http://schemas.microsoft.com/office/spreadsheetml/2009/9/ac" r="271" s="3" customFormat="true" x14ac:dyDescent="0.25">
      <c r="A271" s="374"/>
      <c r="B271" s="124"/>
      <c r="L271" s="124"/>
      <c r="V271" s="124"/>
      <c r="AF271" s="124"/>
      <c r="AP271" s="124"/>
      <c r="AZ271" s="124"/>
      <c r="BA271" s="124"/>
      <c r="BJ271" s="124"/>
      <c r="BT271" s="124"/>
      <c r="CD271" s="124"/>
      <c r="CN271" s="124"/>
      <c r="CX271" s="124"/>
      <c r="DH271" s="124"/>
      <c r="DR271" s="124"/>
      <c r="EB271" s="124"/>
      <c r="EL271" s="124"/>
      <c r="EV271" s="124"/>
      <c r="FF271" s="124"/>
      <c r="FP271" s="124"/>
      <c r="FZ271" s="124"/>
      <c r="GJ271" s="124"/>
      <c r="GT271" s="124"/>
      <c r="HD271" s="124"/>
      <c r="HN271" s="124"/>
      <c r="HX271" s="124"/>
    </row>
    <row xmlns:x14ac="http://schemas.microsoft.com/office/spreadsheetml/2009/9/ac" r="272" s="3" customFormat="true" x14ac:dyDescent="0.25">
      <c r="A272" s="374"/>
      <c r="B272" s="124"/>
      <c r="L272" s="124"/>
      <c r="V272" s="124"/>
      <c r="AF272" s="124"/>
      <c r="AP272" s="124"/>
      <c r="AZ272" s="124"/>
      <c r="BA272" s="124"/>
      <c r="BJ272" s="124"/>
      <c r="BT272" s="124"/>
      <c r="CD272" s="124"/>
      <c r="CN272" s="124"/>
      <c r="CX272" s="124"/>
      <c r="DH272" s="124"/>
      <c r="DR272" s="124"/>
      <c r="EB272" s="124"/>
      <c r="EL272" s="124"/>
      <c r="EV272" s="124"/>
      <c r="FF272" s="124"/>
      <c r="FP272" s="124"/>
      <c r="FZ272" s="124"/>
      <c r="GJ272" s="124"/>
      <c r="GT272" s="124"/>
      <c r="HD272" s="124"/>
      <c r="HN272" s="124"/>
      <c r="HX272" s="124"/>
    </row>
    <row xmlns:x14ac="http://schemas.microsoft.com/office/spreadsheetml/2009/9/ac" r="273" s="3" customFormat="true" x14ac:dyDescent="0.25">
      <c r="A273" s="374"/>
      <c r="B273" s="124"/>
      <c r="L273" s="124"/>
      <c r="V273" s="124"/>
      <c r="AF273" s="124"/>
      <c r="AP273" s="124"/>
      <c r="AZ273" s="124"/>
      <c r="BA273" s="124"/>
      <c r="BJ273" s="124"/>
      <c r="BT273" s="124"/>
      <c r="CD273" s="124"/>
      <c r="CN273" s="124"/>
      <c r="CX273" s="124"/>
      <c r="DH273" s="124"/>
      <c r="DR273" s="124"/>
      <c r="EB273" s="124"/>
      <c r="EL273" s="124"/>
      <c r="EV273" s="124"/>
      <c r="FF273" s="124"/>
      <c r="FP273" s="124"/>
      <c r="FZ273" s="124"/>
      <c r="GJ273" s="124"/>
      <c r="GT273" s="124"/>
      <c r="HD273" s="124"/>
      <c r="HN273" s="124"/>
      <c r="HX273" s="124"/>
    </row>
    <row xmlns:x14ac="http://schemas.microsoft.com/office/spreadsheetml/2009/9/ac" r="274" s="3" customFormat="true" x14ac:dyDescent="0.25">
      <c r="A274" s="374"/>
      <c r="B274" s="124"/>
      <c r="L274" s="124"/>
      <c r="V274" s="124"/>
      <c r="AF274" s="124"/>
      <c r="AP274" s="124"/>
      <c r="AZ274" s="124"/>
      <c r="BA274" s="124"/>
      <c r="BJ274" s="124"/>
      <c r="BT274" s="124"/>
      <c r="CD274" s="124"/>
      <c r="CN274" s="124"/>
      <c r="CX274" s="124"/>
      <c r="DH274" s="124"/>
      <c r="DR274" s="124"/>
      <c r="EB274" s="124"/>
      <c r="EL274" s="124"/>
      <c r="EV274" s="124"/>
      <c r="FF274" s="124"/>
      <c r="FP274" s="124"/>
      <c r="FZ274" s="124"/>
      <c r="GJ274" s="124"/>
      <c r="GT274" s="124"/>
      <c r="HD274" s="124"/>
      <c r="HN274" s="124"/>
      <c r="HX274" s="124"/>
    </row>
    <row xmlns:x14ac="http://schemas.microsoft.com/office/spreadsheetml/2009/9/ac" r="275" s="3" customFormat="true" x14ac:dyDescent="0.25">
      <c r="A275" s="374"/>
      <c r="B275" s="124"/>
      <c r="L275" s="124"/>
      <c r="V275" s="124"/>
      <c r="AF275" s="124"/>
      <c r="AP275" s="124"/>
      <c r="AZ275" s="124"/>
      <c r="BA275" s="124"/>
      <c r="BJ275" s="124"/>
      <c r="BT275" s="124"/>
      <c r="CD275" s="124"/>
      <c r="CN275" s="124"/>
      <c r="CX275" s="124"/>
      <c r="DH275" s="124"/>
      <c r="DR275" s="124"/>
      <c r="EB275" s="124"/>
      <c r="EL275" s="124"/>
      <c r="EV275" s="124"/>
      <c r="FF275" s="124"/>
      <c r="FP275" s="124"/>
      <c r="FZ275" s="124"/>
      <c r="GJ275" s="124"/>
      <c r="GT275" s="124"/>
      <c r="HD275" s="124"/>
      <c r="HN275" s="124"/>
      <c r="HX275" s="124"/>
    </row>
    <row xmlns:x14ac="http://schemas.microsoft.com/office/spreadsheetml/2009/9/ac" r="276" s="3" customFormat="true" x14ac:dyDescent="0.25">
      <c r="A276" s="374"/>
      <c r="B276" s="124"/>
      <c r="L276" s="124"/>
      <c r="V276" s="124"/>
      <c r="AF276" s="124"/>
      <c r="AP276" s="124"/>
      <c r="AZ276" s="124"/>
      <c r="BA276" s="124"/>
      <c r="BJ276" s="124"/>
      <c r="BT276" s="124"/>
      <c r="CD276" s="124"/>
      <c r="CN276" s="124"/>
      <c r="CX276" s="124"/>
      <c r="DH276" s="124"/>
      <c r="DR276" s="124"/>
      <c r="EB276" s="124"/>
      <c r="EL276" s="124"/>
      <c r="EV276" s="124"/>
      <c r="FF276" s="124"/>
      <c r="FP276" s="124"/>
      <c r="FZ276" s="124"/>
      <c r="GJ276" s="124"/>
      <c r="GT276" s="124"/>
      <c r="HD276" s="124"/>
      <c r="HN276" s="124"/>
      <c r="HX276" s="124"/>
    </row>
    <row xmlns:x14ac="http://schemas.microsoft.com/office/spreadsheetml/2009/9/ac" r="277" s="3" customFormat="true" x14ac:dyDescent="0.25">
      <c r="A277" s="374"/>
      <c r="B277" s="124"/>
      <c r="L277" s="124"/>
      <c r="V277" s="124"/>
      <c r="AF277" s="124"/>
      <c r="AP277" s="124"/>
      <c r="AZ277" s="124"/>
      <c r="BA277" s="124"/>
      <c r="BJ277" s="124"/>
      <c r="BT277" s="124"/>
      <c r="CD277" s="124"/>
      <c r="CN277" s="124"/>
      <c r="CX277" s="124"/>
      <c r="DH277" s="124"/>
      <c r="DR277" s="124"/>
      <c r="EB277" s="124"/>
      <c r="EL277" s="124"/>
      <c r="EV277" s="124"/>
      <c r="FF277" s="124"/>
      <c r="FP277" s="124"/>
      <c r="FZ277" s="124"/>
      <c r="GJ277" s="124"/>
      <c r="GT277" s="124"/>
      <c r="HD277" s="124"/>
      <c r="HN277" s="124"/>
      <c r="HX277" s="124"/>
    </row>
    <row xmlns:x14ac="http://schemas.microsoft.com/office/spreadsheetml/2009/9/ac" r="278" s="3" customFormat="true" x14ac:dyDescent="0.25">
      <c r="A278" s="374"/>
      <c r="B278" s="124"/>
      <c r="L278" s="124"/>
      <c r="V278" s="124"/>
      <c r="AF278" s="124"/>
      <c r="AP278" s="124"/>
      <c r="AZ278" s="124"/>
      <c r="BA278" s="124"/>
      <c r="BJ278" s="124"/>
      <c r="BT278" s="124"/>
      <c r="CD278" s="124"/>
      <c r="CN278" s="124"/>
      <c r="CX278" s="124"/>
      <c r="DH278" s="124"/>
      <c r="DR278" s="124"/>
      <c r="EB278" s="124"/>
      <c r="EL278" s="124"/>
      <c r="EV278" s="124"/>
      <c r="FF278" s="124"/>
      <c r="FP278" s="124"/>
      <c r="FZ278" s="124"/>
      <c r="GJ278" s="124"/>
      <c r="GT278" s="124"/>
      <c r="HD278" s="124"/>
      <c r="HN278" s="124"/>
      <c r="HX278" s="124"/>
    </row>
    <row xmlns:x14ac="http://schemas.microsoft.com/office/spreadsheetml/2009/9/ac" r="279" s="3" customFormat="true" x14ac:dyDescent="0.25">
      <c r="A279" s="374"/>
      <c r="B279" s="124"/>
      <c r="L279" s="124"/>
      <c r="V279" s="124"/>
      <c r="AF279" s="124"/>
      <c r="AP279" s="124"/>
      <c r="AZ279" s="124"/>
      <c r="BA279" s="124"/>
      <c r="BJ279" s="124"/>
      <c r="BT279" s="124"/>
      <c r="CD279" s="124"/>
      <c r="CN279" s="124"/>
      <c r="CX279" s="124"/>
      <c r="DH279" s="124"/>
      <c r="DR279" s="124"/>
      <c r="EB279" s="124"/>
      <c r="EL279" s="124"/>
      <c r="EV279" s="124"/>
      <c r="FF279" s="124"/>
      <c r="FP279" s="124"/>
      <c r="FZ279" s="124"/>
      <c r="GJ279" s="124"/>
      <c r="GT279" s="124"/>
      <c r="HD279" s="124"/>
      <c r="HN279" s="124"/>
      <c r="HX279" s="124"/>
    </row>
    <row xmlns:x14ac="http://schemas.microsoft.com/office/spreadsheetml/2009/9/ac" r="280" s="3" customFormat="true" x14ac:dyDescent="0.25">
      <c r="A280" s="374"/>
      <c r="B280" s="124"/>
      <c r="L280" s="124"/>
      <c r="V280" s="124"/>
      <c r="AF280" s="124"/>
      <c r="AP280" s="124"/>
      <c r="AZ280" s="124"/>
      <c r="BA280" s="124"/>
      <c r="BJ280" s="124"/>
      <c r="BT280" s="124"/>
      <c r="CD280" s="124"/>
      <c r="CN280" s="124"/>
      <c r="CX280" s="124"/>
      <c r="DH280" s="124"/>
      <c r="DR280" s="124"/>
      <c r="EB280" s="124"/>
      <c r="EL280" s="124"/>
      <c r="EV280" s="124"/>
      <c r="FF280" s="124"/>
      <c r="FP280" s="124"/>
      <c r="FZ280" s="124"/>
      <c r="GJ280" s="124"/>
      <c r="GT280" s="124"/>
      <c r="HD280" s="124"/>
      <c r="HN280" s="124"/>
      <c r="HX280" s="124"/>
    </row>
    <row xmlns:x14ac="http://schemas.microsoft.com/office/spreadsheetml/2009/9/ac" r="281" s="3" customFormat="true" x14ac:dyDescent="0.25">
      <c r="A281" s="374"/>
      <c r="B281" s="124"/>
      <c r="L281" s="124"/>
      <c r="V281" s="124"/>
      <c r="AF281" s="124"/>
      <c r="AP281" s="124"/>
      <c r="AZ281" s="124"/>
      <c r="BA281" s="124"/>
      <c r="BJ281" s="124"/>
      <c r="BT281" s="124"/>
      <c r="CD281" s="124"/>
      <c r="CN281" s="124"/>
      <c r="CX281" s="124"/>
      <c r="DH281" s="124"/>
      <c r="DR281" s="124"/>
      <c r="EB281" s="124"/>
      <c r="EL281" s="124"/>
      <c r="EV281" s="124"/>
      <c r="FF281" s="124"/>
      <c r="FP281" s="124"/>
      <c r="FZ281" s="124"/>
      <c r="GJ281" s="124"/>
      <c r="GT281" s="124"/>
      <c r="HD281" s="124"/>
      <c r="HN281" s="124"/>
      <c r="HX281" s="124"/>
    </row>
    <row xmlns:x14ac="http://schemas.microsoft.com/office/spreadsheetml/2009/9/ac" r="282" s="3" customFormat="true" x14ac:dyDescent="0.25">
      <c r="A282" s="374"/>
      <c r="B282" s="124"/>
      <c r="L282" s="124"/>
      <c r="V282" s="124"/>
      <c r="AF282" s="124"/>
      <c r="AP282" s="124"/>
      <c r="AZ282" s="124"/>
      <c r="BA282" s="124"/>
      <c r="BJ282" s="124"/>
      <c r="BT282" s="124"/>
      <c r="CD282" s="124"/>
      <c r="CN282" s="124"/>
      <c r="CX282" s="124"/>
      <c r="DH282" s="124"/>
      <c r="DR282" s="124"/>
      <c r="EB282" s="124"/>
      <c r="EL282" s="124"/>
      <c r="EV282" s="124"/>
      <c r="FF282" s="124"/>
      <c r="FP282" s="124"/>
      <c r="FZ282" s="124"/>
      <c r="GJ282" s="124"/>
      <c r="GT282" s="124"/>
      <c r="HD282" s="124"/>
      <c r="HN282" s="124"/>
      <c r="HX282" s="124"/>
    </row>
    <row xmlns:x14ac="http://schemas.microsoft.com/office/spreadsheetml/2009/9/ac" r="283" s="3" customFormat="true" x14ac:dyDescent="0.25">
      <c r="A283" s="374"/>
      <c r="B283" s="124"/>
      <c r="L283" s="124"/>
      <c r="V283" s="124"/>
      <c r="AF283" s="124"/>
      <c r="AP283" s="124"/>
      <c r="AZ283" s="124"/>
      <c r="BA283" s="124"/>
      <c r="BJ283" s="124"/>
      <c r="BT283" s="124"/>
      <c r="CD283" s="124"/>
      <c r="CN283" s="124"/>
      <c r="CX283" s="124"/>
      <c r="DH283" s="124"/>
      <c r="DR283" s="124"/>
      <c r="EB283" s="124"/>
      <c r="EL283" s="124"/>
      <c r="EV283" s="124"/>
      <c r="FF283" s="124"/>
      <c r="FP283" s="124"/>
      <c r="FZ283" s="124"/>
      <c r="GJ283" s="124"/>
      <c r="GT283" s="124"/>
      <c r="HD283" s="124"/>
      <c r="HN283" s="124"/>
      <c r="HX283" s="124"/>
    </row>
    <row xmlns:x14ac="http://schemas.microsoft.com/office/spreadsheetml/2009/9/ac" r="284" s="3" customFormat="true" x14ac:dyDescent="0.25">
      <c r="A284" s="374"/>
      <c r="B284" s="124"/>
      <c r="L284" s="124"/>
      <c r="V284" s="124"/>
      <c r="AF284" s="124"/>
      <c r="AP284" s="124"/>
      <c r="AZ284" s="124"/>
      <c r="BA284" s="124"/>
      <c r="BJ284" s="124"/>
      <c r="BT284" s="124"/>
      <c r="CD284" s="124"/>
      <c r="CN284" s="124"/>
      <c r="CX284" s="124"/>
      <c r="DH284" s="124"/>
      <c r="DR284" s="124"/>
      <c r="EB284" s="124"/>
      <c r="EL284" s="124"/>
      <c r="EV284" s="124"/>
      <c r="FF284" s="124"/>
      <c r="FP284" s="124"/>
      <c r="FZ284" s="124"/>
      <c r="GJ284" s="124"/>
      <c r="GT284" s="124"/>
      <c r="HD284" s="124"/>
      <c r="HN284" s="124"/>
      <c r="HX284" s="124"/>
    </row>
    <row xmlns:x14ac="http://schemas.microsoft.com/office/spreadsheetml/2009/9/ac" r="285" s="3" customFormat="true" x14ac:dyDescent="0.25">
      <c r="A285" s="374"/>
      <c r="B285" s="124"/>
      <c r="L285" s="124"/>
      <c r="V285" s="124"/>
      <c r="AF285" s="124"/>
      <c r="AP285" s="124"/>
      <c r="AZ285" s="124"/>
      <c r="BA285" s="124"/>
      <c r="BJ285" s="124"/>
      <c r="BT285" s="124"/>
      <c r="CD285" s="124"/>
      <c r="CN285" s="124"/>
      <c r="CX285" s="124"/>
      <c r="DH285" s="124"/>
      <c r="DR285" s="124"/>
      <c r="EB285" s="124"/>
      <c r="EL285" s="124"/>
      <c r="EV285" s="124"/>
      <c r="FF285" s="124"/>
      <c r="FP285" s="124"/>
      <c r="FZ285" s="124"/>
      <c r="GJ285" s="124"/>
      <c r="GT285" s="124"/>
      <c r="HD285" s="124"/>
      <c r="HN285" s="124"/>
      <c r="HX285" s="124"/>
    </row>
    <row xmlns:x14ac="http://schemas.microsoft.com/office/spreadsheetml/2009/9/ac" r="286" s="3" customFormat="true" x14ac:dyDescent="0.25">
      <c r="A286" s="374"/>
      <c r="B286" s="124"/>
      <c r="L286" s="124"/>
      <c r="V286" s="124"/>
      <c r="AF286" s="124"/>
      <c r="AP286" s="124"/>
      <c r="AZ286" s="124"/>
      <c r="BA286" s="124"/>
      <c r="BJ286" s="124"/>
      <c r="BT286" s="124"/>
      <c r="CD286" s="124"/>
      <c r="CN286" s="124"/>
      <c r="CX286" s="124"/>
      <c r="DH286" s="124"/>
      <c r="DR286" s="124"/>
      <c r="EB286" s="124"/>
      <c r="EL286" s="124"/>
      <c r="EV286" s="124"/>
      <c r="FF286" s="124"/>
      <c r="FP286" s="124"/>
      <c r="FZ286" s="124"/>
      <c r="GJ286" s="124"/>
      <c r="GT286" s="124"/>
      <c r="HD286" s="124"/>
      <c r="HN286" s="124"/>
      <c r="HX286" s="124"/>
    </row>
    <row xmlns:x14ac="http://schemas.microsoft.com/office/spreadsheetml/2009/9/ac" r="287" s="3" customFormat="true" x14ac:dyDescent="0.25">
      <c r="A287" s="374"/>
      <c r="B287" s="124"/>
      <c r="L287" s="124"/>
      <c r="V287" s="124"/>
      <c r="AF287" s="124"/>
      <c r="AP287" s="124"/>
      <c r="AZ287" s="124"/>
      <c r="BA287" s="124"/>
      <c r="BJ287" s="124"/>
      <c r="BT287" s="124"/>
      <c r="CD287" s="124"/>
      <c r="CN287" s="124"/>
      <c r="CX287" s="124"/>
      <c r="DH287" s="124"/>
      <c r="DR287" s="124"/>
      <c r="EB287" s="124"/>
      <c r="EL287" s="124"/>
      <c r="EV287" s="124"/>
      <c r="FF287" s="124"/>
      <c r="FP287" s="124"/>
      <c r="FZ287" s="124"/>
      <c r="GJ287" s="124"/>
      <c r="GT287" s="124"/>
      <c r="HD287" s="124"/>
      <c r="HN287" s="124"/>
      <c r="HX287" s="124"/>
    </row>
    <row xmlns:x14ac="http://schemas.microsoft.com/office/spreadsheetml/2009/9/ac" r="288" s="3" customFormat="true" x14ac:dyDescent="0.25">
      <c r="A288" s="374"/>
      <c r="B288" s="124"/>
      <c r="L288" s="124"/>
      <c r="V288" s="124"/>
      <c r="AF288" s="124"/>
      <c r="AP288" s="124"/>
      <c r="AZ288" s="124"/>
      <c r="BA288" s="124"/>
      <c r="BJ288" s="124"/>
      <c r="BT288" s="124"/>
      <c r="CD288" s="124"/>
      <c r="CN288" s="124"/>
      <c r="CX288" s="124"/>
      <c r="DH288" s="124"/>
      <c r="DR288" s="124"/>
      <c r="EB288" s="124"/>
      <c r="EL288" s="124"/>
      <c r="EV288" s="124"/>
      <c r="FF288" s="124"/>
      <c r="FP288" s="124"/>
      <c r="FZ288" s="124"/>
      <c r="GJ288" s="124"/>
      <c r="GT288" s="124"/>
      <c r="HD288" s="124"/>
      <c r="HN288" s="124"/>
      <c r="HX288" s="124"/>
    </row>
    <row xmlns:x14ac="http://schemas.microsoft.com/office/spreadsheetml/2009/9/ac" r="289" s="3" customFormat="true" x14ac:dyDescent="0.25">
      <c r="A289" s="374"/>
      <c r="B289" s="124"/>
      <c r="L289" s="124"/>
      <c r="V289" s="124"/>
      <c r="AF289" s="124"/>
      <c r="AP289" s="124"/>
      <c r="AZ289" s="124"/>
      <c r="BA289" s="124"/>
      <c r="BJ289" s="124"/>
      <c r="BT289" s="124"/>
      <c r="CD289" s="124"/>
      <c r="CN289" s="124"/>
      <c r="CX289" s="124"/>
      <c r="DH289" s="124"/>
      <c r="DR289" s="124"/>
      <c r="EB289" s="124"/>
      <c r="EL289" s="124"/>
      <c r="EV289" s="124"/>
      <c r="FF289" s="124"/>
      <c r="FP289" s="124"/>
      <c r="FZ289" s="124"/>
      <c r="GJ289" s="124"/>
      <c r="GT289" s="124"/>
      <c r="HD289" s="124"/>
      <c r="HN289" s="124"/>
      <c r="HX289" s="124"/>
    </row>
    <row xmlns:x14ac="http://schemas.microsoft.com/office/spreadsheetml/2009/9/ac" r="290" s="3" customFormat="true" x14ac:dyDescent="0.25">
      <c r="A290" s="374"/>
      <c r="B290" s="124"/>
      <c r="L290" s="124"/>
      <c r="V290" s="124"/>
      <c r="AF290" s="124"/>
      <c r="AP290" s="124"/>
      <c r="AZ290" s="124"/>
      <c r="BA290" s="124"/>
      <c r="BJ290" s="124"/>
      <c r="BT290" s="124"/>
      <c r="CD290" s="124"/>
      <c r="CN290" s="124"/>
      <c r="CX290" s="124"/>
      <c r="DH290" s="124"/>
      <c r="DR290" s="124"/>
      <c r="EB290" s="124"/>
      <c r="EL290" s="124"/>
      <c r="EV290" s="124"/>
      <c r="FF290" s="124"/>
      <c r="FP290" s="124"/>
      <c r="FZ290" s="124"/>
      <c r="GJ290" s="124"/>
      <c r="GT290" s="124"/>
      <c r="HD290" s="124"/>
      <c r="HN290" s="124"/>
      <c r="HX290" s="124"/>
    </row>
    <row xmlns:x14ac="http://schemas.microsoft.com/office/spreadsheetml/2009/9/ac" r="291" s="3" customFormat="true" x14ac:dyDescent="0.25">
      <c r="A291" s="374"/>
      <c r="B291" s="124"/>
      <c r="L291" s="124"/>
      <c r="V291" s="124"/>
      <c r="AF291" s="124"/>
      <c r="AP291" s="124"/>
      <c r="AZ291" s="124"/>
      <c r="BA291" s="124"/>
      <c r="BJ291" s="124"/>
      <c r="BT291" s="124"/>
      <c r="CD291" s="124"/>
      <c r="CN291" s="124"/>
      <c r="CX291" s="124"/>
      <c r="DH291" s="124"/>
      <c r="DR291" s="124"/>
      <c r="EB291" s="124"/>
      <c r="EL291" s="124"/>
      <c r="EV291" s="124"/>
      <c r="FF291" s="124"/>
      <c r="FP291" s="124"/>
      <c r="FZ291" s="124"/>
      <c r="GJ291" s="124"/>
      <c r="GT291" s="124"/>
      <c r="HD291" s="124"/>
      <c r="HN291" s="124"/>
      <c r="HX291" s="124"/>
    </row>
    <row xmlns:x14ac="http://schemas.microsoft.com/office/spreadsheetml/2009/9/ac" r="292" s="3" customFormat="true" x14ac:dyDescent="0.25">
      <c r="A292" s="374"/>
      <c r="B292" s="124"/>
      <c r="L292" s="124"/>
      <c r="V292" s="124"/>
      <c r="AF292" s="124"/>
      <c r="AP292" s="124"/>
      <c r="AZ292" s="124"/>
      <c r="BA292" s="124"/>
      <c r="BJ292" s="124"/>
      <c r="BT292" s="124"/>
      <c r="CD292" s="124"/>
      <c r="CN292" s="124"/>
      <c r="CX292" s="124"/>
      <c r="DH292" s="124"/>
      <c r="DR292" s="124"/>
      <c r="EB292" s="124"/>
      <c r="EL292" s="124"/>
      <c r="EV292" s="124"/>
      <c r="FF292" s="124"/>
      <c r="FP292" s="124"/>
      <c r="FZ292" s="124"/>
      <c r="GJ292" s="124"/>
      <c r="GT292" s="124"/>
      <c r="HD292" s="124"/>
      <c r="HN292" s="124"/>
      <c r="HX292" s="124"/>
    </row>
    <row xmlns:x14ac="http://schemas.microsoft.com/office/spreadsheetml/2009/9/ac" r="293" s="3" customFormat="true" x14ac:dyDescent="0.25">
      <c r="A293" s="374"/>
      <c r="B293" s="124"/>
      <c r="L293" s="124"/>
      <c r="V293" s="124"/>
      <c r="AF293" s="124"/>
      <c r="AP293" s="124"/>
      <c r="AZ293" s="124"/>
      <c r="BA293" s="124"/>
      <c r="BJ293" s="124"/>
      <c r="BT293" s="124"/>
      <c r="CD293" s="124"/>
      <c r="CN293" s="124"/>
      <c r="CX293" s="124"/>
      <c r="DH293" s="124"/>
      <c r="DR293" s="124"/>
      <c r="EB293" s="124"/>
      <c r="EL293" s="124"/>
      <c r="EV293" s="124"/>
      <c r="FF293" s="124"/>
      <c r="FP293" s="124"/>
      <c r="FZ293" s="124"/>
      <c r="GJ293" s="124"/>
      <c r="GT293" s="124"/>
      <c r="HD293" s="124"/>
      <c r="HN293" s="124"/>
      <c r="HX293" s="124"/>
    </row>
    <row xmlns:x14ac="http://schemas.microsoft.com/office/spreadsheetml/2009/9/ac" r="294" s="3" customFormat="true" x14ac:dyDescent="0.25">
      <c r="A294" s="374"/>
      <c r="B294" s="124"/>
      <c r="L294" s="124"/>
      <c r="V294" s="124"/>
      <c r="AF294" s="124"/>
      <c r="AP294" s="124"/>
      <c r="AZ294" s="124"/>
      <c r="BA294" s="124"/>
      <c r="BJ294" s="124"/>
      <c r="BT294" s="124"/>
      <c r="CD294" s="124"/>
      <c r="CN294" s="124"/>
      <c r="CX294" s="124"/>
      <c r="DH294" s="124"/>
      <c r="DR294" s="124"/>
      <c r="EB294" s="124"/>
      <c r="EL294" s="124"/>
      <c r="EV294" s="124"/>
      <c r="FF294" s="124"/>
      <c r="FP294" s="124"/>
      <c r="FZ294" s="124"/>
      <c r="GJ294" s="124"/>
      <c r="GT294" s="124"/>
      <c r="HD294" s="124"/>
      <c r="HN294" s="124"/>
      <c r="HX294" s="124"/>
    </row>
    <row xmlns:x14ac="http://schemas.microsoft.com/office/spreadsheetml/2009/9/ac" r="295" s="3" customFormat="true" x14ac:dyDescent="0.25">
      <c r="A295" s="374"/>
      <c r="B295" s="124"/>
      <c r="L295" s="124"/>
      <c r="V295" s="124"/>
      <c r="AF295" s="124"/>
      <c r="AP295" s="124"/>
      <c r="AZ295" s="124"/>
      <c r="BA295" s="124"/>
      <c r="BJ295" s="124"/>
      <c r="BT295" s="124"/>
      <c r="CD295" s="124"/>
      <c r="CN295" s="124"/>
      <c r="CX295" s="124"/>
      <c r="DH295" s="124"/>
      <c r="DR295" s="124"/>
      <c r="EB295" s="124"/>
      <c r="EL295" s="124"/>
      <c r="EV295" s="124"/>
      <c r="FF295" s="124"/>
      <c r="FP295" s="124"/>
      <c r="FZ295" s="124"/>
      <c r="GJ295" s="124"/>
      <c r="GT295" s="124"/>
      <c r="HD295" s="124"/>
      <c r="HN295" s="124"/>
      <c r="HX295" s="124"/>
    </row>
    <row xmlns:x14ac="http://schemas.microsoft.com/office/spreadsheetml/2009/9/ac" r="296" s="3" customFormat="true" x14ac:dyDescent="0.25">
      <c r="A296" s="374"/>
      <c r="B296" s="124"/>
      <c r="L296" s="124"/>
      <c r="V296" s="124"/>
      <c r="AF296" s="124"/>
      <c r="AP296" s="124"/>
      <c r="AZ296" s="124"/>
      <c r="BA296" s="124"/>
      <c r="BJ296" s="124"/>
      <c r="BT296" s="124"/>
      <c r="CD296" s="124"/>
      <c r="CN296" s="124"/>
      <c r="CX296" s="124"/>
      <c r="DH296" s="124"/>
      <c r="DR296" s="124"/>
      <c r="EB296" s="124"/>
      <c r="EL296" s="124"/>
      <c r="EV296" s="124"/>
      <c r="FF296" s="124"/>
      <c r="FP296" s="124"/>
      <c r="FZ296" s="124"/>
      <c r="GJ296" s="124"/>
      <c r="GT296" s="124"/>
      <c r="HD296" s="124"/>
      <c r="HN296" s="124"/>
      <c r="HX296" s="124"/>
    </row>
    <row xmlns:x14ac="http://schemas.microsoft.com/office/spreadsheetml/2009/9/ac" r="297" s="3" customFormat="true" x14ac:dyDescent="0.25">
      <c r="A297" s="374"/>
      <c r="B297" s="124"/>
      <c r="L297" s="124"/>
      <c r="V297" s="124"/>
      <c r="AF297" s="124"/>
      <c r="AP297" s="124"/>
      <c r="AZ297" s="124"/>
      <c r="BA297" s="124"/>
      <c r="BJ297" s="124"/>
      <c r="BT297" s="124"/>
      <c r="CD297" s="124"/>
      <c r="CN297" s="124"/>
      <c r="CX297" s="124"/>
      <c r="DH297" s="124"/>
      <c r="DR297" s="124"/>
      <c r="EB297" s="124"/>
      <c r="EL297" s="124"/>
      <c r="EV297" s="124"/>
      <c r="FF297" s="124"/>
      <c r="FP297" s="124"/>
      <c r="FZ297" s="124"/>
      <c r="GJ297" s="124"/>
      <c r="GT297" s="124"/>
      <c r="HD297" s="124"/>
      <c r="HN297" s="124"/>
      <c r="HX297" s="124"/>
    </row>
    <row xmlns:x14ac="http://schemas.microsoft.com/office/spreadsheetml/2009/9/ac" r="298" s="3" customFormat="true" x14ac:dyDescent="0.25">
      <c r="A298" s="374"/>
      <c r="B298" s="124"/>
      <c r="L298" s="124"/>
      <c r="V298" s="124"/>
      <c r="AF298" s="124"/>
      <c r="AP298" s="124"/>
      <c r="AZ298" s="124"/>
      <c r="BA298" s="124"/>
      <c r="BJ298" s="124"/>
      <c r="BT298" s="124"/>
      <c r="CD298" s="124"/>
      <c r="CN298" s="124"/>
      <c r="CX298" s="124"/>
      <c r="DH298" s="124"/>
      <c r="DR298" s="124"/>
      <c r="EB298" s="124"/>
      <c r="EL298" s="124"/>
      <c r="EV298" s="124"/>
      <c r="FF298" s="124"/>
      <c r="FP298" s="124"/>
      <c r="FZ298" s="124"/>
      <c r="GJ298" s="124"/>
      <c r="GT298" s="124"/>
      <c r="HD298" s="124"/>
      <c r="HN298" s="124"/>
      <c r="HX298" s="124"/>
    </row>
    <row xmlns:x14ac="http://schemas.microsoft.com/office/spreadsheetml/2009/9/ac" r="299" s="3" customFormat="true" x14ac:dyDescent="0.25">
      <c r="A299" s="374"/>
      <c r="B299" s="124"/>
      <c r="L299" s="124"/>
      <c r="V299" s="124"/>
      <c r="AF299" s="124"/>
      <c r="AP299" s="124"/>
      <c r="AZ299" s="124"/>
      <c r="BA299" s="124"/>
      <c r="BJ299" s="124"/>
      <c r="BT299" s="124"/>
      <c r="CD299" s="124"/>
      <c r="CN299" s="124"/>
      <c r="CX299" s="124"/>
      <c r="DH299" s="124"/>
      <c r="DR299" s="124"/>
      <c r="EB299" s="124"/>
      <c r="EL299" s="124"/>
      <c r="EV299" s="124"/>
      <c r="FF299" s="124"/>
      <c r="FP299" s="124"/>
      <c r="FZ299" s="124"/>
      <c r="GJ299" s="124"/>
      <c r="GT299" s="124"/>
      <c r="HD299" s="124"/>
      <c r="HN299" s="124"/>
      <c r="HX299" s="124"/>
    </row>
    <row xmlns:x14ac="http://schemas.microsoft.com/office/spreadsheetml/2009/9/ac" r="300" s="3" customFormat="true" x14ac:dyDescent="0.25">
      <c r="A300" s="374"/>
      <c r="B300" s="124"/>
      <c r="L300" s="124"/>
      <c r="V300" s="124"/>
      <c r="AF300" s="124"/>
      <c r="AP300" s="124"/>
      <c r="AZ300" s="124"/>
      <c r="BA300" s="124"/>
      <c r="BJ300" s="124"/>
      <c r="BT300" s="124"/>
      <c r="CD300" s="124"/>
      <c r="CN300" s="124"/>
      <c r="CX300" s="124"/>
      <c r="DH300" s="124"/>
      <c r="DR300" s="124"/>
      <c r="EB300" s="124"/>
      <c r="EL300" s="124"/>
      <c r="EV300" s="124"/>
      <c r="FF300" s="124"/>
      <c r="FP300" s="124"/>
      <c r="FZ300" s="124"/>
      <c r="GJ300" s="124"/>
      <c r="GT300" s="124"/>
      <c r="HD300" s="124"/>
      <c r="HN300" s="124"/>
      <c r="HX300" s="124"/>
    </row>
    <row xmlns:x14ac="http://schemas.microsoft.com/office/spreadsheetml/2009/9/ac" r="301" s="3" customFormat="true" x14ac:dyDescent="0.25">
      <c r="A301" s="374"/>
      <c r="B301" s="124"/>
      <c r="L301" s="124"/>
      <c r="V301" s="124"/>
      <c r="AF301" s="124"/>
      <c r="AP301" s="124"/>
      <c r="AZ301" s="124"/>
      <c r="BA301" s="124"/>
      <c r="BJ301" s="124"/>
      <c r="BT301" s="124"/>
      <c r="CD301" s="124"/>
      <c r="CN301" s="124"/>
      <c r="CX301" s="124"/>
      <c r="DH301" s="124"/>
      <c r="DR301" s="124"/>
      <c r="EB301" s="124"/>
      <c r="EL301" s="124"/>
      <c r="EV301" s="124"/>
      <c r="FF301" s="124"/>
      <c r="FP301" s="124"/>
      <c r="FZ301" s="124"/>
      <c r="GJ301" s="124"/>
      <c r="GT301" s="124"/>
      <c r="HD301" s="124"/>
      <c r="HN301" s="124"/>
      <c r="HX301" s="124"/>
    </row>
    <row xmlns:x14ac="http://schemas.microsoft.com/office/spreadsheetml/2009/9/ac" r="302" s="3" customFormat="true" x14ac:dyDescent="0.25">
      <c r="A302" s="374"/>
      <c r="B302" s="124"/>
      <c r="L302" s="124"/>
      <c r="V302" s="124"/>
      <c r="AF302" s="124"/>
      <c r="AP302" s="124"/>
      <c r="AZ302" s="124"/>
      <c r="BA302" s="124"/>
      <c r="BJ302" s="124"/>
      <c r="BT302" s="124"/>
      <c r="CD302" s="124"/>
      <c r="CN302" s="124"/>
      <c r="CX302" s="124"/>
      <c r="DH302" s="124"/>
      <c r="DR302" s="124"/>
      <c r="EB302" s="124"/>
      <c r="EL302" s="124"/>
      <c r="EV302" s="124"/>
      <c r="FF302" s="124"/>
      <c r="FP302" s="124"/>
      <c r="FZ302" s="124"/>
      <c r="GJ302" s="124"/>
      <c r="GT302" s="124"/>
      <c r="HD302" s="124"/>
      <c r="HN302" s="124"/>
      <c r="HX302" s="124"/>
    </row>
    <row xmlns:x14ac="http://schemas.microsoft.com/office/spreadsheetml/2009/9/ac" r="303" s="3" customFormat="true" x14ac:dyDescent="0.25">
      <c r="A303" s="374"/>
      <c r="B303" s="124"/>
      <c r="L303" s="124"/>
      <c r="V303" s="124"/>
      <c r="AF303" s="124"/>
      <c r="AP303" s="124"/>
      <c r="AZ303" s="124"/>
      <c r="BA303" s="124"/>
      <c r="BJ303" s="124"/>
      <c r="BT303" s="124"/>
      <c r="CD303" s="124"/>
      <c r="CN303" s="124"/>
      <c r="CX303" s="124"/>
      <c r="DH303" s="124"/>
      <c r="DR303" s="124"/>
      <c r="EB303" s="124"/>
      <c r="EL303" s="124"/>
      <c r="EV303" s="124"/>
      <c r="FF303" s="124"/>
      <c r="FP303" s="124"/>
      <c r="FZ303" s="124"/>
      <c r="GJ303" s="124"/>
      <c r="GT303" s="124"/>
      <c r="HD303" s="124"/>
      <c r="HN303" s="124"/>
      <c r="HX303" s="124"/>
    </row>
    <row xmlns:x14ac="http://schemas.microsoft.com/office/spreadsheetml/2009/9/ac" r="304" s="3" customFormat="true" x14ac:dyDescent="0.25">
      <c r="A304" s="374"/>
      <c r="B304" s="124"/>
      <c r="L304" s="124"/>
      <c r="V304" s="124"/>
      <c r="AF304" s="124"/>
      <c r="AP304" s="124"/>
      <c r="AZ304" s="124"/>
      <c r="BA304" s="124"/>
      <c r="BJ304" s="124"/>
      <c r="BT304" s="124"/>
      <c r="CD304" s="124"/>
      <c r="CN304" s="124"/>
      <c r="CX304" s="124"/>
      <c r="DH304" s="124"/>
      <c r="DR304" s="124"/>
      <c r="EB304" s="124"/>
      <c r="EL304" s="124"/>
      <c r="EV304" s="124"/>
      <c r="FF304" s="124"/>
      <c r="FP304" s="124"/>
      <c r="FZ304" s="124"/>
      <c r="GJ304" s="124"/>
      <c r="GT304" s="124"/>
      <c r="HD304" s="124"/>
      <c r="HN304" s="124"/>
      <c r="HX304" s="124"/>
    </row>
    <row xmlns:x14ac="http://schemas.microsoft.com/office/spreadsheetml/2009/9/ac" r="305" s="3" customFormat="true" x14ac:dyDescent="0.25">
      <c r="A305" s="374"/>
      <c r="B305" s="124"/>
      <c r="L305" s="124"/>
      <c r="V305" s="124"/>
      <c r="AF305" s="124"/>
      <c r="AP305" s="124"/>
      <c r="AZ305" s="124"/>
      <c r="BA305" s="124"/>
      <c r="BJ305" s="124"/>
      <c r="BT305" s="124"/>
      <c r="CD305" s="124"/>
      <c r="CN305" s="124"/>
      <c r="CX305" s="124"/>
      <c r="DH305" s="124"/>
      <c r="DR305" s="124"/>
      <c r="EB305" s="124"/>
      <c r="EL305" s="124"/>
      <c r="EV305" s="124"/>
      <c r="FF305" s="124"/>
      <c r="FP305" s="124"/>
      <c r="FZ305" s="124"/>
      <c r="GJ305" s="124"/>
      <c r="GT305" s="124"/>
      <c r="HD305" s="124"/>
      <c r="HN305" s="124"/>
      <c r="HX305" s="124"/>
    </row>
    <row xmlns:x14ac="http://schemas.microsoft.com/office/spreadsheetml/2009/9/ac" r="306" s="3" customFormat="true" x14ac:dyDescent="0.25">
      <c r="A306" s="374"/>
      <c r="B306" s="124"/>
      <c r="L306" s="124"/>
      <c r="V306" s="124"/>
      <c r="AF306" s="124"/>
      <c r="AP306" s="124"/>
      <c r="AZ306" s="124"/>
      <c r="BA306" s="124"/>
      <c r="BJ306" s="124"/>
      <c r="BT306" s="124"/>
      <c r="CD306" s="124"/>
      <c r="CN306" s="124"/>
      <c r="CX306" s="124"/>
      <c r="DH306" s="124"/>
      <c r="DR306" s="124"/>
      <c r="EB306" s="124"/>
      <c r="EL306" s="124"/>
      <c r="EV306" s="124"/>
      <c r="FF306" s="124"/>
      <c r="FP306" s="124"/>
      <c r="FZ306" s="124"/>
      <c r="GJ306" s="124"/>
      <c r="GT306" s="124"/>
      <c r="HD306" s="124"/>
      <c r="HN306" s="124"/>
      <c r="HX306" s="124"/>
    </row>
    <row xmlns:x14ac="http://schemas.microsoft.com/office/spreadsheetml/2009/9/ac" r="307" s="3" customFormat="true" x14ac:dyDescent="0.25">
      <c r="A307" s="374"/>
      <c r="B307" s="124"/>
      <c r="L307" s="124"/>
      <c r="V307" s="124"/>
      <c r="AF307" s="124"/>
      <c r="AP307" s="124"/>
      <c r="AZ307" s="124"/>
      <c r="BA307" s="124"/>
      <c r="BJ307" s="124"/>
      <c r="BT307" s="124"/>
      <c r="CD307" s="124"/>
      <c r="CN307" s="124"/>
      <c r="CX307" s="124"/>
      <c r="DH307" s="124"/>
      <c r="DR307" s="124"/>
      <c r="EB307" s="124"/>
      <c r="EL307" s="124"/>
      <c r="EV307" s="124"/>
      <c r="FF307" s="124"/>
      <c r="FP307" s="124"/>
      <c r="FZ307" s="124"/>
      <c r="GJ307" s="124"/>
      <c r="GT307" s="124"/>
      <c r="HD307" s="124"/>
      <c r="HN307" s="124"/>
      <c r="HX307" s="124"/>
    </row>
    <row xmlns:x14ac="http://schemas.microsoft.com/office/spreadsheetml/2009/9/ac" r="308" s="3" customFormat="true" x14ac:dyDescent="0.25">
      <c r="A308" s="374"/>
      <c r="B308" s="124"/>
      <c r="L308" s="124"/>
      <c r="V308" s="124"/>
      <c r="AF308" s="124"/>
      <c r="AP308" s="124"/>
      <c r="AZ308" s="124"/>
      <c r="BA308" s="124"/>
      <c r="BJ308" s="124"/>
      <c r="BT308" s="124"/>
      <c r="CD308" s="124"/>
      <c r="CN308" s="124"/>
      <c r="CX308" s="124"/>
      <c r="DH308" s="124"/>
      <c r="DR308" s="124"/>
      <c r="EB308" s="124"/>
      <c r="EL308" s="124"/>
      <c r="EV308" s="124"/>
      <c r="FF308" s="124"/>
      <c r="FP308" s="124"/>
      <c r="FZ308" s="124"/>
      <c r="GJ308" s="124"/>
      <c r="GT308" s="124"/>
      <c r="HD308" s="124"/>
      <c r="HN308" s="124"/>
      <c r="HX308" s="124"/>
    </row>
    <row xmlns:x14ac="http://schemas.microsoft.com/office/spreadsheetml/2009/9/ac" r="309" s="3" customFormat="true" x14ac:dyDescent="0.25">
      <c r="A309" s="374"/>
      <c r="B309" s="124"/>
      <c r="L309" s="124"/>
      <c r="V309" s="124"/>
      <c r="AF309" s="124"/>
      <c r="AP309" s="124"/>
      <c r="AZ309" s="124"/>
      <c r="BA309" s="124"/>
      <c r="BJ309" s="124"/>
      <c r="BT309" s="124"/>
      <c r="CD309" s="124"/>
      <c r="CN309" s="124"/>
      <c r="CX309" s="124"/>
      <c r="DH309" s="124"/>
      <c r="DR309" s="124"/>
      <c r="EB309" s="124"/>
      <c r="EL309" s="124"/>
      <c r="EV309" s="124"/>
      <c r="FF309" s="124"/>
      <c r="FP309" s="124"/>
      <c r="FZ309" s="124"/>
      <c r="GJ309" s="124"/>
      <c r="GT309" s="124"/>
      <c r="HD309" s="124"/>
      <c r="HN309" s="124"/>
      <c r="HX309" s="124"/>
    </row>
    <row xmlns:x14ac="http://schemas.microsoft.com/office/spreadsheetml/2009/9/ac" r="310" s="3" customFormat="true" x14ac:dyDescent="0.25">
      <c r="A310" s="374"/>
      <c r="B310" s="124"/>
      <c r="L310" s="124"/>
      <c r="V310" s="124"/>
      <c r="AF310" s="124"/>
      <c r="AP310" s="124"/>
      <c r="AZ310" s="124"/>
      <c r="BA310" s="124"/>
      <c r="BJ310" s="124"/>
      <c r="BT310" s="124"/>
      <c r="CD310" s="124"/>
      <c r="CN310" s="124"/>
      <c r="CX310" s="124"/>
      <c r="DH310" s="124"/>
      <c r="DR310" s="124"/>
      <c r="EB310" s="124"/>
      <c r="EL310" s="124"/>
      <c r="EV310" s="124"/>
      <c r="FF310" s="124"/>
      <c r="FP310" s="124"/>
      <c r="FZ310" s="124"/>
      <c r="GJ310" s="124"/>
      <c r="GT310" s="124"/>
      <c r="HD310" s="124"/>
      <c r="HN310" s="124"/>
      <c r="HX310" s="124"/>
    </row>
    <row xmlns:x14ac="http://schemas.microsoft.com/office/spreadsheetml/2009/9/ac" r="311" s="3" customFormat="true" x14ac:dyDescent="0.25">
      <c r="A311" s="374"/>
      <c r="B311" s="124"/>
      <c r="L311" s="124"/>
      <c r="V311" s="124"/>
      <c r="AF311" s="124"/>
      <c r="AP311" s="124"/>
      <c r="AZ311" s="124"/>
      <c r="BA311" s="124"/>
      <c r="BJ311" s="124"/>
      <c r="BT311" s="124"/>
      <c r="CD311" s="124"/>
      <c r="CN311" s="124"/>
      <c r="CX311" s="124"/>
      <c r="DH311" s="124"/>
      <c r="DR311" s="124"/>
      <c r="EB311" s="124"/>
      <c r="EL311" s="124"/>
      <c r="EV311" s="124"/>
      <c r="FF311" s="124"/>
      <c r="FP311" s="124"/>
      <c r="FZ311" s="124"/>
      <c r="GJ311" s="124"/>
      <c r="GT311" s="124"/>
      <c r="HD311" s="124"/>
      <c r="HN311" s="124"/>
      <c r="HX311" s="124"/>
    </row>
    <row xmlns:x14ac="http://schemas.microsoft.com/office/spreadsheetml/2009/9/ac" r="312" s="3" customFormat="true" x14ac:dyDescent="0.25">
      <c r="A312" s="374"/>
      <c r="B312" s="124"/>
      <c r="L312" s="124"/>
      <c r="V312" s="124"/>
      <c r="AF312" s="124"/>
      <c r="AP312" s="124"/>
      <c r="AZ312" s="124"/>
      <c r="BA312" s="124"/>
      <c r="BJ312" s="124"/>
      <c r="BT312" s="124"/>
      <c r="CD312" s="124"/>
      <c r="CN312" s="124"/>
      <c r="CX312" s="124"/>
      <c r="DH312" s="124"/>
      <c r="DR312" s="124"/>
      <c r="EB312" s="124"/>
      <c r="EL312" s="124"/>
      <c r="EV312" s="124"/>
      <c r="FF312" s="124"/>
      <c r="FP312" s="124"/>
      <c r="FZ312" s="124"/>
      <c r="GJ312" s="124"/>
      <c r="GT312" s="124"/>
      <c r="HD312" s="124"/>
      <c r="HN312" s="124"/>
      <c r="HX312" s="124"/>
    </row>
    <row xmlns:x14ac="http://schemas.microsoft.com/office/spreadsheetml/2009/9/ac" r="313" s="3" customFormat="true" x14ac:dyDescent="0.25">
      <c r="A313" s="374"/>
      <c r="B313" s="124"/>
      <c r="L313" s="124"/>
      <c r="V313" s="124"/>
      <c r="AF313" s="124"/>
      <c r="AP313" s="124"/>
      <c r="AZ313" s="124"/>
      <c r="BA313" s="124"/>
      <c r="BJ313" s="124"/>
      <c r="BT313" s="124"/>
      <c r="CD313" s="124"/>
      <c r="CN313" s="124"/>
      <c r="CX313" s="124"/>
      <c r="DH313" s="124"/>
      <c r="DR313" s="124"/>
      <c r="EB313" s="124"/>
      <c r="EL313" s="124"/>
      <c r="EV313" s="124"/>
      <c r="FF313" s="124"/>
      <c r="FP313" s="124"/>
      <c r="FZ313" s="124"/>
      <c r="GJ313" s="124"/>
      <c r="GT313" s="124"/>
      <c r="HD313" s="124"/>
      <c r="HN313" s="124"/>
      <c r="HX313" s="124"/>
    </row>
    <row xmlns:x14ac="http://schemas.microsoft.com/office/spreadsheetml/2009/9/ac" r="314" s="3" customFormat="true" x14ac:dyDescent="0.25">
      <c r="A314" s="374"/>
      <c r="B314" s="124"/>
      <c r="L314" s="124"/>
      <c r="V314" s="124"/>
      <c r="AF314" s="124"/>
      <c r="AP314" s="124"/>
      <c r="AZ314" s="124"/>
      <c r="BA314" s="124"/>
      <c r="BJ314" s="124"/>
      <c r="BT314" s="124"/>
      <c r="CD314" s="124"/>
      <c r="CN314" s="124"/>
      <c r="CX314" s="124"/>
      <c r="DH314" s="124"/>
      <c r="DR314" s="124"/>
      <c r="EB314" s="124"/>
      <c r="EL314" s="124"/>
      <c r="EV314" s="124"/>
      <c r="FF314" s="124"/>
      <c r="FP314" s="124"/>
      <c r="FZ314" s="124"/>
      <c r="GJ314" s="124"/>
      <c r="GT314" s="124"/>
      <c r="HD314" s="124"/>
      <c r="HN314" s="124"/>
      <c r="HX314" s="124"/>
    </row>
    <row xmlns:x14ac="http://schemas.microsoft.com/office/spreadsheetml/2009/9/ac" r="315" s="3" customFormat="true" x14ac:dyDescent="0.25">
      <c r="A315" s="374"/>
      <c r="B315" s="124"/>
      <c r="L315" s="124"/>
      <c r="V315" s="124"/>
      <c r="AF315" s="124"/>
      <c r="AP315" s="124"/>
      <c r="AZ315" s="124"/>
      <c r="BA315" s="124"/>
      <c r="BJ315" s="124"/>
      <c r="BT315" s="124"/>
      <c r="CD315" s="124"/>
      <c r="CN315" s="124"/>
      <c r="CX315" s="124"/>
      <c r="DH315" s="124"/>
      <c r="DR315" s="124"/>
      <c r="EB315" s="124"/>
      <c r="EL315" s="124"/>
      <c r="EV315" s="124"/>
      <c r="FF315" s="124"/>
      <c r="FP315" s="124"/>
      <c r="FZ315" s="124"/>
      <c r="GJ315" s="124"/>
      <c r="GT315" s="124"/>
      <c r="HD315" s="124"/>
      <c r="HN315" s="124"/>
      <c r="HX315" s="124"/>
    </row>
    <row xmlns:x14ac="http://schemas.microsoft.com/office/spreadsheetml/2009/9/ac" r="316" s="3" customFormat="true" x14ac:dyDescent="0.25">
      <c r="A316" s="374"/>
      <c r="B316" s="124"/>
      <c r="L316" s="124"/>
      <c r="V316" s="124"/>
      <c r="AF316" s="124"/>
      <c r="AP316" s="124"/>
      <c r="AZ316" s="124"/>
      <c r="BA316" s="124"/>
      <c r="BJ316" s="124"/>
      <c r="BT316" s="124"/>
      <c r="CD316" s="124"/>
      <c r="CN316" s="124"/>
      <c r="CX316" s="124"/>
      <c r="DH316" s="124"/>
      <c r="DR316" s="124"/>
      <c r="EB316" s="124"/>
      <c r="EL316" s="124"/>
      <c r="EV316" s="124"/>
      <c r="FF316" s="124"/>
      <c r="FP316" s="124"/>
      <c r="FZ316" s="124"/>
      <c r="GJ316" s="124"/>
      <c r="GT316" s="124"/>
      <c r="HD316" s="124"/>
      <c r="HN316" s="124"/>
      <c r="HX316" s="124"/>
    </row>
    <row xmlns:x14ac="http://schemas.microsoft.com/office/spreadsheetml/2009/9/ac" r="317" s="3" customFormat="true" x14ac:dyDescent="0.25">
      <c r="A317" s="374"/>
      <c r="B317" s="124"/>
      <c r="L317" s="124"/>
      <c r="V317" s="124"/>
      <c r="AF317" s="124"/>
      <c r="AP317" s="124"/>
      <c r="AZ317" s="124"/>
      <c r="BA317" s="124"/>
      <c r="BJ317" s="124"/>
      <c r="BT317" s="124"/>
      <c r="CD317" s="124"/>
      <c r="CN317" s="124"/>
      <c r="CX317" s="124"/>
      <c r="DH317" s="124"/>
      <c r="DR317" s="124"/>
      <c r="EB317" s="124"/>
      <c r="EL317" s="124"/>
      <c r="EV317" s="124"/>
      <c r="FF317" s="124"/>
      <c r="FP317" s="124"/>
      <c r="FZ317" s="124"/>
      <c r="GJ317" s="124"/>
      <c r="GT317" s="124"/>
      <c r="HD317" s="124"/>
      <c r="HN317" s="124"/>
      <c r="HX317" s="124"/>
    </row>
    <row xmlns:x14ac="http://schemas.microsoft.com/office/spreadsheetml/2009/9/ac" r="318" s="3" customFormat="true" x14ac:dyDescent="0.25">
      <c r="A318" s="374"/>
      <c r="B318" s="124"/>
      <c r="L318" s="124"/>
      <c r="V318" s="124"/>
      <c r="AF318" s="124"/>
      <c r="AP318" s="124"/>
      <c r="AZ318" s="124"/>
      <c r="BA318" s="124"/>
      <c r="BJ318" s="124"/>
      <c r="BT318" s="124"/>
      <c r="CD318" s="124"/>
      <c r="CN318" s="124"/>
      <c r="CX318" s="124"/>
      <c r="DH318" s="124"/>
      <c r="DR318" s="124"/>
      <c r="EB318" s="124"/>
      <c r="EL318" s="124"/>
      <c r="EV318" s="124"/>
      <c r="FF318" s="124"/>
      <c r="FP318" s="124"/>
      <c r="FZ318" s="124"/>
      <c r="GJ318" s="124"/>
      <c r="GT318" s="124"/>
      <c r="HD318" s="124"/>
      <c r="HN318" s="124"/>
      <c r="HX318" s="124"/>
    </row>
    <row xmlns:x14ac="http://schemas.microsoft.com/office/spreadsheetml/2009/9/ac" r="319" s="3" customFormat="true" x14ac:dyDescent="0.25">
      <c r="A319" s="374"/>
      <c r="B319" s="124"/>
      <c r="L319" s="124"/>
      <c r="V319" s="124"/>
      <c r="AF319" s="124"/>
      <c r="AP319" s="124"/>
      <c r="AZ319" s="124"/>
      <c r="BA319" s="124"/>
      <c r="BJ319" s="124"/>
      <c r="BT319" s="124"/>
      <c r="CD319" s="124"/>
      <c r="CN319" s="124"/>
      <c r="CX319" s="124"/>
      <c r="DH319" s="124"/>
      <c r="DR319" s="124"/>
      <c r="EB319" s="124"/>
      <c r="EL319" s="124"/>
      <c r="EV319" s="124"/>
      <c r="FF319" s="124"/>
      <c r="FP319" s="124"/>
      <c r="FZ319" s="124"/>
      <c r="GJ319" s="124"/>
      <c r="GT319" s="124"/>
      <c r="HD319" s="124"/>
      <c r="HN319" s="124"/>
      <c r="HX319" s="124"/>
    </row>
    <row xmlns:x14ac="http://schemas.microsoft.com/office/spreadsheetml/2009/9/ac" r="320" s="3" customFormat="true" x14ac:dyDescent="0.25">
      <c r="A320" s="374"/>
      <c r="B320" s="124"/>
      <c r="L320" s="124"/>
      <c r="V320" s="124"/>
      <c r="AF320" s="124"/>
      <c r="AP320" s="124"/>
      <c r="AZ320" s="124"/>
      <c r="BA320" s="124"/>
      <c r="BJ320" s="124"/>
      <c r="BT320" s="124"/>
      <c r="CD320" s="124"/>
      <c r="CN320" s="124"/>
      <c r="CX320" s="124"/>
      <c r="DH320" s="124"/>
      <c r="DR320" s="124"/>
      <c r="EB320" s="124"/>
      <c r="EL320" s="124"/>
      <c r="EV320" s="124"/>
      <c r="FF320" s="124"/>
      <c r="FP320" s="124"/>
      <c r="FZ320" s="124"/>
      <c r="GJ320" s="124"/>
      <c r="GT320" s="124"/>
      <c r="HD320" s="124"/>
      <c r="HN320" s="124"/>
      <c r="HX320" s="124"/>
    </row>
    <row xmlns:x14ac="http://schemas.microsoft.com/office/spreadsheetml/2009/9/ac" r="321" s="3" customFormat="true" x14ac:dyDescent="0.25">
      <c r="A321" s="374"/>
      <c r="B321" s="124"/>
      <c r="L321" s="124"/>
      <c r="V321" s="124"/>
      <c r="AF321" s="124"/>
      <c r="AP321" s="124"/>
      <c r="AZ321" s="124"/>
      <c r="BA321" s="124"/>
      <c r="BJ321" s="124"/>
      <c r="BT321" s="124"/>
      <c r="CD321" s="124"/>
      <c r="CN321" s="124"/>
      <c r="CX321" s="124"/>
      <c r="DH321" s="124"/>
      <c r="DR321" s="124"/>
      <c r="EB321" s="124"/>
      <c r="EL321" s="124"/>
      <c r="EV321" s="124"/>
      <c r="FF321" s="124"/>
      <c r="FP321" s="124"/>
      <c r="FZ321" s="124"/>
      <c r="GJ321" s="124"/>
      <c r="GT321" s="124"/>
      <c r="HD321" s="124"/>
      <c r="HN321" s="124"/>
      <c r="HX321" s="124"/>
    </row>
    <row xmlns:x14ac="http://schemas.microsoft.com/office/spreadsheetml/2009/9/ac" r="322" s="3" customFormat="true" x14ac:dyDescent="0.25">
      <c r="A322" s="374"/>
      <c r="B322" s="124"/>
      <c r="L322" s="124"/>
      <c r="V322" s="124"/>
      <c r="AF322" s="124"/>
      <c r="AP322" s="124"/>
      <c r="AZ322" s="124"/>
      <c r="BA322" s="124"/>
      <c r="BJ322" s="124"/>
      <c r="BT322" s="124"/>
      <c r="CD322" s="124"/>
      <c r="CN322" s="124"/>
      <c r="CX322" s="124"/>
      <c r="DH322" s="124"/>
      <c r="DR322" s="124"/>
      <c r="EB322" s="124"/>
      <c r="EL322" s="124"/>
      <c r="EV322" s="124"/>
      <c r="FF322" s="124"/>
      <c r="FP322" s="124"/>
      <c r="FZ322" s="124"/>
      <c r="GJ322" s="124"/>
      <c r="GT322" s="124"/>
      <c r="HD322" s="124"/>
      <c r="HN322" s="124"/>
      <c r="HX322" s="124"/>
    </row>
    <row xmlns:x14ac="http://schemas.microsoft.com/office/spreadsheetml/2009/9/ac" r="323" s="3" customFormat="true" x14ac:dyDescent="0.25">
      <c r="A323" s="374"/>
      <c r="B323" s="124"/>
      <c r="L323" s="124"/>
      <c r="V323" s="124"/>
      <c r="AF323" s="124"/>
      <c r="AP323" s="124"/>
      <c r="AZ323" s="124"/>
      <c r="BA323" s="124"/>
      <c r="BJ323" s="124"/>
      <c r="BT323" s="124"/>
      <c r="CD323" s="124"/>
      <c r="CN323" s="124"/>
      <c r="CX323" s="124"/>
      <c r="DH323" s="124"/>
      <c r="DR323" s="124"/>
      <c r="EB323" s="124"/>
      <c r="EL323" s="124"/>
      <c r="EV323" s="124"/>
      <c r="FF323" s="124"/>
      <c r="FP323" s="124"/>
      <c r="FZ323" s="124"/>
      <c r="GJ323" s="124"/>
      <c r="GT323" s="124"/>
      <c r="HD323" s="124"/>
      <c r="HN323" s="124"/>
      <c r="HX323" s="124"/>
    </row>
    <row xmlns:x14ac="http://schemas.microsoft.com/office/spreadsheetml/2009/9/ac" r="324" s="3" customFormat="true" x14ac:dyDescent="0.25">
      <c r="A324" s="374"/>
      <c r="B324" s="124"/>
      <c r="L324" s="124"/>
      <c r="V324" s="124"/>
      <c r="AF324" s="124"/>
      <c r="AP324" s="124"/>
      <c r="AZ324" s="124"/>
      <c r="BA324" s="124"/>
      <c r="BJ324" s="124"/>
      <c r="BT324" s="124"/>
      <c r="CD324" s="124"/>
      <c r="CN324" s="124"/>
      <c r="CX324" s="124"/>
      <c r="DH324" s="124"/>
      <c r="DR324" s="124"/>
      <c r="EB324" s="124"/>
      <c r="EL324" s="124"/>
      <c r="EV324" s="124"/>
      <c r="FF324" s="124"/>
      <c r="FP324" s="124"/>
      <c r="FZ324" s="124"/>
      <c r="GJ324" s="124"/>
      <c r="GT324" s="124"/>
      <c r="HD324" s="124"/>
      <c r="HN324" s="124"/>
      <c r="HX324" s="124"/>
    </row>
    <row xmlns:x14ac="http://schemas.microsoft.com/office/spreadsheetml/2009/9/ac" r="325" s="3" customFormat="true" x14ac:dyDescent="0.25">
      <c r="A325" s="374"/>
      <c r="B325" s="124"/>
      <c r="L325" s="124"/>
      <c r="V325" s="124"/>
      <c r="AF325" s="124"/>
      <c r="AP325" s="124"/>
      <c r="AZ325" s="124"/>
      <c r="BA325" s="124"/>
      <c r="BJ325" s="124"/>
      <c r="BT325" s="124"/>
      <c r="CD325" s="124"/>
      <c r="CN325" s="124"/>
      <c r="CX325" s="124"/>
      <c r="DH325" s="124"/>
      <c r="DR325" s="124"/>
      <c r="EB325" s="124"/>
      <c r="EL325" s="124"/>
      <c r="EV325" s="124"/>
      <c r="FF325" s="124"/>
      <c r="FP325" s="124"/>
      <c r="FZ325" s="124"/>
      <c r="GJ325" s="124"/>
      <c r="GT325" s="124"/>
      <c r="HD325" s="124"/>
      <c r="HN325" s="124"/>
      <c r="HX325" s="124"/>
    </row>
    <row xmlns:x14ac="http://schemas.microsoft.com/office/spreadsheetml/2009/9/ac" r="326" s="3" customFormat="true" x14ac:dyDescent="0.25">
      <c r="A326" s="374"/>
      <c r="B326" s="124"/>
      <c r="L326" s="124"/>
      <c r="V326" s="124"/>
      <c r="AF326" s="124"/>
      <c r="AP326" s="124"/>
      <c r="AZ326" s="124"/>
      <c r="BA326" s="124"/>
      <c r="BJ326" s="124"/>
      <c r="BT326" s="124"/>
      <c r="CD326" s="124"/>
      <c r="CN326" s="124"/>
      <c r="CX326" s="124"/>
      <c r="DH326" s="124"/>
      <c r="DR326" s="124"/>
      <c r="EB326" s="124"/>
      <c r="EL326" s="124"/>
      <c r="EV326" s="124"/>
      <c r="FF326" s="124"/>
      <c r="FP326" s="124"/>
      <c r="FZ326" s="124"/>
      <c r="GJ326" s="124"/>
      <c r="GT326" s="124"/>
      <c r="HD326" s="124"/>
      <c r="HN326" s="124"/>
      <c r="HX326" s="124"/>
    </row>
    <row xmlns:x14ac="http://schemas.microsoft.com/office/spreadsheetml/2009/9/ac" r="327" s="3" customFormat="true" x14ac:dyDescent="0.25">
      <c r="A327" s="374"/>
      <c r="B327" s="124"/>
      <c r="L327" s="124"/>
      <c r="V327" s="124"/>
      <c r="AF327" s="124"/>
      <c r="AP327" s="124"/>
      <c r="AZ327" s="124"/>
      <c r="BA327" s="124"/>
      <c r="BJ327" s="124"/>
      <c r="BT327" s="124"/>
      <c r="CD327" s="124"/>
      <c r="CN327" s="124"/>
      <c r="CX327" s="124"/>
      <c r="DH327" s="124"/>
      <c r="DR327" s="124"/>
      <c r="EB327" s="124"/>
      <c r="EL327" s="124"/>
      <c r="EV327" s="124"/>
      <c r="FF327" s="124"/>
      <c r="FP327" s="124"/>
      <c r="FZ327" s="124"/>
      <c r="GJ327" s="124"/>
      <c r="GT327" s="124"/>
      <c r="HD327" s="124"/>
      <c r="HN327" s="124"/>
      <c r="HX327" s="124"/>
    </row>
    <row xmlns:x14ac="http://schemas.microsoft.com/office/spreadsheetml/2009/9/ac" r="328" s="3" customFormat="true" x14ac:dyDescent="0.25">
      <c r="A328" s="374"/>
      <c r="B328" s="124"/>
      <c r="L328" s="124"/>
      <c r="V328" s="124"/>
      <c r="AF328" s="124"/>
      <c r="AP328" s="124"/>
      <c r="AZ328" s="124"/>
      <c r="BA328" s="124"/>
      <c r="BJ328" s="124"/>
      <c r="BT328" s="124"/>
      <c r="CD328" s="124"/>
      <c r="CN328" s="124"/>
      <c r="CX328" s="124"/>
      <c r="DH328" s="124"/>
      <c r="DR328" s="124"/>
      <c r="EB328" s="124"/>
      <c r="EL328" s="124"/>
      <c r="EV328" s="124"/>
      <c r="FF328" s="124"/>
      <c r="FP328" s="124"/>
      <c r="FZ328" s="124"/>
      <c r="GJ328" s="124"/>
      <c r="GT328" s="124"/>
      <c r="HD328" s="124"/>
      <c r="HN328" s="124"/>
      <c r="HX328" s="124"/>
    </row>
    <row xmlns:x14ac="http://schemas.microsoft.com/office/spreadsheetml/2009/9/ac" r="329" s="3" customFormat="true" x14ac:dyDescent="0.25">
      <c r="A329" s="374"/>
      <c r="B329" s="124"/>
      <c r="L329" s="124"/>
      <c r="V329" s="124"/>
      <c r="AF329" s="124"/>
      <c r="AP329" s="124"/>
      <c r="AZ329" s="124"/>
      <c r="BA329" s="124"/>
      <c r="BJ329" s="124"/>
      <c r="BT329" s="124"/>
      <c r="CD329" s="124"/>
      <c r="CN329" s="124"/>
      <c r="CX329" s="124"/>
      <c r="DH329" s="124"/>
      <c r="DR329" s="124"/>
      <c r="EB329" s="124"/>
      <c r="EL329" s="124"/>
      <c r="EV329" s="124"/>
      <c r="FF329" s="124"/>
      <c r="FP329" s="124"/>
      <c r="FZ329" s="124"/>
      <c r="GJ329" s="124"/>
      <c r="GT329" s="124"/>
      <c r="HD329" s="124"/>
      <c r="HN329" s="124"/>
      <c r="HX329" s="124"/>
    </row>
    <row xmlns:x14ac="http://schemas.microsoft.com/office/spreadsheetml/2009/9/ac" r="330" s="3" customFormat="true" x14ac:dyDescent="0.25">
      <c r="A330" s="374"/>
      <c r="B330" s="124"/>
      <c r="L330" s="124"/>
      <c r="V330" s="124"/>
      <c r="AF330" s="124"/>
      <c r="AP330" s="124"/>
      <c r="AZ330" s="124"/>
      <c r="BA330" s="124"/>
      <c r="BJ330" s="124"/>
      <c r="BT330" s="124"/>
      <c r="CD330" s="124"/>
      <c r="CN330" s="124"/>
      <c r="CX330" s="124"/>
      <c r="DH330" s="124"/>
      <c r="DR330" s="124"/>
      <c r="EB330" s="124"/>
      <c r="EL330" s="124"/>
      <c r="EV330" s="124"/>
      <c r="FF330" s="124"/>
      <c r="FP330" s="124"/>
      <c r="FZ330" s="124"/>
      <c r="GJ330" s="124"/>
      <c r="GT330" s="124"/>
      <c r="HD330" s="124"/>
      <c r="HN330" s="124"/>
      <c r="HX330" s="124"/>
    </row>
    <row xmlns:x14ac="http://schemas.microsoft.com/office/spreadsheetml/2009/9/ac" r="331" s="3" customFormat="true" x14ac:dyDescent="0.25">
      <c r="A331" s="374"/>
      <c r="B331" s="124"/>
      <c r="L331" s="124"/>
      <c r="V331" s="124"/>
      <c r="AF331" s="124"/>
      <c r="AP331" s="124"/>
      <c r="AZ331" s="124"/>
      <c r="BA331" s="124"/>
      <c r="BJ331" s="124"/>
      <c r="BT331" s="124"/>
      <c r="CD331" s="124"/>
      <c r="CN331" s="124"/>
      <c r="CX331" s="124"/>
      <c r="DH331" s="124"/>
      <c r="DR331" s="124"/>
      <c r="EB331" s="124"/>
      <c r="EL331" s="124"/>
      <c r="EV331" s="124"/>
      <c r="FF331" s="124"/>
      <c r="FP331" s="124"/>
      <c r="FZ331" s="124"/>
      <c r="GJ331" s="124"/>
      <c r="GT331" s="124"/>
      <c r="HD331" s="124"/>
      <c r="HN331" s="124"/>
      <c r="HX331" s="124"/>
    </row>
    <row xmlns:x14ac="http://schemas.microsoft.com/office/spreadsheetml/2009/9/ac" r="332" s="3" customFormat="true" x14ac:dyDescent="0.25">
      <c r="A332" s="374"/>
      <c r="B332" s="124"/>
      <c r="L332" s="124"/>
      <c r="V332" s="124"/>
      <c r="AF332" s="124"/>
      <c r="AP332" s="124"/>
      <c r="AZ332" s="124"/>
      <c r="BA332" s="124"/>
      <c r="BJ332" s="124"/>
      <c r="BT332" s="124"/>
      <c r="CD332" s="124"/>
      <c r="CN332" s="124"/>
      <c r="CX332" s="124"/>
      <c r="DH332" s="124"/>
      <c r="DR332" s="124"/>
      <c r="EB332" s="124"/>
      <c r="EL332" s="124"/>
      <c r="EV332" s="124"/>
      <c r="FF332" s="124"/>
      <c r="FP332" s="124"/>
      <c r="FZ332" s="124"/>
      <c r="GJ332" s="124"/>
      <c r="GT332" s="124"/>
      <c r="HD332" s="124"/>
      <c r="HN332" s="124"/>
      <c r="HX332" s="124"/>
    </row>
    <row xmlns:x14ac="http://schemas.microsoft.com/office/spreadsheetml/2009/9/ac" r="333" s="3" customFormat="true" x14ac:dyDescent="0.25">
      <c r="A333" s="374"/>
      <c r="B333" s="124"/>
      <c r="L333" s="124"/>
      <c r="V333" s="124"/>
      <c r="AF333" s="124"/>
      <c r="AP333" s="124"/>
      <c r="AZ333" s="124"/>
      <c r="BA333" s="124"/>
      <c r="BJ333" s="124"/>
      <c r="BT333" s="124"/>
      <c r="CD333" s="124"/>
      <c r="CN333" s="124"/>
      <c r="CX333" s="124"/>
      <c r="DH333" s="124"/>
      <c r="DR333" s="124"/>
      <c r="EB333" s="124"/>
      <c r="EL333" s="124"/>
      <c r="EV333" s="124"/>
      <c r="FF333" s="124"/>
      <c r="FP333" s="124"/>
      <c r="FZ333" s="124"/>
      <c r="GJ333" s="124"/>
      <c r="GT333" s="124"/>
      <c r="HD333" s="124"/>
      <c r="HN333" s="124"/>
      <c r="HX333" s="124"/>
    </row>
    <row xmlns:x14ac="http://schemas.microsoft.com/office/spreadsheetml/2009/9/ac" r="334" s="3" customFormat="true" x14ac:dyDescent="0.25">
      <c r="A334" s="374"/>
      <c r="B334" s="124"/>
      <c r="L334" s="124"/>
      <c r="V334" s="124"/>
      <c r="AF334" s="124"/>
      <c r="AP334" s="124"/>
      <c r="AZ334" s="124"/>
      <c r="BA334" s="124"/>
      <c r="BJ334" s="124"/>
      <c r="BT334" s="124"/>
      <c r="CD334" s="124"/>
      <c r="CN334" s="124"/>
      <c r="CX334" s="124"/>
      <c r="DH334" s="124"/>
      <c r="DR334" s="124"/>
      <c r="EB334" s="124"/>
      <c r="EL334" s="124"/>
      <c r="EV334" s="124"/>
      <c r="FF334" s="124"/>
      <c r="FP334" s="124"/>
      <c r="FZ334" s="124"/>
      <c r="GJ334" s="124"/>
      <c r="GT334" s="124"/>
      <c r="HD334" s="124"/>
      <c r="HN334" s="124"/>
      <c r="HX334" s="124"/>
    </row>
    <row xmlns:x14ac="http://schemas.microsoft.com/office/spreadsheetml/2009/9/ac" r="335" s="3" customFormat="true" x14ac:dyDescent="0.25">
      <c r="A335" s="374"/>
      <c r="B335" s="124"/>
      <c r="L335" s="124"/>
      <c r="V335" s="124"/>
      <c r="AF335" s="124"/>
      <c r="AP335" s="124"/>
      <c r="AZ335" s="124"/>
      <c r="BA335" s="124"/>
      <c r="BJ335" s="124"/>
      <c r="BT335" s="124"/>
      <c r="CD335" s="124"/>
      <c r="CN335" s="124"/>
      <c r="CX335" s="124"/>
      <c r="DH335" s="124"/>
      <c r="DR335" s="124"/>
      <c r="EB335" s="124"/>
      <c r="EL335" s="124"/>
      <c r="EV335" s="124"/>
      <c r="FF335" s="124"/>
      <c r="FP335" s="124"/>
      <c r="FZ335" s="124"/>
      <c r="GJ335" s="124"/>
      <c r="GT335" s="124"/>
      <c r="HD335" s="124"/>
      <c r="HN335" s="124"/>
      <c r="HX335" s="124"/>
    </row>
    <row xmlns:x14ac="http://schemas.microsoft.com/office/spreadsheetml/2009/9/ac" r="336" s="3" customFormat="true" x14ac:dyDescent="0.25">
      <c r="A336" s="374"/>
      <c r="B336" s="124"/>
      <c r="L336" s="124"/>
      <c r="V336" s="124"/>
      <c r="AF336" s="124"/>
      <c r="AP336" s="124"/>
      <c r="AZ336" s="124"/>
      <c r="BA336" s="124"/>
      <c r="BJ336" s="124"/>
      <c r="BT336" s="124"/>
      <c r="CD336" s="124"/>
      <c r="CN336" s="124"/>
      <c r="CX336" s="124"/>
      <c r="DH336" s="124"/>
      <c r="DR336" s="124"/>
      <c r="EB336" s="124"/>
      <c r="EL336" s="124"/>
      <c r="EV336" s="124"/>
      <c r="FF336" s="124"/>
      <c r="FP336" s="124"/>
      <c r="FZ336" s="124"/>
      <c r="GJ336" s="124"/>
      <c r="GT336" s="124"/>
      <c r="HD336" s="124"/>
      <c r="HN336" s="124"/>
      <c r="HX336" s="124"/>
    </row>
    <row xmlns:x14ac="http://schemas.microsoft.com/office/spreadsheetml/2009/9/ac" r="337" s="3" customFormat="true" x14ac:dyDescent="0.25">
      <c r="A337" s="374"/>
      <c r="B337" s="124"/>
      <c r="L337" s="124"/>
      <c r="V337" s="124"/>
      <c r="AF337" s="124"/>
      <c r="AP337" s="124"/>
      <c r="AZ337" s="124"/>
      <c r="BA337" s="124"/>
      <c r="BJ337" s="124"/>
      <c r="BT337" s="124"/>
      <c r="CD337" s="124"/>
      <c r="CN337" s="124"/>
      <c r="CX337" s="124"/>
      <c r="DH337" s="124"/>
      <c r="DR337" s="124"/>
      <c r="EB337" s="124"/>
      <c r="EL337" s="124"/>
      <c r="EV337" s="124"/>
      <c r="FF337" s="124"/>
      <c r="FP337" s="124"/>
      <c r="FZ337" s="124"/>
      <c r="GJ337" s="124"/>
      <c r="GT337" s="124"/>
      <c r="HD337" s="124"/>
      <c r="HN337" s="124"/>
      <c r="HX337" s="124"/>
    </row>
    <row xmlns:x14ac="http://schemas.microsoft.com/office/spreadsheetml/2009/9/ac" r="338" s="3" customFormat="true" x14ac:dyDescent="0.25">
      <c r="A338" s="374"/>
      <c r="B338" s="124"/>
      <c r="L338" s="124"/>
      <c r="V338" s="124"/>
      <c r="AF338" s="124"/>
      <c r="AP338" s="124"/>
      <c r="AZ338" s="124"/>
      <c r="BA338" s="124"/>
      <c r="BJ338" s="124"/>
      <c r="BT338" s="124"/>
      <c r="CD338" s="124"/>
      <c r="CN338" s="124"/>
      <c r="CX338" s="124"/>
      <c r="DH338" s="124"/>
      <c r="DR338" s="124"/>
      <c r="EB338" s="124"/>
      <c r="EL338" s="124"/>
      <c r="EV338" s="124"/>
      <c r="FF338" s="124"/>
      <c r="FP338" s="124"/>
      <c r="FZ338" s="124"/>
      <c r="GJ338" s="124"/>
      <c r="GT338" s="124"/>
      <c r="HD338" s="124"/>
      <c r="HN338" s="124"/>
      <c r="HX338" s="124"/>
    </row>
    <row xmlns:x14ac="http://schemas.microsoft.com/office/spreadsheetml/2009/9/ac" r="339" s="3" customFormat="true" x14ac:dyDescent="0.25">
      <c r="A339" s="374"/>
      <c r="B339" s="124"/>
      <c r="L339" s="124"/>
      <c r="V339" s="124"/>
      <c r="AF339" s="124"/>
      <c r="AP339" s="124"/>
      <c r="AZ339" s="124"/>
      <c r="BA339" s="124"/>
      <c r="BJ339" s="124"/>
      <c r="BT339" s="124"/>
      <c r="CD339" s="124"/>
      <c r="CN339" s="124"/>
      <c r="CX339" s="124"/>
      <c r="DH339" s="124"/>
      <c r="DR339" s="124"/>
      <c r="EB339" s="124"/>
      <c r="EL339" s="124"/>
      <c r="EV339" s="124"/>
      <c r="FF339" s="124"/>
      <c r="FP339" s="124"/>
      <c r="FZ339" s="124"/>
      <c r="GJ339" s="124"/>
      <c r="GT339" s="124"/>
      <c r="HD339" s="124"/>
      <c r="HN339" s="124"/>
      <c r="HX339" s="124"/>
    </row>
    <row xmlns:x14ac="http://schemas.microsoft.com/office/spreadsheetml/2009/9/ac" r="340" s="3" customFormat="true" x14ac:dyDescent="0.25">
      <c r="A340" s="374"/>
      <c r="B340" s="124"/>
      <c r="L340" s="124"/>
      <c r="V340" s="124"/>
      <c r="AF340" s="124"/>
      <c r="AP340" s="124"/>
      <c r="AZ340" s="124"/>
      <c r="BA340" s="124"/>
      <c r="BJ340" s="124"/>
      <c r="BT340" s="124"/>
      <c r="CD340" s="124"/>
      <c r="CN340" s="124"/>
      <c r="CX340" s="124"/>
      <c r="DH340" s="124"/>
      <c r="DR340" s="124"/>
      <c r="EB340" s="124"/>
      <c r="EL340" s="124"/>
      <c r="EV340" s="124"/>
      <c r="FF340" s="124"/>
      <c r="FP340" s="124"/>
      <c r="FZ340" s="124"/>
      <c r="GJ340" s="124"/>
      <c r="GT340" s="124"/>
      <c r="HD340" s="124"/>
      <c r="HN340" s="124"/>
      <c r="HX340" s="124"/>
    </row>
    <row xmlns:x14ac="http://schemas.microsoft.com/office/spreadsheetml/2009/9/ac" r="341" s="3" customFormat="true" x14ac:dyDescent="0.25">
      <c r="A341" s="374"/>
      <c r="B341" s="124"/>
      <c r="L341" s="124"/>
      <c r="V341" s="124"/>
      <c r="AF341" s="124"/>
      <c r="AP341" s="124"/>
      <c r="AZ341" s="124"/>
      <c r="BA341" s="124"/>
      <c r="BJ341" s="124"/>
      <c r="BT341" s="124"/>
      <c r="CD341" s="124"/>
      <c r="CN341" s="124"/>
      <c r="CX341" s="124"/>
      <c r="DH341" s="124"/>
      <c r="DR341" s="124"/>
      <c r="EB341" s="124"/>
      <c r="EL341" s="124"/>
      <c r="EV341" s="124"/>
      <c r="FF341" s="124"/>
      <c r="FP341" s="124"/>
      <c r="FZ341" s="124"/>
      <c r="GJ341" s="124"/>
      <c r="GT341" s="124"/>
      <c r="HD341" s="124"/>
      <c r="HN341" s="124"/>
      <c r="HX341" s="124"/>
    </row>
    <row xmlns:x14ac="http://schemas.microsoft.com/office/spreadsheetml/2009/9/ac" r="342" s="3" customFormat="true" x14ac:dyDescent="0.25">
      <c r="A342" s="374"/>
      <c r="B342" s="124"/>
      <c r="L342" s="124"/>
      <c r="V342" s="124"/>
      <c r="AF342" s="124"/>
      <c r="AP342" s="124"/>
      <c r="AZ342" s="124"/>
      <c r="BA342" s="124"/>
      <c r="BJ342" s="124"/>
      <c r="BT342" s="124"/>
      <c r="CD342" s="124"/>
      <c r="CN342" s="124"/>
      <c r="CX342" s="124"/>
      <c r="DH342" s="124"/>
      <c r="DR342" s="124"/>
      <c r="EB342" s="124"/>
      <c r="EL342" s="124"/>
      <c r="EV342" s="124"/>
      <c r="FF342" s="124"/>
      <c r="FP342" s="124"/>
      <c r="FZ342" s="124"/>
      <c r="GJ342" s="124"/>
      <c r="GT342" s="124"/>
      <c r="HD342" s="124"/>
      <c r="HN342" s="124"/>
      <c r="HX342" s="124"/>
    </row>
    <row xmlns:x14ac="http://schemas.microsoft.com/office/spreadsheetml/2009/9/ac" r="343" s="3" customFormat="true" x14ac:dyDescent="0.25">
      <c r="A343" s="374"/>
      <c r="B343" s="124"/>
      <c r="L343" s="124"/>
      <c r="V343" s="124"/>
      <c r="AF343" s="124"/>
      <c r="AP343" s="124"/>
      <c r="AZ343" s="124"/>
      <c r="BA343" s="124"/>
      <c r="BJ343" s="124"/>
      <c r="BT343" s="124"/>
      <c r="CD343" s="124"/>
      <c r="CN343" s="124"/>
      <c r="CX343" s="124"/>
      <c r="DH343" s="124"/>
      <c r="DR343" s="124"/>
      <c r="EB343" s="124"/>
      <c r="EL343" s="124"/>
      <c r="EV343" s="124"/>
      <c r="FF343" s="124"/>
      <c r="FP343" s="124"/>
      <c r="FZ343" s="124"/>
      <c r="GJ343" s="124"/>
      <c r="GT343" s="124"/>
      <c r="HD343" s="124"/>
      <c r="HN343" s="124"/>
      <c r="HX343" s="124"/>
    </row>
    <row xmlns:x14ac="http://schemas.microsoft.com/office/spreadsheetml/2009/9/ac" r="344" s="3" customFormat="true" x14ac:dyDescent="0.25">
      <c r="A344" s="374"/>
      <c r="B344" s="124"/>
      <c r="L344" s="124"/>
      <c r="V344" s="124"/>
      <c r="AF344" s="124"/>
      <c r="AP344" s="124"/>
      <c r="AZ344" s="124"/>
      <c r="BA344" s="124"/>
      <c r="BJ344" s="124"/>
      <c r="BT344" s="124"/>
      <c r="CD344" s="124"/>
      <c r="CN344" s="124"/>
      <c r="CX344" s="124"/>
      <c r="DH344" s="124"/>
      <c r="DR344" s="124"/>
      <c r="EB344" s="124"/>
      <c r="EL344" s="124"/>
      <c r="EV344" s="124"/>
      <c r="FF344" s="124"/>
      <c r="FP344" s="124"/>
      <c r="FZ344" s="124"/>
      <c r="GJ344" s="124"/>
      <c r="GT344" s="124"/>
      <c r="HD344" s="124"/>
      <c r="HN344" s="124"/>
      <c r="HX344" s="124"/>
    </row>
    <row xmlns:x14ac="http://schemas.microsoft.com/office/spreadsheetml/2009/9/ac" r="345" s="3" customFormat="true" x14ac:dyDescent="0.25">
      <c r="A345" s="374"/>
      <c r="B345" s="124"/>
      <c r="L345" s="124"/>
      <c r="V345" s="124"/>
      <c r="AF345" s="124"/>
      <c r="AP345" s="124"/>
      <c r="AZ345" s="124"/>
      <c r="BA345" s="124"/>
      <c r="BJ345" s="124"/>
      <c r="BT345" s="124"/>
      <c r="CD345" s="124"/>
      <c r="CN345" s="124"/>
      <c r="CX345" s="124"/>
      <c r="DH345" s="124"/>
      <c r="DR345" s="124"/>
      <c r="EB345" s="124"/>
      <c r="EL345" s="124"/>
      <c r="EV345" s="124"/>
      <c r="FF345" s="124"/>
      <c r="FP345" s="124"/>
      <c r="FZ345" s="124"/>
      <c r="GJ345" s="124"/>
      <c r="GT345" s="124"/>
      <c r="HD345" s="124"/>
      <c r="HN345" s="124"/>
      <c r="HX345" s="124"/>
    </row>
    <row xmlns:x14ac="http://schemas.microsoft.com/office/spreadsheetml/2009/9/ac" r="346" s="3" customFormat="true" x14ac:dyDescent="0.25">
      <c r="A346" s="374"/>
      <c r="B346" s="124"/>
      <c r="L346" s="124"/>
      <c r="V346" s="124"/>
      <c r="AF346" s="124"/>
      <c r="AP346" s="124"/>
      <c r="AZ346" s="124"/>
      <c r="BA346" s="124"/>
      <c r="BJ346" s="124"/>
      <c r="BT346" s="124"/>
      <c r="CD346" s="124"/>
      <c r="CN346" s="124"/>
      <c r="CX346" s="124"/>
      <c r="DH346" s="124"/>
      <c r="DR346" s="124"/>
      <c r="EB346" s="124"/>
      <c r="EL346" s="124"/>
      <c r="EV346" s="124"/>
      <c r="FF346" s="124"/>
      <c r="FP346" s="124"/>
      <c r="FZ346" s="124"/>
      <c r="GJ346" s="124"/>
      <c r="GT346" s="124"/>
      <c r="HD346" s="124"/>
      <c r="HN346" s="124"/>
      <c r="HX346" s="124"/>
    </row>
    <row xmlns:x14ac="http://schemas.microsoft.com/office/spreadsheetml/2009/9/ac" r="347" s="3" customFormat="true" x14ac:dyDescent="0.25">
      <c r="A347" s="374"/>
      <c r="B347" s="124"/>
      <c r="L347" s="124"/>
      <c r="V347" s="124"/>
      <c r="AF347" s="124"/>
      <c r="AP347" s="124"/>
      <c r="AZ347" s="124"/>
      <c r="BA347" s="124"/>
      <c r="BJ347" s="124"/>
      <c r="BT347" s="124"/>
      <c r="CD347" s="124"/>
      <c r="CN347" s="124"/>
      <c r="CX347" s="124"/>
      <c r="DH347" s="124"/>
      <c r="DR347" s="124"/>
      <c r="EB347" s="124"/>
      <c r="EL347" s="124"/>
      <c r="EV347" s="124"/>
      <c r="FF347" s="124"/>
      <c r="FP347" s="124"/>
      <c r="FZ347" s="124"/>
      <c r="GJ347" s="124"/>
      <c r="GT347" s="124"/>
      <c r="HD347" s="124"/>
      <c r="HN347" s="124"/>
      <c r="HX347" s="124"/>
    </row>
    <row xmlns:x14ac="http://schemas.microsoft.com/office/spreadsheetml/2009/9/ac" r="348" s="3" customFormat="true" x14ac:dyDescent="0.25">
      <c r="A348" s="374"/>
      <c r="B348" s="124"/>
      <c r="L348" s="124"/>
      <c r="V348" s="124"/>
      <c r="AF348" s="124"/>
      <c r="AP348" s="124"/>
      <c r="AZ348" s="124"/>
      <c r="BA348" s="124"/>
      <c r="BJ348" s="124"/>
      <c r="BT348" s="124"/>
      <c r="CD348" s="124"/>
      <c r="CN348" s="124"/>
      <c r="CX348" s="124"/>
      <c r="DH348" s="124"/>
      <c r="DR348" s="124"/>
      <c r="EB348" s="124"/>
      <c r="EL348" s="124"/>
      <c r="EV348" s="124"/>
      <c r="FF348" s="124"/>
      <c r="FP348" s="124"/>
      <c r="FZ348" s="124"/>
      <c r="GJ348" s="124"/>
      <c r="GT348" s="124"/>
      <c r="HD348" s="124"/>
      <c r="HN348" s="124"/>
      <c r="HX348" s="124"/>
    </row>
    <row xmlns:x14ac="http://schemas.microsoft.com/office/spreadsheetml/2009/9/ac" r="349" s="3" customFormat="true" x14ac:dyDescent="0.25">
      <c r="A349" s="374"/>
      <c r="B349" s="124"/>
      <c r="L349" s="124"/>
      <c r="V349" s="124"/>
      <c r="AF349" s="124"/>
      <c r="AP349" s="124"/>
      <c r="AZ349" s="124"/>
      <c r="BA349" s="124"/>
      <c r="BJ349" s="124"/>
      <c r="BT349" s="124"/>
      <c r="CD349" s="124"/>
      <c r="CN349" s="124"/>
      <c r="CX349" s="124"/>
      <c r="DH349" s="124"/>
      <c r="DR349" s="124"/>
      <c r="EB349" s="124"/>
      <c r="EL349" s="124"/>
      <c r="EV349" s="124"/>
      <c r="FF349" s="124"/>
      <c r="FP349" s="124"/>
      <c r="FZ349" s="124"/>
      <c r="GJ349" s="124"/>
      <c r="GT349" s="124"/>
      <c r="HD349" s="124"/>
      <c r="HN349" s="124"/>
      <c r="HX349" s="124"/>
    </row>
    <row xmlns:x14ac="http://schemas.microsoft.com/office/spreadsheetml/2009/9/ac" r="350" s="3" customFormat="true" x14ac:dyDescent="0.25">
      <c r="A350" s="374"/>
      <c r="B350" s="124"/>
      <c r="L350" s="124"/>
      <c r="V350" s="124"/>
      <c r="AF350" s="124"/>
      <c r="AP350" s="124"/>
      <c r="AZ350" s="124"/>
      <c r="BA350" s="124"/>
      <c r="BJ350" s="124"/>
      <c r="BT350" s="124"/>
      <c r="CD350" s="124"/>
      <c r="CN350" s="124"/>
      <c r="CX350" s="124"/>
      <c r="DH350" s="124"/>
      <c r="DR350" s="124"/>
      <c r="EB350" s="124"/>
      <c r="EL350" s="124"/>
      <c r="EV350" s="124"/>
      <c r="FF350" s="124"/>
      <c r="FP350" s="124"/>
      <c r="FZ350" s="124"/>
      <c r="GJ350" s="124"/>
      <c r="GT350" s="124"/>
      <c r="HD350" s="124"/>
      <c r="HN350" s="124"/>
      <c r="HX350" s="124"/>
    </row>
    <row xmlns:x14ac="http://schemas.microsoft.com/office/spreadsheetml/2009/9/ac" r="351" s="3" customFormat="true" x14ac:dyDescent="0.25">
      <c r="A351" s="374"/>
      <c r="B351" s="124"/>
      <c r="L351" s="124"/>
      <c r="V351" s="124"/>
      <c r="AF351" s="124"/>
      <c r="AP351" s="124"/>
      <c r="AZ351" s="124"/>
      <c r="BA351" s="124"/>
      <c r="BJ351" s="124"/>
      <c r="BT351" s="124"/>
      <c r="CD351" s="124"/>
      <c r="CN351" s="124"/>
      <c r="CX351" s="124"/>
      <c r="DH351" s="124"/>
      <c r="DR351" s="124"/>
      <c r="EB351" s="124"/>
      <c r="EL351" s="124"/>
      <c r="EV351" s="124"/>
      <c r="FF351" s="124"/>
      <c r="FP351" s="124"/>
      <c r="FZ351" s="124"/>
      <c r="GJ351" s="124"/>
      <c r="GT351" s="124"/>
      <c r="HD351" s="124"/>
      <c r="HN351" s="124"/>
      <c r="HX351" s="124"/>
    </row>
    <row xmlns:x14ac="http://schemas.microsoft.com/office/spreadsheetml/2009/9/ac" r="352" s="3" customFormat="true" x14ac:dyDescent="0.25">
      <c r="A352" s="374"/>
      <c r="B352" s="124"/>
      <c r="L352" s="124"/>
      <c r="V352" s="124"/>
      <c r="AF352" s="124"/>
      <c r="AP352" s="124"/>
      <c r="AZ352" s="124"/>
      <c r="BA352" s="124"/>
      <c r="BJ352" s="124"/>
      <c r="BT352" s="124"/>
      <c r="CD352" s="124"/>
      <c r="CN352" s="124"/>
      <c r="CX352" s="124"/>
      <c r="DH352" s="124"/>
      <c r="DR352" s="124"/>
      <c r="EB352" s="124"/>
      <c r="EL352" s="124"/>
      <c r="EV352" s="124"/>
      <c r="FF352" s="124"/>
      <c r="FP352" s="124"/>
      <c r="FZ352" s="124"/>
      <c r="GJ352" s="124"/>
      <c r="GT352" s="124"/>
      <c r="HD352" s="124"/>
      <c r="HN352" s="124"/>
      <c r="HX352" s="124"/>
    </row>
    <row xmlns:x14ac="http://schemas.microsoft.com/office/spreadsheetml/2009/9/ac" r="353" s="3" customFormat="true" x14ac:dyDescent="0.25">
      <c r="A353" s="374"/>
      <c r="B353" s="124"/>
      <c r="L353" s="124"/>
      <c r="V353" s="124"/>
      <c r="AF353" s="124"/>
      <c r="AP353" s="124"/>
      <c r="AZ353" s="124"/>
      <c r="BA353" s="124"/>
      <c r="BJ353" s="124"/>
      <c r="BT353" s="124"/>
      <c r="CD353" s="124"/>
      <c r="CN353" s="124"/>
      <c r="CX353" s="124"/>
      <c r="DH353" s="124"/>
      <c r="DR353" s="124"/>
      <c r="EB353" s="124"/>
      <c r="EL353" s="124"/>
      <c r="EV353" s="124"/>
      <c r="FF353" s="124"/>
      <c r="FP353" s="124"/>
      <c r="FZ353" s="124"/>
      <c r="GJ353" s="124"/>
      <c r="GT353" s="124"/>
      <c r="HD353" s="124"/>
      <c r="HN353" s="124"/>
      <c r="HX353" s="124"/>
    </row>
    <row xmlns:x14ac="http://schemas.microsoft.com/office/spreadsheetml/2009/9/ac" r="354" s="3" customFormat="true" x14ac:dyDescent="0.25">
      <c r="A354" s="374"/>
      <c r="B354" s="124"/>
      <c r="L354" s="124"/>
      <c r="V354" s="124"/>
      <c r="AF354" s="124"/>
      <c r="AP354" s="124"/>
      <c r="AZ354" s="124"/>
      <c r="BA354" s="124"/>
      <c r="BJ354" s="124"/>
      <c r="BT354" s="124"/>
      <c r="CD354" s="124"/>
      <c r="CN354" s="124"/>
      <c r="CX354" s="124"/>
      <c r="DH354" s="124"/>
      <c r="DR354" s="124"/>
      <c r="EB354" s="124"/>
      <c r="EL354" s="124"/>
      <c r="EV354" s="124"/>
      <c r="FF354" s="124"/>
      <c r="FP354" s="124"/>
      <c r="FZ354" s="124"/>
      <c r="GJ354" s="124"/>
      <c r="GT354" s="124"/>
      <c r="HD354" s="124"/>
      <c r="HN354" s="124"/>
      <c r="HX354" s="124"/>
    </row>
    <row xmlns:x14ac="http://schemas.microsoft.com/office/spreadsheetml/2009/9/ac" r="355" s="3" customFormat="true" x14ac:dyDescent="0.25">
      <c r="A355" s="374"/>
      <c r="B355" s="124"/>
      <c r="L355" s="124"/>
      <c r="V355" s="124"/>
      <c r="AF355" s="124"/>
      <c r="AP355" s="124"/>
      <c r="AZ355" s="124"/>
      <c r="BA355" s="124"/>
      <c r="BJ355" s="124"/>
      <c r="BT355" s="124"/>
      <c r="CD355" s="124"/>
      <c r="CN355" s="124"/>
      <c r="CX355" s="124"/>
      <c r="DH355" s="124"/>
      <c r="DR355" s="124"/>
      <c r="EB355" s="124"/>
      <c r="EL355" s="124"/>
      <c r="EV355" s="124"/>
      <c r="FF355" s="124"/>
      <c r="FP355" s="124"/>
      <c r="FZ355" s="124"/>
      <c r="GJ355" s="124"/>
      <c r="GT355" s="124"/>
      <c r="HD355" s="124"/>
      <c r="HN355" s="124"/>
      <c r="HX355" s="124"/>
    </row>
    <row xmlns:x14ac="http://schemas.microsoft.com/office/spreadsheetml/2009/9/ac" r="356" s="3" customFormat="true" x14ac:dyDescent="0.25">
      <c r="A356" s="374"/>
      <c r="B356" s="124"/>
      <c r="L356" s="124"/>
      <c r="V356" s="124"/>
      <c r="AF356" s="124"/>
      <c r="AP356" s="124"/>
      <c r="AZ356" s="124"/>
      <c r="BA356" s="124"/>
      <c r="BJ356" s="124"/>
      <c r="BT356" s="124"/>
      <c r="CD356" s="124"/>
      <c r="CN356" s="124"/>
      <c r="CX356" s="124"/>
      <c r="DH356" s="124"/>
      <c r="DR356" s="124"/>
      <c r="EB356" s="124"/>
      <c r="EL356" s="124"/>
      <c r="EV356" s="124"/>
      <c r="FF356" s="124"/>
      <c r="FP356" s="124"/>
      <c r="FZ356" s="124"/>
      <c r="GJ356" s="124"/>
      <c r="GT356" s="124"/>
      <c r="HD356" s="124"/>
      <c r="HN356" s="124"/>
      <c r="HX356" s="124"/>
    </row>
    <row xmlns:x14ac="http://schemas.microsoft.com/office/spreadsheetml/2009/9/ac" r="357" s="3" customFormat="true" x14ac:dyDescent="0.25">
      <c r="A357" s="374"/>
      <c r="B357" s="124"/>
      <c r="L357" s="124"/>
      <c r="V357" s="124"/>
      <c r="AF357" s="124"/>
      <c r="AP357" s="124"/>
      <c r="AZ357" s="124"/>
      <c r="BA357" s="124"/>
      <c r="BJ357" s="124"/>
      <c r="BT357" s="124"/>
      <c r="CD357" s="124"/>
      <c r="CN357" s="124"/>
      <c r="CX357" s="124"/>
      <c r="DH357" s="124"/>
      <c r="DR357" s="124"/>
      <c r="EB357" s="124"/>
      <c r="EL357" s="124"/>
      <c r="EV357" s="124"/>
      <c r="FF357" s="124"/>
      <c r="FP357" s="124"/>
      <c r="FZ357" s="124"/>
      <c r="GJ357" s="124"/>
      <c r="GT357" s="124"/>
      <c r="HD357" s="124"/>
      <c r="HN357" s="124"/>
      <c r="HX357" s="124"/>
    </row>
    <row xmlns:x14ac="http://schemas.microsoft.com/office/spreadsheetml/2009/9/ac" r="358" s="3" customFormat="true" x14ac:dyDescent="0.25">
      <c r="A358" s="374"/>
      <c r="B358" s="124"/>
      <c r="L358" s="124"/>
      <c r="V358" s="124"/>
      <c r="AF358" s="124"/>
      <c r="AP358" s="124"/>
      <c r="AZ358" s="124"/>
      <c r="BA358" s="124"/>
      <c r="BJ358" s="124"/>
      <c r="BT358" s="124"/>
      <c r="CD358" s="124"/>
      <c r="CN358" s="124"/>
      <c r="CX358" s="124"/>
      <c r="DH358" s="124"/>
      <c r="DR358" s="124"/>
      <c r="EB358" s="124"/>
      <c r="EL358" s="124"/>
      <c r="EV358" s="124"/>
      <c r="FF358" s="124"/>
      <c r="FP358" s="124"/>
      <c r="FZ358" s="124"/>
      <c r="GJ358" s="124"/>
      <c r="GT358" s="124"/>
      <c r="HD358" s="124"/>
      <c r="HN358" s="124"/>
      <c r="HX358" s="124"/>
    </row>
    <row xmlns:x14ac="http://schemas.microsoft.com/office/spreadsheetml/2009/9/ac" r="359" s="3" customFormat="true" x14ac:dyDescent="0.25">
      <c r="A359" s="374"/>
      <c r="B359" s="124"/>
      <c r="L359" s="124"/>
      <c r="V359" s="124"/>
      <c r="AF359" s="124"/>
      <c r="AP359" s="124"/>
      <c r="AZ359" s="124"/>
      <c r="BA359" s="124"/>
      <c r="BJ359" s="124"/>
      <c r="BT359" s="124"/>
      <c r="CD359" s="124"/>
      <c r="CN359" s="124"/>
      <c r="CX359" s="124"/>
      <c r="DH359" s="124"/>
      <c r="DR359" s="124"/>
      <c r="EB359" s="124"/>
      <c r="EL359" s="124"/>
      <c r="EV359" s="124"/>
      <c r="FF359" s="124"/>
      <c r="FP359" s="124"/>
      <c r="FZ359" s="124"/>
      <c r="GJ359" s="124"/>
      <c r="GT359" s="124"/>
      <c r="HD359" s="124"/>
      <c r="HN359" s="124"/>
      <c r="HX359" s="124"/>
    </row>
    <row xmlns:x14ac="http://schemas.microsoft.com/office/spreadsheetml/2009/9/ac" r="360" s="3" customFormat="true" x14ac:dyDescent="0.25">
      <c r="A360" s="374"/>
      <c r="B360" s="124"/>
      <c r="L360" s="124"/>
      <c r="V360" s="124"/>
      <c r="AF360" s="124"/>
      <c r="AP360" s="124"/>
      <c r="AZ360" s="124"/>
      <c r="BA360" s="124"/>
      <c r="BJ360" s="124"/>
      <c r="BT360" s="124"/>
      <c r="CD360" s="124"/>
      <c r="CN360" s="124"/>
      <c r="CX360" s="124"/>
      <c r="DH360" s="124"/>
      <c r="DR360" s="124"/>
      <c r="EB360" s="124"/>
      <c r="EL360" s="124"/>
      <c r="EV360" s="124"/>
      <c r="FF360" s="124"/>
      <c r="FP360" s="124"/>
      <c r="FZ360" s="124"/>
      <c r="GJ360" s="124"/>
      <c r="GT360" s="124"/>
      <c r="HD360" s="124"/>
      <c r="HN360" s="124"/>
      <c r="HX360" s="124"/>
    </row>
    <row xmlns:x14ac="http://schemas.microsoft.com/office/spreadsheetml/2009/9/ac" r="361" s="3" customFormat="true" x14ac:dyDescent="0.25">
      <c r="A361" s="374"/>
      <c r="B361" s="124"/>
      <c r="L361" s="124"/>
      <c r="V361" s="124"/>
      <c r="AF361" s="124"/>
      <c r="AP361" s="124"/>
      <c r="AZ361" s="124"/>
      <c r="BA361" s="124"/>
      <c r="BJ361" s="124"/>
      <c r="BT361" s="124"/>
      <c r="CD361" s="124"/>
      <c r="CN361" s="124"/>
      <c r="CX361" s="124"/>
      <c r="DH361" s="124"/>
      <c r="DR361" s="124"/>
      <c r="EB361" s="124"/>
      <c r="EL361" s="124"/>
      <c r="EV361" s="124"/>
      <c r="FF361" s="124"/>
      <c r="FP361" s="124"/>
      <c r="FZ361" s="124"/>
      <c r="GJ361" s="124"/>
      <c r="GT361" s="124"/>
      <c r="HD361" s="124"/>
      <c r="HN361" s="124"/>
      <c r="HX361" s="124"/>
    </row>
    <row xmlns:x14ac="http://schemas.microsoft.com/office/spreadsheetml/2009/9/ac" r="362" s="3" customFormat="true" x14ac:dyDescent="0.25">
      <c r="A362" s="374"/>
      <c r="B362" s="124"/>
      <c r="L362" s="124"/>
      <c r="V362" s="124"/>
      <c r="AF362" s="124"/>
      <c r="AP362" s="124"/>
      <c r="AZ362" s="124"/>
      <c r="BA362" s="124"/>
      <c r="BJ362" s="124"/>
      <c r="BT362" s="124"/>
      <c r="CD362" s="124"/>
      <c r="CN362" s="124"/>
      <c r="CX362" s="124"/>
      <c r="DH362" s="124"/>
      <c r="DR362" s="124"/>
      <c r="EB362" s="124"/>
      <c r="EL362" s="124"/>
      <c r="EV362" s="124"/>
      <c r="FF362" s="124"/>
      <c r="FP362" s="124"/>
      <c r="FZ362" s="124"/>
      <c r="GJ362" s="124"/>
      <c r="GT362" s="124"/>
      <c r="HD362" s="124"/>
      <c r="HN362" s="124"/>
      <c r="HX362" s="124"/>
    </row>
    <row xmlns:x14ac="http://schemas.microsoft.com/office/spreadsheetml/2009/9/ac" r="363" s="3" customFormat="true" x14ac:dyDescent="0.25">
      <c r="A363" s="374"/>
      <c r="B363" s="124"/>
      <c r="L363" s="124"/>
      <c r="V363" s="124"/>
      <c r="AF363" s="124"/>
      <c r="AP363" s="124"/>
      <c r="AZ363" s="124"/>
      <c r="BA363" s="124"/>
      <c r="BJ363" s="124"/>
      <c r="BT363" s="124"/>
      <c r="CD363" s="124"/>
      <c r="CN363" s="124"/>
      <c r="CX363" s="124"/>
      <c r="DH363" s="124"/>
      <c r="DR363" s="124"/>
      <c r="EB363" s="124"/>
      <c r="EL363" s="124"/>
      <c r="EV363" s="124"/>
      <c r="FF363" s="124"/>
      <c r="FP363" s="124"/>
      <c r="FZ363" s="124"/>
      <c r="GJ363" s="124"/>
      <c r="GT363" s="124"/>
      <c r="HD363" s="124"/>
      <c r="HN363" s="124"/>
      <c r="HX363" s="124"/>
    </row>
    <row xmlns:x14ac="http://schemas.microsoft.com/office/spreadsheetml/2009/9/ac" r="364" s="3" customFormat="true" x14ac:dyDescent="0.25">
      <c r="A364" s="374"/>
      <c r="B364" s="124"/>
      <c r="L364" s="124"/>
      <c r="V364" s="124"/>
      <c r="AF364" s="124"/>
      <c r="AP364" s="124"/>
      <c r="AZ364" s="124"/>
      <c r="BA364" s="124"/>
      <c r="BJ364" s="124"/>
      <c r="BT364" s="124"/>
      <c r="CD364" s="124"/>
      <c r="CN364" s="124"/>
      <c r="CX364" s="124"/>
      <c r="DH364" s="124"/>
      <c r="DR364" s="124"/>
      <c r="EB364" s="124"/>
      <c r="EL364" s="124"/>
      <c r="EV364" s="124"/>
      <c r="FF364" s="124"/>
      <c r="FP364" s="124"/>
      <c r="FZ364" s="124"/>
      <c r="GJ364" s="124"/>
      <c r="GT364" s="124"/>
      <c r="HD364" s="124"/>
      <c r="HN364" s="124"/>
      <c r="HX364" s="124"/>
    </row>
    <row xmlns:x14ac="http://schemas.microsoft.com/office/spreadsheetml/2009/9/ac" r="365" s="3" customFormat="true" x14ac:dyDescent="0.25">
      <c r="A365" s="374"/>
      <c r="B365" s="124"/>
      <c r="L365" s="124"/>
      <c r="V365" s="124"/>
      <c r="AF365" s="124"/>
      <c r="AP365" s="124"/>
      <c r="AZ365" s="124"/>
      <c r="BA365" s="124"/>
      <c r="BJ365" s="124"/>
      <c r="BT365" s="124"/>
      <c r="CD365" s="124"/>
      <c r="CN365" s="124"/>
      <c r="CX365" s="124"/>
      <c r="DH365" s="124"/>
      <c r="DR365" s="124"/>
      <c r="EB365" s="124"/>
      <c r="EL365" s="124"/>
      <c r="EV365" s="124"/>
      <c r="FF365" s="124"/>
      <c r="FP365" s="124"/>
      <c r="FZ365" s="124"/>
      <c r="GJ365" s="124"/>
      <c r="GT365" s="124"/>
      <c r="HD365" s="124"/>
      <c r="HN365" s="124"/>
      <c r="HX365" s="124"/>
    </row>
    <row xmlns:x14ac="http://schemas.microsoft.com/office/spreadsheetml/2009/9/ac" r="366" s="3" customFormat="true" x14ac:dyDescent="0.25">
      <c r="A366" s="374"/>
      <c r="B366" s="124"/>
      <c r="L366" s="124"/>
      <c r="V366" s="124"/>
      <c r="AF366" s="124"/>
      <c r="AP366" s="124"/>
      <c r="AZ366" s="124"/>
      <c r="BA366" s="124"/>
      <c r="BJ366" s="124"/>
      <c r="BT366" s="124"/>
      <c r="CD366" s="124"/>
      <c r="CN366" s="124"/>
      <c r="CX366" s="124"/>
      <c r="DH366" s="124"/>
      <c r="DR366" s="124"/>
      <c r="EB366" s="124"/>
      <c r="EL366" s="124"/>
      <c r="EV366" s="124"/>
      <c r="FF366" s="124"/>
      <c r="FP366" s="124"/>
      <c r="FZ366" s="124"/>
      <c r="GJ366" s="124"/>
      <c r="GT366" s="124"/>
      <c r="HD366" s="124"/>
      <c r="HN366" s="124"/>
      <c r="HX366" s="124"/>
    </row>
    <row xmlns:x14ac="http://schemas.microsoft.com/office/spreadsheetml/2009/9/ac" r="367" s="3" customFormat="true" x14ac:dyDescent="0.25">
      <c r="A367" s="374"/>
      <c r="B367" s="124"/>
      <c r="L367" s="124"/>
      <c r="V367" s="124"/>
      <c r="AF367" s="124"/>
      <c r="AP367" s="124"/>
      <c r="AZ367" s="124"/>
      <c r="BA367" s="124"/>
      <c r="BJ367" s="124"/>
      <c r="BT367" s="124"/>
      <c r="CD367" s="124"/>
      <c r="CN367" s="124"/>
      <c r="CX367" s="124"/>
      <c r="DH367" s="124"/>
      <c r="DR367" s="124"/>
      <c r="EB367" s="124"/>
      <c r="EL367" s="124"/>
      <c r="EV367" s="124"/>
      <c r="FF367" s="124"/>
      <c r="FP367" s="124"/>
      <c r="FZ367" s="124"/>
      <c r="GJ367" s="124"/>
      <c r="GT367" s="124"/>
      <c r="HD367" s="124"/>
      <c r="HN367" s="124"/>
      <c r="HX367" s="124"/>
    </row>
    <row xmlns:x14ac="http://schemas.microsoft.com/office/spreadsheetml/2009/9/ac" r="368" s="3" customFormat="true" x14ac:dyDescent="0.25">
      <c r="A368" s="374"/>
      <c r="B368" s="124"/>
      <c r="L368" s="124"/>
      <c r="V368" s="124"/>
      <c r="AF368" s="124"/>
      <c r="AP368" s="124"/>
      <c r="AZ368" s="124"/>
      <c r="BA368" s="124"/>
      <c r="BJ368" s="124"/>
      <c r="BT368" s="124"/>
      <c r="CD368" s="124"/>
      <c r="CN368" s="124"/>
      <c r="CX368" s="124"/>
      <c r="DH368" s="124"/>
      <c r="DR368" s="124"/>
      <c r="EB368" s="124"/>
      <c r="EL368" s="124"/>
      <c r="EV368" s="124"/>
      <c r="FF368" s="124"/>
      <c r="FP368" s="124"/>
      <c r="FZ368" s="124"/>
      <c r="GJ368" s="124"/>
      <c r="GT368" s="124"/>
      <c r="HD368" s="124"/>
      <c r="HN368" s="124"/>
      <c r="HX368" s="124"/>
    </row>
    <row xmlns:x14ac="http://schemas.microsoft.com/office/spreadsheetml/2009/9/ac" r="369" s="3" customFormat="true" x14ac:dyDescent="0.25">
      <c r="A369" s="374"/>
      <c r="B369" s="124"/>
      <c r="L369" s="124"/>
      <c r="V369" s="124"/>
      <c r="AF369" s="124"/>
      <c r="AP369" s="124"/>
      <c r="AZ369" s="124"/>
      <c r="BA369" s="124"/>
      <c r="BJ369" s="124"/>
      <c r="BT369" s="124"/>
      <c r="CD369" s="124"/>
      <c r="CN369" s="124"/>
      <c r="CX369" s="124"/>
      <c r="DH369" s="124"/>
      <c r="DR369" s="124"/>
      <c r="EB369" s="124"/>
      <c r="EL369" s="124"/>
      <c r="EV369" s="124"/>
      <c r="FF369" s="124"/>
      <c r="FP369" s="124"/>
      <c r="FZ369" s="124"/>
      <c r="GJ369" s="124"/>
      <c r="GT369" s="124"/>
      <c r="HD369" s="124"/>
      <c r="HN369" s="124"/>
      <c r="HX369" s="124"/>
    </row>
    <row xmlns:x14ac="http://schemas.microsoft.com/office/spreadsheetml/2009/9/ac" r="370" s="3" customFormat="true" x14ac:dyDescent="0.25">
      <c r="A370" s="374"/>
      <c r="B370" s="124"/>
      <c r="L370" s="124"/>
      <c r="V370" s="124"/>
      <c r="AF370" s="124"/>
      <c r="AP370" s="124"/>
      <c r="AZ370" s="124"/>
      <c r="BA370" s="124"/>
      <c r="BJ370" s="124"/>
      <c r="BT370" s="124"/>
      <c r="CD370" s="124"/>
      <c r="CN370" s="124"/>
      <c r="CX370" s="124"/>
      <c r="DH370" s="124"/>
      <c r="DR370" s="124"/>
      <c r="EB370" s="124"/>
      <c r="EL370" s="124"/>
      <c r="EV370" s="124"/>
      <c r="FF370" s="124"/>
      <c r="FP370" s="124"/>
      <c r="FZ370" s="124"/>
      <c r="GJ370" s="124"/>
      <c r="GT370" s="124"/>
      <c r="HD370" s="124"/>
      <c r="HN370" s="124"/>
      <c r="HX370" s="124"/>
    </row>
    <row xmlns:x14ac="http://schemas.microsoft.com/office/spreadsheetml/2009/9/ac" r="371" s="3" customFormat="true" x14ac:dyDescent="0.25">
      <c r="A371" s="374"/>
      <c r="B371" s="124"/>
      <c r="L371" s="124"/>
      <c r="V371" s="124"/>
      <c r="AF371" s="124"/>
      <c r="AP371" s="124"/>
      <c r="AZ371" s="124"/>
      <c r="BA371" s="124"/>
      <c r="BJ371" s="124"/>
      <c r="BT371" s="124"/>
      <c r="CD371" s="124"/>
      <c r="CN371" s="124"/>
      <c r="CX371" s="124"/>
      <c r="DH371" s="124"/>
      <c r="DR371" s="124"/>
      <c r="EB371" s="124"/>
      <c r="EL371" s="124"/>
      <c r="EV371" s="124"/>
      <c r="FF371" s="124"/>
      <c r="FP371" s="124"/>
      <c r="FZ371" s="124"/>
      <c r="GJ371" s="124"/>
      <c r="GT371" s="124"/>
      <c r="HD371" s="124"/>
      <c r="HN371" s="124"/>
      <c r="HX371" s="124"/>
    </row>
    <row xmlns:x14ac="http://schemas.microsoft.com/office/spreadsheetml/2009/9/ac" r="372" s="3" customFormat="true" x14ac:dyDescent="0.25">
      <c r="A372" s="374"/>
      <c r="B372" s="124"/>
      <c r="L372" s="124"/>
      <c r="V372" s="124"/>
      <c r="AF372" s="124"/>
      <c r="AP372" s="124"/>
      <c r="AZ372" s="124"/>
      <c r="BA372" s="124"/>
      <c r="BJ372" s="124"/>
      <c r="BT372" s="124"/>
      <c r="CD372" s="124"/>
      <c r="CN372" s="124"/>
      <c r="CX372" s="124"/>
      <c r="DH372" s="124"/>
      <c r="DR372" s="124"/>
      <c r="EB372" s="124"/>
      <c r="EL372" s="124"/>
      <c r="EV372" s="124"/>
      <c r="FF372" s="124"/>
      <c r="FP372" s="124"/>
      <c r="FZ372" s="124"/>
      <c r="GJ372" s="124"/>
      <c r="GT372" s="124"/>
      <c r="HD372" s="124"/>
      <c r="HN372" s="124"/>
      <c r="HX372" s="124"/>
    </row>
    <row xmlns:x14ac="http://schemas.microsoft.com/office/spreadsheetml/2009/9/ac" r="373" s="3" customFormat="true" x14ac:dyDescent="0.25">
      <c r="A373" s="374"/>
      <c r="B373" s="124"/>
      <c r="L373" s="124"/>
      <c r="V373" s="124"/>
      <c r="AF373" s="124"/>
      <c r="AP373" s="124"/>
      <c r="AZ373" s="124"/>
      <c r="BA373" s="124"/>
      <c r="BJ373" s="124"/>
      <c r="BT373" s="124"/>
      <c r="CD373" s="124"/>
      <c r="CN373" s="124"/>
      <c r="CX373" s="124"/>
      <c r="DH373" s="124"/>
      <c r="DR373" s="124"/>
      <c r="EB373" s="124"/>
      <c r="EL373" s="124"/>
      <c r="EV373" s="124"/>
      <c r="FF373" s="124"/>
      <c r="FP373" s="124"/>
      <c r="FZ373" s="124"/>
      <c r="GJ373" s="124"/>
      <c r="GT373" s="124"/>
      <c r="HD373" s="124"/>
      <c r="HN373" s="124"/>
      <c r="HX373" s="124"/>
    </row>
    <row xmlns:x14ac="http://schemas.microsoft.com/office/spreadsheetml/2009/9/ac" r="374" s="3" customFormat="true" x14ac:dyDescent="0.25">
      <c r="A374" s="374"/>
      <c r="B374" s="124"/>
      <c r="L374" s="124"/>
      <c r="V374" s="124"/>
      <c r="AF374" s="124"/>
      <c r="AP374" s="124"/>
      <c r="AZ374" s="124"/>
      <c r="BA374" s="124"/>
      <c r="BJ374" s="124"/>
      <c r="BT374" s="124"/>
      <c r="CD374" s="124"/>
      <c r="CN374" s="124"/>
      <c r="CX374" s="124"/>
      <c r="DH374" s="124"/>
      <c r="DR374" s="124"/>
      <c r="EB374" s="124"/>
      <c r="EL374" s="124"/>
      <c r="EV374" s="124"/>
      <c r="FF374" s="124"/>
      <c r="FP374" s="124"/>
      <c r="FZ374" s="124"/>
      <c r="GJ374" s="124"/>
      <c r="GT374" s="124"/>
      <c r="HD374" s="124"/>
      <c r="HN374" s="124"/>
      <c r="HX374" s="124"/>
    </row>
    <row xmlns:x14ac="http://schemas.microsoft.com/office/spreadsheetml/2009/9/ac" r="375" s="3" customFormat="true" x14ac:dyDescent="0.25">
      <c r="A375" s="374"/>
      <c r="B375" s="124"/>
      <c r="L375" s="124"/>
      <c r="V375" s="124"/>
      <c r="AF375" s="124"/>
      <c r="AP375" s="124"/>
      <c r="AZ375" s="124"/>
      <c r="BA375" s="124"/>
      <c r="BJ375" s="124"/>
      <c r="BT375" s="124"/>
      <c r="CD375" s="124"/>
      <c r="CN375" s="124"/>
      <c r="CX375" s="124"/>
      <c r="DH375" s="124"/>
      <c r="DR375" s="124"/>
      <c r="EB375" s="124"/>
      <c r="EL375" s="124"/>
      <c r="EV375" s="124"/>
      <c r="FF375" s="124"/>
      <c r="FP375" s="124"/>
      <c r="FZ375" s="124"/>
      <c r="GJ375" s="124"/>
      <c r="GT375" s="124"/>
      <c r="HD375" s="124"/>
      <c r="HN375" s="124"/>
      <c r="HX375" s="124"/>
    </row>
    <row xmlns:x14ac="http://schemas.microsoft.com/office/spreadsheetml/2009/9/ac" r="376" s="3" customFormat="true" x14ac:dyDescent="0.25">
      <c r="A376" s="374"/>
      <c r="B376" s="124"/>
      <c r="L376" s="124"/>
      <c r="V376" s="124"/>
      <c r="AF376" s="124"/>
      <c r="AP376" s="124"/>
      <c r="AZ376" s="124"/>
      <c r="BA376" s="124"/>
      <c r="BJ376" s="124"/>
      <c r="BT376" s="124"/>
      <c r="CD376" s="124"/>
      <c r="CN376" s="124"/>
      <c r="CX376" s="124"/>
      <c r="DH376" s="124"/>
      <c r="DR376" s="124"/>
      <c r="EB376" s="124"/>
      <c r="EL376" s="124"/>
      <c r="EV376" s="124"/>
      <c r="FF376" s="124"/>
      <c r="FP376" s="124"/>
      <c r="FZ376" s="124"/>
      <c r="GJ376" s="124"/>
      <c r="GT376" s="124"/>
      <c r="HD376" s="124"/>
      <c r="HN376" s="124"/>
      <c r="HX376" s="124"/>
    </row>
    <row xmlns:x14ac="http://schemas.microsoft.com/office/spreadsheetml/2009/9/ac" r="377" s="3" customFormat="true" x14ac:dyDescent="0.25">
      <c r="A377" s="374"/>
      <c r="B377" s="124"/>
      <c r="L377" s="124"/>
      <c r="V377" s="124"/>
      <c r="AF377" s="124"/>
      <c r="AP377" s="124"/>
      <c r="AZ377" s="124"/>
      <c r="BA377" s="124"/>
      <c r="BJ377" s="124"/>
      <c r="BT377" s="124"/>
      <c r="CD377" s="124"/>
      <c r="CN377" s="124"/>
      <c r="CX377" s="124"/>
      <c r="DH377" s="124"/>
      <c r="DR377" s="124"/>
      <c r="EB377" s="124"/>
      <c r="EL377" s="124"/>
      <c r="EV377" s="124"/>
      <c r="FF377" s="124"/>
      <c r="FP377" s="124"/>
      <c r="FZ377" s="124"/>
      <c r="GJ377" s="124"/>
      <c r="GT377" s="124"/>
      <c r="HD377" s="124"/>
      <c r="HN377" s="124"/>
      <c r="HX377" s="124"/>
    </row>
    <row xmlns:x14ac="http://schemas.microsoft.com/office/spreadsheetml/2009/9/ac" r="378" s="3" customFormat="true" x14ac:dyDescent="0.25">
      <c r="A378" s="374"/>
      <c r="B378" s="124"/>
      <c r="L378" s="124"/>
      <c r="V378" s="124"/>
      <c r="AF378" s="124"/>
      <c r="AP378" s="124"/>
      <c r="AZ378" s="124"/>
      <c r="BA378" s="124"/>
      <c r="BJ378" s="124"/>
      <c r="BT378" s="124"/>
      <c r="CD378" s="124"/>
      <c r="CN378" s="124"/>
      <c r="CX378" s="124"/>
      <c r="DH378" s="124"/>
      <c r="DR378" s="124"/>
      <c r="EB378" s="124"/>
      <c r="EL378" s="124"/>
      <c r="EV378" s="124"/>
      <c r="FF378" s="124"/>
      <c r="FP378" s="124"/>
      <c r="FZ378" s="124"/>
      <c r="GJ378" s="124"/>
      <c r="GT378" s="124"/>
      <c r="HD378" s="124"/>
      <c r="HN378" s="124"/>
      <c r="HX378" s="124"/>
    </row>
    <row xmlns:x14ac="http://schemas.microsoft.com/office/spreadsheetml/2009/9/ac" r="379" s="3" customFormat="true" x14ac:dyDescent="0.25">
      <c r="A379" s="374"/>
      <c r="B379" s="124"/>
      <c r="L379" s="124"/>
      <c r="V379" s="124"/>
      <c r="AF379" s="124"/>
      <c r="AP379" s="124"/>
      <c r="AZ379" s="124"/>
      <c r="BA379" s="124"/>
      <c r="BJ379" s="124"/>
      <c r="BT379" s="124"/>
      <c r="CD379" s="124"/>
      <c r="CN379" s="124"/>
      <c r="CX379" s="124"/>
      <c r="DH379" s="124"/>
      <c r="DR379" s="124"/>
      <c r="EB379" s="124"/>
      <c r="EL379" s="124"/>
      <c r="EV379" s="124"/>
      <c r="FF379" s="124"/>
      <c r="FP379" s="124"/>
      <c r="FZ379" s="124"/>
      <c r="GJ379" s="124"/>
      <c r="GT379" s="124"/>
      <c r="HD379" s="124"/>
      <c r="HN379" s="124"/>
      <c r="HX379" s="124"/>
    </row>
    <row xmlns:x14ac="http://schemas.microsoft.com/office/spreadsheetml/2009/9/ac" r="380" s="3" customFormat="true" x14ac:dyDescent="0.25">
      <c r="A380" s="374"/>
      <c r="B380" s="124"/>
      <c r="L380" s="124"/>
      <c r="V380" s="124"/>
      <c r="AF380" s="124"/>
      <c r="AP380" s="124"/>
      <c r="AZ380" s="124"/>
      <c r="BA380" s="124"/>
      <c r="BJ380" s="124"/>
      <c r="BT380" s="124"/>
      <c r="CD380" s="124"/>
      <c r="CN380" s="124"/>
      <c r="CX380" s="124"/>
      <c r="DH380" s="124"/>
      <c r="DR380" s="124"/>
      <c r="EB380" s="124"/>
      <c r="EL380" s="124"/>
      <c r="EV380" s="124"/>
      <c r="FF380" s="124"/>
      <c r="FP380" s="124"/>
      <c r="FZ380" s="124"/>
      <c r="GJ380" s="124"/>
      <c r="GT380" s="124"/>
      <c r="HD380" s="124"/>
      <c r="HN380" s="124"/>
      <c r="HX380" s="124"/>
    </row>
    <row xmlns:x14ac="http://schemas.microsoft.com/office/spreadsheetml/2009/9/ac" r="381" s="3" customFormat="true" x14ac:dyDescent="0.25">
      <c r="A381" s="374"/>
      <c r="B381" s="124"/>
      <c r="L381" s="124"/>
      <c r="V381" s="124"/>
      <c r="AF381" s="124"/>
      <c r="AP381" s="124"/>
      <c r="AZ381" s="124"/>
      <c r="BA381" s="124"/>
      <c r="BJ381" s="124"/>
      <c r="BT381" s="124"/>
      <c r="CD381" s="124"/>
      <c r="CN381" s="124"/>
      <c r="CX381" s="124"/>
      <c r="DH381" s="124"/>
      <c r="DR381" s="124"/>
      <c r="EB381" s="124"/>
      <c r="EL381" s="124"/>
      <c r="EV381" s="124"/>
      <c r="FF381" s="124"/>
      <c r="FP381" s="124"/>
      <c r="FZ381" s="124"/>
      <c r="GJ381" s="124"/>
      <c r="GT381" s="124"/>
      <c r="HD381" s="124"/>
      <c r="HN381" s="124"/>
      <c r="HX381" s="124"/>
    </row>
    <row xmlns:x14ac="http://schemas.microsoft.com/office/spreadsheetml/2009/9/ac" r="382" s="3" customFormat="true" x14ac:dyDescent="0.25">
      <c r="A382" s="374"/>
      <c r="B382" s="124"/>
      <c r="L382" s="124"/>
      <c r="V382" s="124"/>
      <c r="AF382" s="124"/>
      <c r="AP382" s="124"/>
      <c r="AZ382" s="124"/>
      <c r="BA382" s="124"/>
      <c r="BJ382" s="124"/>
      <c r="BT382" s="124"/>
      <c r="CD382" s="124"/>
      <c r="CN382" s="124"/>
      <c r="CX382" s="124"/>
      <c r="DH382" s="124"/>
      <c r="DR382" s="124"/>
      <c r="EB382" s="124"/>
      <c r="EL382" s="124"/>
      <c r="EV382" s="124"/>
      <c r="FF382" s="124"/>
      <c r="FP382" s="124"/>
      <c r="FZ382" s="124"/>
      <c r="GJ382" s="124"/>
      <c r="GT382" s="124"/>
      <c r="HD382" s="124"/>
      <c r="HN382" s="124"/>
      <c r="HX382" s="124"/>
    </row>
    <row xmlns:x14ac="http://schemas.microsoft.com/office/spreadsheetml/2009/9/ac" r="383" s="3" customFormat="true" x14ac:dyDescent="0.25">
      <c r="A383" s="374"/>
      <c r="B383" s="124"/>
      <c r="L383" s="124"/>
      <c r="V383" s="124"/>
      <c r="AF383" s="124"/>
      <c r="AP383" s="124"/>
      <c r="AZ383" s="124"/>
      <c r="BA383" s="124"/>
      <c r="BJ383" s="124"/>
      <c r="BT383" s="124"/>
      <c r="CD383" s="124"/>
      <c r="CN383" s="124"/>
      <c r="CX383" s="124"/>
      <c r="DH383" s="124"/>
      <c r="DR383" s="124"/>
      <c r="EB383" s="124"/>
      <c r="EL383" s="124"/>
      <c r="EV383" s="124"/>
      <c r="FF383" s="124"/>
      <c r="FP383" s="124"/>
      <c r="FZ383" s="124"/>
      <c r="GJ383" s="124"/>
      <c r="GT383" s="124"/>
      <c r="HD383" s="124"/>
      <c r="HN383" s="124"/>
      <c r="HX383" s="124"/>
    </row>
    <row xmlns:x14ac="http://schemas.microsoft.com/office/spreadsheetml/2009/9/ac" r="384" s="3" customFormat="true" x14ac:dyDescent="0.25">
      <c r="A384" s="374"/>
      <c r="B384" s="124"/>
      <c r="L384" s="124"/>
      <c r="V384" s="124"/>
      <c r="AF384" s="124"/>
      <c r="AP384" s="124"/>
      <c r="AZ384" s="124"/>
      <c r="BA384" s="124"/>
      <c r="BJ384" s="124"/>
      <c r="BT384" s="124"/>
      <c r="CD384" s="124"/>
      <c r="CN384" s="124"/>
      <c r="CX384" s="124"/>
      <c r="DH384" s="124"/>
      <c r="DR384" s="124"/>
      <c r="EB384" s="124"/>
      <c r="EL384" s="124"/>
      <c r="EV384" s="124"/>
      <c r="FF384" s="124"/>
      <c r="FP384" s="124"/>
      <c r="FZ384" s="124"/>
      <c r="GJ384" s="124"/>
      <c r="GT384" s="124"/>
      <c r="HD384" s="124"/>
      <c r="HN384" s="124"/>
      <c r="HX384" s="124"/>
    </row>
    <row xmlns:x14ac="http://schemas.microsoft.com/office/spreadsheetml/2009/9/ac" r="385" s="3" customFormat="true" x14ac:dyDescent="0.25">
      <c r="A385" s="374"/>
      <c r="B385" s="124"/>
      <c r="L385" s="124"/>
      <c r="V385" s="124"/>
      <c r="AF385" s="124"/>
      <c r="AP385" s="124"/>
      <c r="AZ385" s="124"/>
      <c r="BA385" s="124"/>
      <c r="BJ385" s="124"/>
      <c r="BT385" s="124"/>
      <c r="CD385" s="124"/>
      <c r="CN385" s="124"/>
      <c r="CX385" s="124"/>
      <c r="DH385" s="124"/>
      <c r="DR385" s="124"/>
      <c r="EB385" s="124"/>
      <c r="EL385" s="124"/>
      <c r="EV385" s="124"/>
      <c r="FF385" s="124"/>
      <c r="FP385" s="124"/>
      <c r="FZ385" s="124"/>
      <c r="GJ385" s="124"/>
      <c r="GT385" s="124"/>
      <c r="HD385" s="124"/>
      <c r="HN385" s="124"/>
      <c r="HX385" s="124"/>
    </row>
    <row xmlns:x14ac="http://schemas.microsoft.com/office/spreadsheetml/2009/9/ac" r="386" s="3" customFormat="true" x14ac:dyDescent="0.25">
      <c r="A386" s="374"/>
      <c r="B386" s="124"/>
      <c r="L386" s="124"/>
      <c r="V386" s="124"/>
      <c r="AF386" s="124"/>
      <c r="AP386" s="124"/>
      <c r="AZ386" s="124"/>
      <c r="BA386" s="124"/>
      <c r="BJ386" s="124"/>
      <c r="BT386" s="124"/>
      <c r="CD386" s="124"/>
      <c r="CN386" s="124"/>
      <c r="CX386" s="124"/>
      <c r="DH386" s="124"/>
      <c r="DR386" s="124"/>
      <c r="EB386" s="124"/>
      <c r="EL386" s="124"/>
      <c r="EV386" s="124"/>
      <c r="FF386" s="124"/>
      <c r="FP386" s="124"/>
      <c r="FZ386" s="124"/>
      <c r="GJ386" s="124"/>
      <c r="GT386" s="124"/>
      <c r="HD386" s="124"/>
      <c r="HN386" s="124"/>
      <c r="HX386" s="124"/>
    </row>
    <row xmlns:x14ac="http://schemas.microsoft.com/office/spreadsheetml/2009/9/ac" r="387" s="3" customFormat="true" x14ac:dyDescent="0.25">
      <c r="A387" s="374"/>
      <c r="B387" s="124"/>
      <c r="L387" s="124"/>
      <c r="V387" s="124"/>
      <c r="AF387" s="124"/>
      <c r="AP387" s="124"/>
      <c r="AZ387" s="124"/>
      <c r="BA387" s="124"/>
      <c r="BJ387" s="124"/>
      <c r="BT387" s="124"/>
      <c r="CD387" s="124"/>
      <c r="CN387" s="124"/>
      <c r="CX387" s="124"/>
      <c r="DH387" s="124"/>
      <c r="DR387" s="124"/>
      <c r="EB387" s="124"/>
      <c r="EL387" s="124"/>
      <c r="EV387" s="124"/>
      <c r="FF387" s="124"/>
      <c r="FP387" s="124"/>
      <c r="FZ387" s="124"/>
      <c r="GJ387" s="124"/>
      <c r="GT387" s="124"/>
      <c r="HD387" s="124"/>
      <c r="HN387" s="124"/>
      <c r="HX387" s="124"/>
    </row>
    <row xmlns:x14ac="http://schemas.microsoft.com/office/spreadsheetml/2009/9/ac" r="388" s="3" customFormat="true" x14ac:dyDescent="0.25">
      <c r="A388" s="374"/>
      <c r="B388" s="124"/>
      <c r="L388" s="124"/>
      <c r="V388" s="124"/>
      <c r="AF388" s="124"/>
      <c r="AP388" s="124"/>
      <c r="AZ388" s="124"/>
      <c r="BA388" s="124"/>
      <c r="BJ388" s="124"/>
      <c r="BT388" s="124"/>
      <c r="CD388" s="124"/>
      <c r="CN388" s="124"/>
      <c r="CX388" s="124"/>
      <c r="DH388" s="124"/>
      <c r="DR388" s="124"/>
      <c r="EB388" s="124"/>
      <c r="EL388" s="124"/>
      <c r="EV388" s="124"/>
      <c r="FF388" s="124"/>
      <c r="FP388" s="124"/>
      <c r="FZ388" s="124"/>
      <c r="GJ388" s="124"/>
      <c r="GT388" s="124"/>
      <c r="HD388" s="124"/>
      <c r="HN388" s="124"/>
      <c r="HX388" s="124"/>
    </row>
    <row xmlns:x14ac="http://schemas.microsoft.com/office/spreadsheetml/2009/9/ac" r="389" s="3" customFormat="true" x14ac:dyDescent="0.25">
      <c r="A389" s="374"/>
      <c r="B389" s="124"/>
      <c r="L389" s="124"/>
      <c r="V389" s="124"/>
      <c r="AF389" s="124"/>
      <c r="AP389" s="124"/>
      <c r="AZ389" s="124"/>
      <c r="BA389" s="124"/>
      <c r="BJ389" s="124"/>
      <c r="BT389" s="124"/>
      <c r="CD389" s="124"/>
      <c r="CN389" s="124"/>
      <c r="CX389" s="124"/>
      <c r="DH389" s="124"/>
      <c r="DR389" s="124"/>
      <c r="EB389" s="124"/>
      <c r="EL389" s="124"/>
      <c r="EV389" s="124"/>
      <c r="FF389" s="124"/>
      <c r="FP389" s="124"/>
      <c r="FZ389" s="124"/>
      <c r="GJ389" s="124"/>
      <c r="GT389" s="124"/>
      <c r="HD389" s="124"/>
      <c r="HN389" s="124"/>
      <c r="HX389" s="124"/>
    </row>
    <row xmlns:x14ac="http://schemas.microsoft.com/office/spreadsheetml/2009/9/ac" r="390" s="3" customFormat="true" x14ac:dyDescent="0.25">
      <c r="A390" s="374"/>
      <c r="B390" s="124"/>
      <c r="L390" s="124"/>
      <c r="V390" s="124"/>
      <c r="AF390" s="124"/>
      <c r="AP390" s="124"/>
      <c r="AZ390" s="124"/>
      <c r="BA390" s="124"/>
      <c r="BJ390" s="124"/>
      <c r="BT390" s="124"/>
      <c r="CD390" s="124"/>
      <c r="CN390" s="124"/>
      <c r="CX390" s="124"/>
      <c r="DH390" s="124"/>
      <c r="DR390" s="124"/>
      <c r="EB390" s="124"/>
      <c r="EL390" s="124"/>
      <c r="EV390" s="124"/>
      <c r="FF390" s="124"/>
      <c r="FP390" s="124"/>
      <c r="FZ390" s="124"/>
      <c r="GJ390" s="124"/>
      <c r="GT390" s="124"/>
      <c r="HD390" s="124"/>
      <c r="HN390" s="124"/>
      <c r="HX390" s="124"/>
    </row>
    <row xmlns:x14ac="http://schemas.microsoft.com/office/spreadsheetml/2009/9/ac" r="391" s="3" customFormat="true" x14ac:dyDescent="0.25">
      <c r="A391" s="374"/>
      <c r="B391" s="124"/>
      <c r="L391" s="124"/>
      <c r="V391" s="124"/>
      <c r="AF391" s="124"/>
      <c r="AP391" s="124"/>
      <c r="AZ391" s="124"/>
      <c r="BA391" s="124"/>
      <c r="BJ391" s="124"/>
      <c r="BT391" s="124"/>
      <c r="CD391" s="124"/>
      <c r="CN391" s="124"/>
      <c r="CX391" s="124"/>
      <c r="DH391" s="124"/>
      <c r="DR391" s="124"/>
      <c r="EB391" s="124"/>
      <c r="EL391" s="124"/>
      <c r="EV391" s="124"/>
      <c r="FF391" s="124"/>
      <c r="FP391" s="124"/>
      <c r="FZ391" s="124"/>
      <c r="GJ391" s="124"/>
      <c r="GT391" s="124"/>
      <c r="HD391" s="124"/>
      <c r="HN391" s="124"/>
      <c r="HX391" s="124"/>
    </row>
    <row xmlns:x14ac="http://schemas.microsoft.com/office/spreadsheetml/2009/9/ac" r="392" s="3" customFormat="true" x14ac:dyDescent="0.25">
      <c r="A392" s="374"/>
      <c r="B392" s="124"/>
      <c r="L392" s="124"/>
      <c r="V392" s="124"/>
      <c r="AF392" s="124"/>
      <c r="AP392" s="124"/>
      <c r="AZ392" s="124"/>
      <c r="BA392" s="124"/>
      <c r="BJ392" s="124"/>
      <c r="BT392" s="124"/>
      <c r="CD392" s="124"/>
      <c r="CN392" s="124"/>
      <c r="CX392" s="124"/>
      <c r="DH392" s="124"/>
      <c r="DR392" s="124"/>
      <c r="EB392" s="124"/>
      <c r="EL392" s="124"/>
      <c r="EV392" s="124"/>
      <c r="FF392" s="124"/>
      <c r="FP392" s="124"/>
      <c r="FZ392" s="124"/>
      <c r="GJ392" s="124"/>
      <c r="GT392" s="124"/>
      <c r="HD392" s="124"/>
      <c r="HN392" s="124"/>
      <c r="HX392" s="124"/>
    </row>
    <row xmlns:x14ac="http://schemas.microsoft.com/office/spreadsheetml/2009/9/ac" r="393" s="3" customFormat="true" x14ac:dyDescent="0.25">
      <c r="A393" s="374"/>
      <c r="B393" s="124"/>
      <c r="L393" s="124"/>
      <c r="V393" s="124"/>
      <c r="AF393" s="124"/>
      <c r="AP393" s="124"/>
      <c r="AZ393" s="124"/>
      <c r="BA393" s="124"/>
      <c r="BJ393" s="124"/>
      <c r="BT393" s="124"/>
      <c r="CD393" s="124"/>
      <c r="CN393" s="124"/>
      <c r="CX393" s="124"/>
      <c r="DH393" s="124"/>
      <c r="DR393" s="124"/>
      <c r="EB393" s="124"/>
      <c r="EL393" s="124"/>
      <c r="EV393" s="124"/>
      <c r="FF393" s="124"/>
      <c r="FP393" s="124"/>
      <c r="FZ393" s="124"/>
      <c r="GJ393" s="124"/>
      <c r="GT393" s="124"/>
      <c r="HD393" s="124"/>
      <c r="HN393" s="124"/>
      <c r="HX393" s="124"/>
    </row>
    <row xmlns:x14ac="http://schemas.microsoft.com/office/spreadsheetml/2009/9/ac" r="394" s="3" customFormat="true" x14ac:dyDescent="0.25">
      <c r="A394" s="374"/>
      <c r="B394" s="124"/>
      <c r="L394" s="124"/>
      <c r="V394" s="124"/>
      <c r="AF394" s="124"/>
      <c r="AP394" s="124"/>
      <c r="AZ394" s="124"/>
      <c r="BA394" s="124"/>
      <c r="BJ394" s="124"/>
      <c r="BT394" s="124"/>
      <c r="CD394" s="124"/>
      <c r="CN394" s="124"/>
      <c r="CX394" s="124"/>
      <c r="DH394" s="124"/>
      <c r="DR394" s="124"/>
      <c r="EB394" s="124"/>
      <c r="EL394" s="124"/>
      <c r="EV394" s="124"/>
      <c r="FF394" s="124"/>
      <c r="FP394" s="124"/>
      <c r="FZ394" s="124"/>
      <c r="GJ394" s="124"/>
      <c r="GT394" s="124"/>
      <c r="HD394" s="124"/>
      <c r="HN394" s="124"/>
      <c r="HX394" s="124"/>
    </row>
    <row xmlns:x14ac="http://schemas.microsoft.com/office/spreadsheetml/2009/9/ac" r="395" s="3" customFormat="true" x14ac:dyDescent="0.25">
      <c r="A395" s="374"/>
      <c r="B395" s="124"/>
      <c r="L395" s="124"/>
      <c r="V395" s="124"/>
      <c r="AF395" s="124"/>
      <c r="AP395" s="124"/>
      <c r="AZ395" s="124"/>
      <c r="BA395" s="124"/>
      <c r="BJ395" s="124"/>
      <c r="BT395" s="124"/>
      <c r="CD395" s="124"/>
      <c r="CN395" s="124"/>
      <c r="CX395" s="124"/>
      <c r="DH395" s="124"/>
      <c r="DR395" s="124"/>
      <c r="EB395" s="124"/>
      <c r="EL395" s="124"/>
      <c r="EV395" s="124"/>
      <c r="FF395" s="124"/>
      <c r="FP395" s="124"/>
      <c r="FZ395" s="124"/>
      <c r="GJ395" s="124"/>
      <c r="GT395" s="124"/>
      <c r="HD395" s="124"/>
      <c r="HN395" s="124"/>
      <c r="HX395" s="124"/>
    </row>
    <row xmlns:x14ac="http://schemas.microsoft.com/office/spreadsheetml/2009/9/ac" r="396" s="3" customFormat="true" x14ac:dyDescent="0.25">
      <c r="A396" s="374"/>
      <c r="B396" s="124"/>
      <c r="L396" s="124"/>
      <c r="V396" s="124"/>
      <c r="AF396" s="124"/>
      <c r="AP396" s="124"/>
      <c r="AZ396" s="124"/>
      <c r="BA396" s="124"/>
      <c r="BJ396" s="124"/>
      <c r="BT396" s="124"/>
      <c r="CD396" s="124"/>
      <c r="CN396" s="124"/>
      <c r="CX396" s="124"/>
      <c r="DH396" s="124"/>
      <c r="DR396" s="124"/>
      <c r="EB396" s="124"/>
      <c r="EL396" s="124"/>
      <c r="EV396" s="124"/>
      <c r="FF396" s="124"/>
      <c r="FP396" s="124"/>
      <c r="FZ396" s="124"/>
      <c r="GJ396" s="124"/>
      <c r="GT396" s="124"/>
      <c r="HD396" s="124"/>
      <c r="HN396" s="124"/>
      <c r="HX396" s="124"/>
    </row>
    <row xmlns:x14ac="http://schemas.microsoft.com/office/spreadsheetml/2009/9/ac" r="397" s="3" customFormat="true" x14ac:dyDescent="0.25">
      <c r="A397" s="374"/>
      <c r="B397" s="124"/>
      <c r="L397" s="124"/>
      <c r="V397" s="124"/>
      <c r="AF397" s="124"/>
      <c r="AP397" s="124"/>
      <c r="AZ397" s="124"/>
      <c r="BA397" s="124"/>
      <c r="BJ397" s="124"/>
      <c r="BT397" s="124"/>
      <c r="CD397" s="124"/>
      <c r="CN397" s="124"/>
      <c r="CX397" s="124"/>
      <c r="DH397" s="124"/>
      <c r="DR397" s="124"/>
      <c r="EB397" s="124"/>
      <c r="EL397" s="124"/>
      <c r="EV397" s="124"/>
      <c r="FF397" s="124"/>
      <c r="FP397" s="124"/>
      <c r="FZ397" s="124"/>
      <c r="GJ397" s="124"/>
      <c r="GT397" s="124"/>
      <c r="HD397" s="124"/>
      <c r="HN397" s="124"/>
      <c r="HX397" s="124"/>
    </row>
    <row xmlns:x14ac="http://schemas.microsoft.com/office/spreadsheetml/2009/9/ac" r="398" s="3" customFormat="true" x14ac:dyDescent="0.25">
      <c r="A398" s="374"/>
      <c r="B398" s="124"/>
      <c r="L398" s="124"/>
      <c r="V398" s="124"/>
      <c r="AF398" s="124"/>
      <c r="AP398" s="124"/>
      <c r="AZ398" s="124"/>
      <c r="BA398" s="124"/>
      <c r="BJ398" s="124"/>
      <c r="BT398" s="124"/>
      <c r="CD398" s="124"/>
      <c r="CN398" s="124"/>
      <c r="CX398" s="124"/>
      <c r="DH398" s="124"/>
      <c r="DR398" s="124"/>
      <c r="EB398" s="124"/>
      <c r="EL398" s="124"/>
      <c r="EV398" s="124"/>
      <c r="FF398" s="124"/>
      <c r="FP398" s="124"/>
      <c r="FZ398" s="124"/>
      <c r="GJ398" s="124"/>
      <c r="GT398" s="124"/>
      <c r="HD398" s="124"/>
      <c r="HN398" s="124"/>
      <c r="HX398" s="124"/>
    </row>
    <row xmlns:x14ac="http://schemas.microsoft.com/office/spreadsheetml/2009/9/ac" r="399" s="3" customFormat="true" x14ac:dyDescent="0.25">
      <c r="A399" s="374"/>
      <c r="B399" s="124"/>
      <c r="L399" s="124"/>
      <c r="V399" s="124"/>
      <c r="AF399" s="124"/>
      <c r="AP399" s="124"/>
      <c r="AZ399" s="124"/>
      <c r="BA399" s="124"/>
      <c r="BJ399" s="124"/>
      <c r="BT399" s="124"/>
      <c r="CD399" s="124"/>
      <c r="CN399" s="124"/>
      <c r="CX399" s="124"/>
      <c r="DH399" s="124"/>
      <c r="DR399" s="124"/>
      <c r="EB399" s="124"/>
      <c r="EL399" s="124"/>
      <c r="EV399" s="124"/>
      <c r="FF399" s="124"/>
      <c r="FP399" s="124"/>
      <c r="FZ399" s="124"/>
      <c r="GJ399" s="124"/>
      <c r="GT399" s="124"/>
      <c r="HD399" s="124"/>
      <c r="HN399" s="124"/>
      <c r="HX399" s="124"/>
    </row>
    <row xmlns:x14ac="http://schemas.microsoft.com/office/spreadsheetml/2009/9/ac" r="400" s="3" customFormat="true" x14ac:dyDescent="0.25">
      <c r="A400" s="374"/>
      <c r="B400" s="124"/>
      <c r="L400" s="124"/>
      <c r="V400" s="124"/>
      <c r="AF400" s="124"/>
      <c r="AP400" s="124"/>
      <c r="AZ400" s="124"/>
      <c r="BA400" s="124"/>
      <c r="BJ400" s="124"/>
      <c r="BT400" s="124"/>
      <c r="CD400" s="124"/>
      <c r="CN400" s="124"/>
      <c r="CX400" s="124"/>
      <c r="DH400" s="124"/>
      <c r="DR400" s="124"/>
      <c r="EB400" s="124"/>
      <c r="EL400" s="124"/>
      <c r="EV400" s="124"/>
      <c r="FF400" s="124"/>
      <c r="FP400" s="124"/>
      <c r="FZ400" s="124"/>
      <c r="GJ400" s="124"/>
      <c r="GT400" s="124"/>
      <c r="HD400" s="124"/>
      <c r="HN400" s="124"/>
      <c r="HX400" s="124"/>
    </row>
    <row xmlns:x14ac="http://schemas.microsoft.com/office/spreadsheetml/2009/9/ac" r="401" s="3" customFormat="true" x14ac:dyDescent="0.25">
      <c r="A401" s="374"/>
      <c r="B401" s="124"/>
      <c r="L401" s="124"/>
      <c r="V401" s="124"/>
      <c r="AF401" s="124"/>
      <c r="AP401" s="124"/>
      <c r="AZ401" s="124"/>
      <c r="BA401" s="124"/>
      <c r="BJ401" s="124"/>
      <c r="BT401" s="124"/>
      <c r="CD401" s="124"/>
      <c r="CN401" s="124"/>
      <c r="CX401" s="124"/>
      <c r="DH401" s="124"/>
      <c r="DR401" s="124"/>
      <c r="EB401" s="124"/>
      <c r="EL401" s="124"/>
      <c r="EV401" s="124"/>
      <c r="FF401" s="124"/>
      <c r="FP401" s="124"/>
      <c r="FZ401" s="124"/>
      <c r="GJ401" s="124"/>
      <c r="GT401" s="124"/>
      <c r="HD401" s="124"/>
      <c r="HN401" s="124"/>
      <c r="HX401" s="124"/>
    </row>
    <row xmlns:x14ac="http://schemas.microsoft.com/office/spreadsheetml/2009/9/ac" r="402" s="3" customFormat="true" x14ac:dyDescent="0.25">
      <c r="A402" s="374"/>
      <c r="B402" s="124"/>
      <c r="L402" s="124"/>
      <c r="V402" s="124"/>
      <c r="AF402" s="124"/>
      <c r="AP402" s="124"/>
      <c r="AZ402" s="124"/>
      <c r="BA402" s="124"/>
      <c r="BJ402" s="124"/>
      <c r="BT402" s="124"/>
      <c r="CD402" s="124"/>
      <c r="CN402" s="124"/>
      <c r="CX402" s="124"/>
      <c r="DH402" s="124"/>
      <c r="DR402" s="124"/>
      <c r="EB402" s="124"/>
      <c r="EL402" s="124"/>
      <c r="EV402" s="124"/>
      <c r="FF402" s="124"/>
      <c r="FP402" s="124"/>
      <c r="FZ402" s="124"/>
      <c r="GJ402" s="124"/>
      <c r="GT402" s="124"/>
      <c r="HD402" s="124"/>
      <c r="HN402" s="124"/>
      <c r="HX402" s="124"/>
    </row>
    <row xmlns:x14ac="http://schemas.microsoft.com/office/spreadsheetml/2009/9/ac" r="403" s="3" customFormat="true" x14ac:dyDescent="0.25">
      <c r="A403" s="374"/>
      <c r="B403" s="124"/>
      <c r="L403" s="124"/>
      <c r="V403" s="124"/>
      <c r="AF403" s="124"/>
      <c r="AP403" s="124"/>
      <c r="AZ403" s="124"/>
      <c r="BA403" s="124"/>
      <c r="BJ403" s="124"/>
      <c r="BT403" s="124"/>
      <c r="CD403" s="124"/>
      <c r="CN403" s="124"/>
      <c r="CX403" s="124"/>
      <c r="DH403" s="124"/>
      <c r="DR403" s="124"/>
      <c r="EB403" s="124"/>
      <c r="EL403" s="124"/>
      <c r="EV403" s="124"/>
      <c r="FF403" s="124"/>
      <c r="FP403" s="124"/>
      <c r="FZ403" s="124"/>
      <c r="GJ403" s="124"/>
      <c r="GT403" s="124"/>
      <c r="HD403" s="124"/>
      <c r="HN403" s="124"/>
      <c r="HX403" s="124"/>
    </row>
    <row xmlns:x14ac="http://schemas.microsoft.com/office/spreadsheetml/2009/9/ac" r="404" s="3" customFormat="true" x14ac:dyDescent="0.25">
      <c r="A404" s="374"/>
      <c r="B404" s="124"/>
      <c r="L404" s="124"/>
      <c r="V404" s="124"/>
      <c r="AF404" s="124"/>
      <c r="AP404" s="124"/>
      <c r="AZ404" s="124"/>
      <c r="BA404" s="124"/>
      <c r="BJ404" s="124"/>
      <c r="BT404" s="124"/>
      <c r="CD404" s="124"/>
      <c r="CN404" s="124"/>
      <c r="CX404" s="124"/>
      <c r="DH404" s="124"/>
      <c r="DR404" s="124"/>
      <c r="EB404" s="124"/>
      <c r="EL404" s="124"/>
      <c r="EV404" s="124"/>
      <c r="FF404" s="124"/>
      <c r="FP404" s="124"/>
      <c r="FZ404" s="124"/>
      <c r="GJ404" s="124"/>
      <c r="GT404" s="124"/>
      <c r="HD404" s="124"/>
      <c r="HN404" s="124"/>
      <c r="HX404" s="124"/>
    </row>
    <row xmlns:x14ac="http://schemas.microsoft.com/office/spreadsheetml/2009/9/ac" r="405" s="3" customFormat="true" x14ac:dyDescent="0.25">
      <c r="A405" s="374"/>
      <c r="B405" s="124"/>
      <c r="L405" s="124"/>
      <c r="V405" s="124"/>
      <c r="AF405" s="124"/>
      <c r="AP405" s="124"/>
      <c r="AZ405" s="124"/>
      <c r="BA405" s="124"/>
      <c r="BJ405" s="124"/>
      <c r="BT405" s="124"/>
      <c r="CD405" s="124"/>
      <c r="CN405" s="124"/>
      <c r="CX405" s="124"/>
      <c r="DH405" s="124"/>
      <c r="DR405" s="124"/>
      <c r="EB405" s="124"/>
      <c r="EL405" s="124"/>
      <c r="EV405" s="124"/>
      <c r="FF405" s="124"/>
      <c r="FP405" s="124"/>
      <c r="FZ405" s="124"/>
      <c r="GJ405" s="124"/>
      <c r="GT405" s="124"/>
      <c r="HD405" s="124"/>
      <c r="HN405" s="124"/>
      <c r="HX405" s="124"/>
    </row>
    <row xmlns:x14ac="http://schemas.microsoft.com/office/spreadsheetml/2009/9/ac" r="406" s="3" customFormat="true" x14ac:dyDescent="0.25">
      <c r="A406" s="374"/>
      <c r="B406" s="124"/>
      <c r="L406" s="124"/>
      <c r="V406" s="124"/>
      <c r="AF406" s="124"/>
      <c r="AP406" s="124"/>
      <c r="AZ406" s="124"/>
      <c r="BA406" s="124"/>
      <c r="BJ406" s="124"/>
      <c r="BT406" s="124"/>
      <c r="CD406" s="124"/>
      <c r="CN406" s="124"/>
      <c r="CX406" s="124"/>
      <c r="DH406" s="124"/>
      <c r="DR406" s="124"/>
      <c r="EB406" s="124"/>
      <c r="EL406" s="124"/>
      <c r="EV406" s="124"/>
      <c r="FF406" s="124"/>
      <c r="FP406" s="124"/>
      <c r="FZ406" s="124"/>
      <c r="GJ406" s="124"/>
      <c r="GT406" s="124"/>
      <c r="HD406" s="124"/>
      <c r="HN406" s="124"/>
      <c r="HX406" s="124"/>
    </row>
    <row xmlns:x14ac="http://schemas.microsoft.com/office/spreadsheetml/2009/9/ac" r="407" s="3" customFormat="true" x14ac:dyDescent="0.25">
      <c r="A407" s="374"/>
      <c r="B407" s="124"/>
      <c r="L407" s="124"/>
      <c r="V407" s="124"/>
      <c r="AF407" s="124"/>
      <c r="AP407" s="124"/>
      <c r="AZ407" s="124"/>
      <c r="BA407" s="124"/>
      <c r="BJ407" s="124"/>
      <c r="BT407" s="124"/>
      <c r="CD407" s="124"/>
      <c r="CN407" s="124"/>
      <c r="CX407" s="124"/>
      <c r="DH407" s="124"/>
      <c r="DR407" s="124"/>
      <c r="EB407" s="124"/>
      <c r="EL407" s="124"/>
      <c r="EV407" s="124"/>
      <c r="FF407" s="124"/>
      <c r="FP407" s="124"/>
      <c r="FZ407" s="124"/>
      <c r="GJ407" s="124"/>
      <c r="GT407" s="124"/>
      <c r="HD407" s="124"/>
      <c r="HN407" s="124"/>
      <c r="HX407" s="124"/>
    </row>
    <row xmlns:x14ac="http://schemas.microsoft.com/office/spreadsheetml/2009/9/ac" r="408" s="3" customFormat="true" x14ac:dyDescent="0.25">
      <c r="A408" s="374"/>
      <c r="B408" s="124"/>
      <c r="L408" s="124"/>
      <c r="V408" s="124"/>
      <c r="AF408" s="124"/>
      <c r="AP408" s="124"/>
      <c r="AZ408" s="124"/>
      <c r="BA408" s="124"/>
      <c r="BJ408" s="124"/>
      <c r="BT408" s="124"/>
      <c r="CD408" s="124"/>
      <c r="CN408" s="124"/>
      <c r="CX408" s="124"/>
      <c r="DH408" s="124"/>
      <c r="DR408" s="124"/>
      <c r="EB408" s="124"/>
      <c r="EL408" s="124"/>
      <c r="EV408" s="124"/>
      <c r="FF408" s="124"/>
      <c r="FP408" s="124"/>
      <c r="FZ408" s="124"/>
      <c r="GJ408" s="124"/>
      <c r="GT408" s="124"/>
      <c r="HD408" s="124"/>
      <c r="HN408" s="124"/>
      <c r="HX408" s="124"/>
    </row>
    <row xmlns:x14ac="http://schemas.microsoft.com/office/spreadsheetml/2009/9/ac" r="409" s="3" customFormat="true" x14ac:dyDescent="0.25">
      <c r="A409" s="374"/>
      <c r="B409" s="124"/>
      <c r="L409" s="124"/>
      <c r="V409" s="124"/>
      <c r="AF409" s="124"/>
      <c r="AP409" s="124"/>
      <c r="AZ409" s="124"/>
      <c r="BA409" s="124"/>
      <c r="BJ409" s="124"/>
      <c r="BT409" s="124"/>
      <c r="CD409" s="124"/>
      <c r="CN409" s="124"/>
      <c r="CX409" s="124"/>
      <c r="DH409" s="124"/>
      <c r="DR409" s="124"/>
      <c r="EB409" s="124"/>
      <c r="EL409" s="124"/>
      <c r="EV409" s="124"/>
      <c r="FF409" s="124"/>
      <c r="FP409" s="124"/>
      <c r="FZ409" s="124"/>
      <c r="GJ409" s="124"/>
      <c r="GT409" s="124"/>
      <c r="HD409" s="124"/>
      <c r="HN409" s="124"/>
      <c r="HX409" s="124"/>
    </row>
    <row xmlns:x14ac="http://schemas.microsoft.com/office/spreadsheetml/2009/9/ac" r="410" s="3" customFormat="true" x14ac:dyDescent="0.25">
      <c r="A410" s="374"/>
      <c r="B410" s="124"/>
      <c r="L410" s="124"/>
      <c r="V410" s="124"/>
      <c r="AF410" s="124"/>
      <c r="AP410" s="124"/>
      <c r="AZ410" s="124"/>
      <c r="BA410" s="124"/>
      <c r="BJ410" s="124"/>
      <c r="BT410" s="124"/>
      <c r="CD410" s="124"/>
      <c r="CN410" s="124"/>
      <c r="CX410" s="124"/>
      <c r="DH410" s="124"/>
      <c r="DR410" s="124"/>
      <c r="EB410" s="124"/>
      <c r="EL410" s="124"/>
      <c r="EV410" s="124"/>
      <c r="FF410" s="124"/>
      <c r="FP410" s="124"/>
      <c r="FZ410" s="124"/>
      <c r="GJ410" s="124"/>
      <c r="GT410" s="124"/>
      <c r="HD410" s="124"/>
      <c r="HN410" s="124"/>
      <c r="HX410" s="124"/>
    </row>
    <row xmlns:x14ac="http://schemas.microsoft.com/office/spreadsheetml/2009/9/ac" r="411" s="3" customFormat="true" x14ac:dyDescent="0.25">
      <c r="A411" s="374"/>
      <c r="B411" s="124"/>
      <c r="L411" s="124"/>
      <c r="V411" s="124"/>
      <c r="AF411" s="124"/>
      <c r="AP411" s="124"/>
      <c r="AZ411" s="124"/>
      <c r="BA411" s="124"/>
      <c r="BJ411" s="124"/>
      <c r="BT411" s="124"/>
      <c r="CD411" s="124"/>
      <c r="CN411" s="124"/>
      <c r="CX411" s="124"/>
      <c r="DH411" s="124"/>
      <c r="DR411" s="124"/>
      <c r="EB411" s="124"/>
      <c r="EL411" s="124"/>
      <c r="EV411" s="124"/>
      <c r="FF411" s="124"/>
      <c r="FP411" s="124"/>
      <c r="FZ411" s="124"/>
      <c r="GJ411" s="124"/>
      <c r="GT411" s="124"/>
      <c r="HD411" s="124"/>
      <c r="HN411" s="124"/>
      <c r="HX411" s="124"/>
    </row>
    <row xmlns:x14ac="http://schemas.microsoft.com/office/spreadsheetml/2009/9/ac" r="412" s="3" customFormat="true" x14ac:dyDescent="0.25">
      <c r="A412" s="374"/>
      <c r="B412" s="124"/>
      <c r="L412" s="124"/>
      <c r="V412" s="124"/>
      <c r="AF412" s="124"/>
      <c r="AP412" s="124"/>
      <c r="AZ412" s="124"/>
      <c r="BA412" s="124"/>
      <c r="BJ412" s="124"/>
      <c r="BT412" s="124"/>
      <c r="CD412" s="124"/>
      <c r="CN412" s="124"/>
      <c r="CX412" s="124"/>
      <c r="DH412" s="124"/>
      <c r="DR412" s="124"/>
      <c r="EB412" s="124"/>
      <c r="EL412" s="124"/>
      <c r="EV412" s="124"/>
      <c r="FF412" s="124"/>
      <c r="FP412" s="124"/>
      <c r="FZ412" s="124"/>
      <c r="GJ412" s="124"/>
      <c r="GT412" s="124"/>
      <c r="HD412" s="124"/>
      <c r="HN412" s="124"/>
      <c r="HX412" s="124"/>
    </row>
    <row xmlns:x14ac="http://schemas.microsoft.com/office/spreadsheetml/2009/9/ac" r="413" s="3" customFormat="true" x14ac:dyDescent="0.25">
      <c r="A413" s="374"/>
      <c r="B413" s="124"/>
      <c r="L413" s="124"/>
      <c r="V413" s="124"/>
      <c r="AF413" s="124"/>
      <c r="AP413" s="124"/>
      <c r="AZ413" s="124"/>
      <c r="BA413" s="124"/>
      <c r="BJ413" s="124"/>
      <c r="BT413" s="124"/>
      <c r="CD413" s="124"/>
      <c r="CN413" s="124"/>
      <c r="CX413" s="124"/>
      <c r="DH413" s="124"/>
      <c r="DR413" s="124"/>
      <c r="EB413" s="124"/>
      <c r="EL413" s="124"/>
      <c r="EV413" s="124"/>
      <c r="FF413" s="124"/>
      <c r="FP413" s="124"/>
      <c r="FZ413" s="124"/>
      <c r="GJ413" s="124"/>
      <c r="GT413" s="124"/>
      <c r="HD413" s="124"/>
      <c r="HN413" s="124"/>
      <c r="HX413" s="124"/>
    </row>
    <row xmlns:x14ac="http://schemas.microsoft.com/office/spreadsheetml/2009/9/ac" r="414" s="3" customFormat="true" x14ac:dyDescent="0.25">
      <c r="A414" s="374"/>
      <c r="B414" s="124"/>
      <c r="L414" s="124"/>
      <c r="V414" s="124"/>
      <c r="AF414" s="124"/>
      <c r="AP414" s="124"/>
      <c r="AZ414" s="124"/>
      <c r="BA414" s="124"/>
      <c r="BJ414" s="124"/>
      <c r="BT414" s="124"/>
      <c r="CD414" s="124"/>
      <c r="CN414" s="124"/>
      <c r="CX414" s="124"/>
      <c r="DH414" s="124"/>
      <c r="DR414" s="124"/>
      <c r="EB414" s="124"/>
      <c r="EL414" s="124"/>
      <c r="EV414" s="124"/>
      <c r="FF414" s="124"/>
      <c r="FP414" s="124"/>
      <c r="FZ414" s="124"/>
      <c r="GJ414" s="124"/>
      <c r="GT414" s="124"/>
      <c r="HD414" s="124"/>
      <c r="HN414" s="124"/>
      <c r="HX414" s="124"/>
    </row>
    <row xmlns:x14ac="http://schemas.microsoft.com/office/spreadsheetml/2009/9/ac" r="415" s="3" customFormat="true" x14ac:dyDescent="0.25">
      <c r="A415" s="374"/>
      <c r="B415" s="124"/>
      <c r="L415" s="124"/>
      <c r="V415" s="124"/>
      <c r="AF415" s="124"/>
      <c r="AP415" s="124"/>
      <c r="AZ415" s="124"/>
      <c r="BA415" s="124"/>
      <c r="BJ415" s="124"/>
      <c r="BT415" s="124"/>
      <c r="CD415" s="124"/>
      <c r="CN415" s="124"/>
      <c r="CX415" s="124"/>
      <c r="DH415" s="124"/>
      <c r="DR415" s="124"/>
      <c r="EB415" s="124"/>
      <c r="EL415" s="124"/>
      <c r="EV415" s="124"/>
      <c r="FF415" s="124"/>
      <c r="FP415" s="124"/>
      <c r="FZ415" s="124"/>
      <c r="GJ415" s="124"/>
      <c r="GT415" s="124"/>
      <c r="HD415" s="124"/>
      <c r="HN415" s="124"/>
      <c r="HX415" s="124"/>
    </row>
    <row xmlns:x14ac="http://schemas.microsoft.com/office/spreadsheetml/2009/9/ac" r="416" s="3" customFormat="true" x14ac:dyDescent="0.25">
      <c r="A416" s="374"/>
      <c r="B416" s="124"/>
      <c r="L416" s="124"/>
      <c r="V416" s="124"/>
      <c r="AF416" s="124"/>
      <c r="AP416" s="124"/>
      <c r="AZ416" s="124"/>
      <c r="BA416" s="124"/>
      <c r="BJ416" s="124"/>
      <c r="BT416" s="124"/>
      <c r="CD416" s="124"/>
      <c r="CN416" s="124"/>
      <c r="CX416" s="124"/>
      <c r="DH416" s="124"/>
      <c r="DR416" s="124"/>
      <c r="EB416" s="124"/>
      <c r="EL416" s="124"/>
      <c r="EV416" s="124"/>
      <c r="FF416" s="124"/>
      <c r="FP416" s="124"/>
      <c r="FZ416" s="124"/>
      <c r="GJ416" s="124"/>
      <c r="GT416" s="124"/>
      <c r="HD416" s="124"/>
      <c r="HN416" s="124"/>
      <c r="HX416" s="124"/>
    </row>
    <row xmlns:x14ac="http://schemas.microsoft.com/office/spreadsheetml/2009/9/ac" r="417" s="3" customFormat="true" x14ac:dyDescent="0.25">
      <c r="A417" s="374"/>
      <c r="B417" s="124"/>
      <c r="L417" s="124"/>
      <c r="V417" s="124"/>
      <c r="AF417" s="124"/>
      <c r="AP417" s="124"/>
      <c r="AZ417" s="124"/>
      <c r="BA417" s="124"/>
      <c r="BJ417" s="124"/>
      <c r="BT417" s="124"/>
      <c r="CD417" s="124"/>
      <c r="CN417" s="124"/>
      <c r="CX417" s="124"/>
      <c r="DH417" s="124"/>
      <c r="DR417" s="124"/>
      <c r="EB417" s="124"/>
      <c r="EL417" s="124"/>
      <c r="EV417" s="124"/>
      <c r="FF417" s="124"/>
      <c r="FP417" s="124"/>
      <c r="FZ417" s="124"/>
      <c r="GJ417" s="124"/>
      <c r="GT417" s="124"/>
      <c r="HD417" s="124"/>
      <c r="HN417" s="124"/>
      <c r="HX417" s="124"/>
    </row>
    <row xmlns:x14ac="http://schemas.microsoft.com/office/spreadsheetml/2009/9/ac" r="418" s="3" customFormat="true" x14ac:dyDescent="0.25">
      <c r="A418" s="374"/>
      <c r="B418" s="124"/>
      <c r="L418" s="124"/>
      <c r="V418" s="124"/>
      <c r="AF418" s="124"/>
      <c r="AP418" s="124"/>
      <c r="AZ418" s="124"/>
      <c r="BA418" s="124"/>
      <c r="BJ418" s="124"/>
      <c r="BT418" s="124"/>
      <c r="CD418" s="124"/>
      <c r="CN418" s="124"/>
      <c r="CX418" s="124"/>
      <c r="DH418" s="124"/>
      <c r="DR418" s="124"/>
      <c r="EB418" s="124"/>
      <c r="EL418" s="124"/>
      <c r="EV418" s="124"/>
      <c r="FF418" s="124"/>
      <c r="FP418" s="124"/>
      <c r="FZ418" s="124"/>
      <c r="GJ418" s="124"/>
      <c r="GT418" s="124"/>
      <c r="HD418" s="124"/>
      <c r="HN418" s="124"/>
      <c r="HX418" s="124"/>
    </row>
    <row xmlns:x14ac="http://schemas.microsoft.com/office/spreadsheetml/2009/9/ac" r="419" s="3" customFormat="true" x14ac:dyDescent="0.25">
      <c r="A419" s="374"/>
      <c r="B419" s="124"/>
      <c r="L419" s="124"/>
      <c r="V419" s="124"/>
      <c r="AF419" s="124"/>
      <c r="AP419" s="124"/>
      <c r="AZ419" s="124"/>
      <c r="BA419" s="124"/>
      <c r="BJ419" s="124"/>
      <c r="BT419" s="124"/>
      <c r="CD419" s="124"/>
      <c r="CN419" s="124"/>
      <c r="CX419" s="124"/>
      <c r="DH419" s="124"/>
      <c r="DR419" s="124"/>
      <c r="EB419" s="124"/>
      <c r="EL419" s="124"/>
      <c r="EV419" s="124"/>
      <c r="FF419" s="124"/>
      <c r="FP419" s="124"/>
      <c r="FZ419" s="124"/>
      <c r="GJ419" s="124"/>
      <c r="GT419" s="124"/>
      <c r="HD419" s="124"/>
      <c r="HN419" s="124"/>
      <c r="HX419" s="124"/>
    </row>
    <row xmlns:x14ac="http://schemas.microsoft.com/office/spreadsheetml/2009/9/ac" r="420" s="3" customFormat="true" x14ac:dyDescent="0.25">
      <c r="A420" s="374"/>
      <c r="B420" s="124"/>
      <c r="L420" s="124"/>
      <c r="V420" s="124"/>
      <c r="AF420" s="124"/>
      <c r="AP420" s="124"/>
      <c r="AZ420" s="124"/>
      <c r="BA420" s="124"/>
      <c r="BJ420" s="124"/>
      <c r="BT420" s="124"/>
      <c r="CD420" s="124"/>
      <c r="CN420" s="124"/>
      <c r="CX420" s="124"/>
      <c r="DH420" s="124"/>
      <c r="DR420" s="124"/>
      <c r="EB420" s="124"/>
      <c r="EL420" s="124"/>
      <c r="EV420" s="124"/>
      <c r="FF420" s="124"/>
      <c r="FP420" s="124"/>
      <c r="FZ420" s="124"/>
      <c r="GJ420" s="124"/>
      <c r="GT420" s="124"/>
      <c r="HD420" s="124"/>
      <c r="HN420" s="124"/>
      <c r="HX420" s="124"/>
    </row>
    <row xmlns:x14ac="http://schemas.microsoft.com/office/spreadsheetml/2009/9/ac" r="421" s="3" customFormat="true" x14ac:dyDescent="0.25">
      <c r="A421" s="374"/>
      <c r="B421" s="124"/>
      <c r="L421" s="124"/>
      <c r="V421" s="124"/>
      <c r="AF421" s="124"/>
      <c r="AP421" s="124"/>
      <c r="AZ421" s="124"/>
      <c r="BA421" s="124"/>
      <c r="BJ421" s="124"/>
      <c r="BT421" s="124"/>
      <c r="CD421" s="124"/>
      <c r="CN421" s="124"/>
      <c r="CX421" s="124"/>
      <c r="DH421" s="124"/>
      <c r="DR421" s="124"/>
      <c r="EB421" s="124"/>
      <c r="EL421" s="124"/>
      <c r="EV421" s="124"/>
      <c r="FF421" s="124"/>
      <c r="FP421" s="124"/>
      <c r="FZ421" s="124"/>
      <c r="GJ421" s="124"/>
      <c r="GT421" s="124"/>
      <c r="HD421" s="124"/>
      <c r="HN421" s="124"/>
      <c r="HX421" s="124"/>
    </row>
    <row xmlns:x14ac="http://schemas.microsoft.com/office/spreadsheetml/2009/9/ac" r="422" s="3" customFormat="true" x14ac:dyDescent="0.25">
      <c r="A422" s="374"/>
      <c r="B422" s="124"/>
      <c r="L422" s="124"/>
      <c r="V422" s="124"/>
      <c r="AF422" s="124"/>
      <c r="AP422" s="124"/>
      <c r="AZ422" s="124"/>
      <c r="BA422" s="124"/>
      <c r="BJ422" s="124"/>
      <c r="BT422" s="124"/>
      <c r="CD422" s="124"/>
      <c r="CN422" s="124"/>
      <c r="CX422" s="124"/>
      <c r="DH422" s="124"/>
      <c r="DR422" s="124"/>
      <c r="EB422" s="124"/>
      <c r="EL422" s="124"/>
      <c r="EV422" s="124"/>
      <c r="FF422" s="124"/>
      <c r="FP422" s="124"/>
      <c r="FZ422" s="124"/>
      <c r="GJ422" s="124"/>
      <c r="GT422" s="124"/>
      <c r="HD422" s="124"/>
      <c r="HN422" s="124"/>
      <c r="HX422" s="124"/>
    </row>
    <row xmlns:x14ac="http://schemas.microsoft.com/office/spreadsheetml/2009/9/ac" r="423" s="3" customFormat="true" x14ac:dyDescent="0.25">
      <c r="A423" s="374"/>
      <c r="B423" s="124"/>
      <c r="L423" s="124"/>
      <c r="V423" s="124"/>
      <c r="AF423" s="124"/>
      <c r="AP423" s="124"/>
      <c r="AZ423" s="124"/>
      <c r="BA423" s="124"/>
      <c r="BJ423" s="124"/>
      <c r="BT423" s="124"/>
      <c r="CD423" s="124"/>
      <c r="CN423" s="124"/>
      <c r="CX423" s="124"/>
      <c r="DH423" s="124"/>
      <c r="DR423" s="124"/>
      <c r="EB423" s="124"/>
      <c r="EL423" s="124"/>
      <c r="EV423" s="124"/>
      <c r="FF423" s="124"/>
      <c r="FP423" s="124"/>
      <c r="FZ423" s="124"/>
      <c r="GJ423" s="124"/>
      <c r="GT423" s="124"/>
      <c r="HD423" s="124"/>
      <c r="HN423" s="124"/>
      <c r="HX423" s="124"/>
    </row>
    <row xmlns:x14ac="http://schemas.microsoft.com/office/spreadsheetml/2009/9/ac" r="424" s="3" customFormat="true" x14ac:dyDescent="0.25">
      <c r="A424" s="374"/>
      <c r="B424" s="124"/>
      <c r="L424" s="124"/>
      <c r="V424" s="124"/>
      <c r="AF424" s="124"/>
      <c r="AP424" s="124"/>
      <c r="AZ424" s="124"/>
      <c r="BA424" s="124"/>
      <c r="BJ424" s="124"/>
      <c r="BT424" s="124"/>
      <c r="CD424" s="124"/>
      <c r="CN424" s="124"/>
      <c r="CX424" s="124"/>
      <c r="DH424" s="124"/>
      <c r="DR424" s="124"/>
      <c r="EB424" s="124"/>
      <c r="EL424" s="124"/>
      <c r="EV424" s="124"/>
      <c r="FF424" s="124"/>
      <c r="FP424" s="124"/>
      <c r="FZ424" s="124"/>
      <c r="GJ424" s="124"/>
      <c r="GT424" s="124"/>
      <c r="HD424" s="124"/>
      <c r="HN424" s="124"/>
      <c r="HX424" s="124"/>
    </row>
    <row xmlns:x14ac="http://schemas.microsoft.com/office/spreadsheetml/2009/9/ac" r="425" s="3" customFormat="true" x14ac:dyDescent="0.25">
      <c r="A425" s="374"/>
      <c r="B425" s="124"/>
      <c r="L425" s="124"/>
      <c r="V425" s="124"/>
      <c r="AF425" s="124"/>
      <c r="AP425" s="124"/>
      <c r="AZ425" s="124"/>
      <c r="BA425" s="124"/>
      <c r="BJ425" s="124"/>
      <c r="BT425" s="124"/>
      <c r="CD425" s="124"/>
      <c r="CN425" s="124"/>
      <c r="CX425" s="124"/>
      <c r="DH425" s="124"/>
      <c r="DR425" s="124"/>
      <c r="EB425" s="124"/>
      <c r="EL425" s="124"/>
      <c r="EV425" s="124"/>
      <c r="FF425" s="124"/>
      <c r="FP425" s="124"/>
      <c r="FZ425" s="124"/>
      <c r="GJ425" s="124"/>
      <c r="GT425" s="124"/>
      <c r="HD425" s="124"/>
      <c r="HN425" s="124"/>
      <c r="HX425" s="124"/>
    </row>
    <row xmlns:x14ac="http://schemas.microsoft.com/office/spreadsheetml/2009/9/ac" r="426" s="3" customFormat="true" x14ac:dyDescent="0.25">
      <c r="A426" s="374"/>
      <c r="B426" s="124"/>
      <c r="L426" s="124"/>
      <c r="V426" s="124"/>
      <c r="AF426" s="124"/>
      <c r="AP426" s="124"/>
      <c r="AZ426" s="124"/>
      <c r="BA426" s="124"/>
      <c r="BJ426" s="124"/>
      <c r="BT426" s="124"/>
      <c r="CD426" s="124"/>
      <c r="CN426" s="124"/>
      <c r="CX426" s="124"/>
      <c r="DH426" s="124"/>
      <c r="DR426" s="124"/>
      <c r="EB426" s="124"/>
      <c r="EL426" s="124"/>
      <c r="EV426" s="124"/>
      <c r="FF426" s="124"/>
      <c r="FP426" s="124"/>
      <c r="FZ426" s="124"/>
      <c r="GJ426" s="124"/>
      <c r="GT426" s="124"/>
      <c r="HD426" s="124"/>
      <c r="HN426" s="124"/>
      <c r="HX426" s="124"/>
    </row>
    <row xmlns:x14ac="http://schemas.microsoft.com/office/spreadsheetml/2009/9/ac" r="427" s="3" customFormat="true" x14ac:dyDescent="0.25">
      <c r="A427" s="374"/>
      <c r="B427" s="124"/>
      <c r="L427" s="124"/>
      <c r="V427" s="124"/>
      <c r="AF427" s="124"/>
      <c r="AP427" s="124"/>
      <c r="AZ427" s="124"/>
      <c r="BA427" s="124"/>
      <c r="BJ427" s="124"/>
      <c r="BT427" s="124"/>
      <c r="CD427" s="124"/>
      <c r="CN427" s="124"/>
      <c r="CX427" s="124"/>
      <c r="DH427" s="124"/>
      <c r="DR427" s="124"/>
      <c r="EB427" s="124"/>
      <c r="EL427" s="124"/>
      <c r="EV427" s="124"/>
      <c r="FF427" s="124"/>
      <c r="FP427" s="124"/>
      <c r="FZ427" s="124"/>
      <c r="GJ427" s="124"/>
      <c r="GT427" s="124"/>
      <c r="HD427" s="124"/>
      <c r="HN427" s="124"/>
      <c r="HX427" s="124"/>
    </row>
    <row xmlns:x14ac="http://schemas.microsoft.com/office/spreadsheetml/2009/9/ac" r="428" s="3" customFormat="true" x14ac:dyDescent="0.25">
      <c r="A428" s="374"/>
      <c r="B428" s="124"/>
      <c r="L428" s="124"/>
      <c r="V428" s="124"/>
      <c r="AF428" s="124"/>
      <c r="AP428" s="124"/>
      <c r="AZ428" s="124"/>
      <c r="BA428" s="124"/>
      <c r="BJ428" s="124"/>
      <c r="BT428" s="124"/>
      <c r="CD428" s="124"/>
      <c r="CN428" s="124"/>
      <c r="CX428" s="124"/>
      <c r="DH428" s="124"/>
      <c r="DR428" s="124"/>
      <c r="EB428" s="124"/>
      <c r="EL428" s="124"/>
      <c r="EV428" s="124"/>
      <c r="FF428" s="124"/>
      <c r="FP428" s="124"/>
      <c r="FZ428" s="124"/>
      <c r="GJ428" s="124"/>
      <c r="GT428" s="124"/>
      <c r="HD428" s="124"/>
      <c r="HN428" s="124"/>
      <c r="HX428" s="124"/>
    </row>
    <row xmlns:x14ac="http://schemas.microsoft.com/office/spreadsheetml/2009/9/ac" r="429" s="3" customFormat="true" x14ac:dyDescent="0.25">
      <c r="A429" s="374"/>
      <c r="B429" s="124"/>
      <c r="L429" s="124"/>
      <c r="V429" s="124"/>
      <c r="AF429" s="124"/>
      <c r="AP429" s="124"/>
      <c r="AZ429" s="124"/>
      <c r="BA429" s="124"/>
      <c r="BJ429" s="124"/>
      <c r="BT429" s="124"/>
      <c r="CD429" s="124"/>
      <c r="CN429" s="124"/>
      <c r="CX429" s="124"/>
      <c r="DH429" s="124"/>
      <c r="DR429" s="124"/>
      <c r="EB429" s="124"/>
      <c r="EL429" s="124"/>
      <c r="EV429" s="124"/>
      <c r="FF429" s="124"/>
      <c r="FP429" s="124"/>
      <c r="FZ429" s="124"/>
      <c r="GJ429" s="124"/>
      <c r="GT429" s="124"/>
      <c r="HD429" s="124"/>
      <c r="HN429" s="124"/>
      <c r="HX429" s="124"/>
    </row>
    <row xmlns:x14ac="http://schemas.microsoft.com/office/spreadsheetml/2009/9/ac" r="430" s="3" customFormat="true" x14ac:dyDescent="0.25">
      <c r="A430" s="374"/>
      <c r="B430" s="124"/>
      <c r="L430" s="124"/>
      <c r="V430" s="124"/>
      <c r="AF430" s="124"/>
      <c r="AP430" s="124"/>
      <c r="AZ430" s="124"/>
      <c r="BA430" s="124"/>
      <c r="BJ430" s="124"/>
      <c r="BT430" s="124"/>
      <c r="CD430" s="124"/>
      <c r="CN430" s="124"/>
      <c r="CX430" s="124"/>
      <c r="DH430" s="124"/>
      <c r="DR430" s="124"/>
      <c r="EB430" s="124"/>
      <c r="EL430" s="124"/>
      <c r="EV430" s="124"/>
      <c r="FF430" s="124"/>
      <c r="FP430" s="124"/>
      <c r="FZ430" s="124"/>
      <c r="GJ430" s="124"/>
      <c r="GT430" s="124"/>
      <c r="HD430" s="124"/>
      <c r="HN430" s="124"/>
      <c r="HX430" s="124"/>
    </row>
    <row xmlns:x14ac="http://schemas.microsoft.com/office/spreadsheetml/2009/9/ac" r="431" s="3" customFormat="true" x14ac:dyDescent="0.25">
      <c r="A431" s="374"/>
      <c r="B431" s="124"/>
      <c r="L431" s="124"/>
      <c r="V431" s="124"/>
      <c r="AF431" s="124"/>
      <c r="AP431" s="124"/>
      <c r="AZ431" s="124"/>
      <c r="BA431" s="124"/>
      <c r="BJ431" s="124"/>
      <c r="BT431" s="124"/>
      <c r="CD431" s="124"/>
      <c r="CN431" s="124"/>
      <c r="CX431" s="124"/>
      <c r="DH431" s="124"/>
      <c r="DR431" s="124"/>
      <c r="EB431" s="124"/>
      <c r="EL431" s="124"/>
      <c r="EV431" s="124"/>
      <c r="FF431" s="124"/>
      <c r="FP431" s="124"/>
      <c r="FZ431" s="124"/>
      <c r="GJ431" s="124"/>
      <c r="GT431" s="124"/>
      <c r="HD431" s="124"/>
      <c r="HN431" s="124"/>
      <c r="HX431" s="124"/>
    </row>
    <row xmlns:x14ac="http://schemas.microsoft.com/office/spreadsheetml/2009/9/ac" r="432" s="3" customFormat="true" x14ac:dyDescent="0.25">
      <c r="A432" s="374"/>
      <c r="B432" s="124"/>
      <c r="L432" s="124"/>
      <c r="V432" s="124"/>
      <c r="AF432" s="124"/>
      <c r="AP432" s="124"/>
      <c r="AZ432" s="124"/>
      <c r="BA432" s="124"/>
      <c r="BJ432" s="124"/>
      <c r="BT432" s="124"/>
      <c r="CD432" s="124"/>
      <c r="CN432" s="124"/>
      <c r="CX432" s="124"/>
      <c r="DH432" s="124"/>
      <c r="DR432" s="124"/>
      <c r="EB432" s="124"/>
      <c r="EL432" s="124"/>
      <c r="EV432" s="124"/>
      <c r="FF432" s="124"/>
      <c r="FP432" s="124"/>
      <c r="FZ432" s="124"/>
      <c r="GJ432" s="124"/>
      <c r="GT432" s="124"/>
      <c r="HD432" s="124"/>
      <c r="HN432" s="124"/>
      <c r="HX432" s="124"/>
    </row>
    <row xmlns:x14ac="http://schemas.microsoft.com/office/spreadsheetml/2009/9/ac" r="433" s="3" customFormat="true" x14ac:dyDescent="0.25">
      <c r="A433" s="374"/>
      <c r="B433" s="124"/>
      <c r="L433" s="124"/>
      <c r="V433" s="124"/>
      <c r="AF433" s="124"/>
      <c r="AP433" s="124"/>
      <c r="AZ433" s="124"/>
      <c r="BA433" s="124"/>
      <c r="BJ433" s="124"/>
      <c r="BT433" s="124"/>
      <c r="CD433" s="124"/>
      <c r="CN433" s="124"/>
      <c r="CX433" s="124"/>
      <c r="DH433" s="124"/>
      <c r="DR433" s="124"/>
      <c r="EB433" s="124"/>
      <c r="EL433" s="124"/>
      <c r="EV433" s="124"/>
      <c r="FF433" s="124"/>
      <c r="FP433" s="124"/>
      <c r="FZ433" s="124"/>
      <c r="GJ433" s="124"/>
      <c r="GT433" s="124"/>
      <c r="HD433" s="124"/>
      <c r="HN433" s="124"/>
      <c r="HX433" s="124"/>
    </row>
    <row xmlns:x14ac="http://schemas.microsoft.com/office/spreadsheetml/2009/9/ac" r="434" s="3" customFormat="true" x14ac:dyDescent="0.25">
      <c r="A434" s="374"/>
      <c r="B434" s="124"/>
      <c r="L434" s="124"/>
      <c r="V434" s="124"/>
      <c r="AF434" s="124"/>
      <c r="AP434" s="124"/>
      <c r="AZ434" s="124"/>
      <c r="BA434" s="124"/>
      <c r="BJ434" s="124"/>
      <c r="BT434" s="124"/>
      <c r="CD434" s="124"/>
      <c r="CN434" s="124"/>
      <c r="CX434" s="124"/>
      <c r="DH434" s="124"/>
      <c r="DR434" s="124"/>
      <c r="EB434" s="124"/>
      <c r="EL434" s="124"/>
      <c r="EV434" s="124"/>
      <c r="FF434" s="124"/>
      <c r="FP434" s="124"/>
      <c r="FZ434" s="124"/>
      <c r="GJ434" s="124"/>
      <c r="GT434" s="124"/>
      <c r="HD434" s="124"/>
      <c r="HN434" s="124"/>
      <c r="HX434" s="124"/>
    </row>
    <row xmlns:x14ac="http://schemas.microsoft.com/office/spreadsheetml/2009/9/ac" r="435" s="3" customFormat="true" x14ac:dyDescent="0.25">
      <c r="A435" s="374"/>
      <c r="B435" s="124"/>
      <c r="L435" s="124"/>
      <c r="V435" s="124"/>
      <c r="AF435" s="124"/>
      <c r="AP435" s="124"/>
      <c r="AZ435" s="124"/>
      <c r="BA435" s="124"/>
      <c r="BJ435" s="124"/>
      <c r="BT435" s="124"/>
      <c r="CD435" s="124"/>
      <c r="CN435" s="124"/>
      <c r="CX435" s="124"/>
      <c r="DH435" s="124"/>
      <c r="DR435" s="124"/>
      <c r="EB435" s="124"/>
      <c r="EL435" s="124"/>
      <c r="EV435" s="124"/>
      <c r="FF435" s="124"/>
      <c r="FP435" s="124"/>
      <c r="FZ435" s="124"/>
      <c r="GJ435" s="124"/>
      <c r="GT435" s="124"/>
      <c r="HD435" s="124"/>
      <c r="HN435" s="124"/>
      <c r="HX435" s="124"/>
    </row>
    <row xmlns:x14ac="http://schemas.microsoft.com/office/spreadsheetml/2009/9/ac" r="436" s="3" customFormat="true" x14ac:dyDescent="0.25">
      <c r="A436" s="374"/>
      <c r="B436" s="124"/>
      <c r="L436" s="124"/>
      <c r="V436" s="124"/>
      <c r="AF436" s="124"/>
      <c r="AP436" s="124"/>
      <c r="AZ436" s="124"/>
      <c r="BA436" s="124"/>
      <c r="BJ436" s="124"/>
      <c r="BT436" s="124"/>
      <c r="CD436" s="124"/>
      <c r="CN436" s="124"/>
      <c r="CX436" s="124"/>
      <c r="DH436" s="124"/>
      <c r="DR436" s="124"/>
      <c r="EB436" s="124"/>
      <c r="EL436" s="124"/>
      <c r="EV436" s="124"/>
      <c r="FF436" s="124"/>
      <c r="FP436" s="124"/>
      <c r="FZ436" s="124"/>
      <c r="GJ436" s="124"/>
      <c r="GT436" s="124"/>
      <c r="HD436" s="124"/>
      <c r="HN436" s="124"/>
      <c r="HX436" s="124"/>
    </row>
    <row xmlns:x14ac="http://schemas.microsoft.com/office/spreadsheetml/2009/9/ac" r="437" s="3" customFormat="true" x14ac:dyDescent="0.25">
      <c r="A437" s="374"/>
      <c r="B437" s="124"/>
      <c r="L437" s="124"/>
      <c r="V437" s="124"/>
      <c r="AF437" s="124"/>
      <c r="AP437" s="124"/>
      <c r="AZ437" s="124"/>
      <c r="BA437" s="124"/>
      <c r="BJ437" s="124"/>
      <c r="BT437" s="124"/>
      <c r="CD437" s="124"/>
      <c r="CN437" s="124"/>
      <c r="CX437" s="124"/>
      <c r="DH437" s="124"/>
      <c r="DR437" s="124"/>
      <c r="EB437" s="124"/>
      <c r="EL437" s="124"/>
      <c r="EV437" s="124"/>
      <c r="FF437" s="124"/>
      <c r="FP437" s="124"/>
      <c r="FZ437" s="124"/>
      <c r="GJ437" s="124"/>
      <c r="GT437" s="124"/>
      <c r="HD437" s="124"/>
      <c r="HN437" s="124"/>
      <c r="HX437" s="124"/>
    </row>
    <row xmlns:x14ac="http://schemas.microsoft.com/office/spreadsheetml/2009/9/ac" r="438" s="3" customFormat="true" x14ac:dyDescent="0.25">
      <c r="A438" s="374"/>
      <c r="B438" s="124"/>
      <c r="L438" s="124"/>
      <c r="V438" s="124"/>
      <c r="AF438" s="124"/>
      <c r="AP438" s="124"/>
      <c r="AZ438" s="124"/>
      <c r="BA438" s="124"/>
      <c r="BJ438" s="124"/>
      <c r="BT438" s="124"/>
      <c r="CD438" s="124"/>
      <c r="CN438" s="124"/>
      <c r="CX438" s="124"/>
      <c r="DH438" s="124"/>
      <c r="DR438" s="124"/>
      <c r="EB438" s="124"/>
      <c r="EL438" s="124"/>
      <c r="EV438" s="124"/>
      <c r="FF438" s="124"/>
      <c r="FP438" s="124"/>
      <c r="FZ438" s="124"/>
      <c r="GJ438" s="124"/>
      <c r="GT438" s="124"/>
      <c r="HD438" s="124"/>
      <c r="HN438" s="124"/>
      <c r="HX438" s="124"/>
    </row>
    <row xmlns:x14ac="http://schemas.microsoft.com/office/spreadsheetml/2009/9/ac" r="439" s="3" customFormat="true" x14ac:dyDescent="0.25">
      <c r="A439" s="374"/>
      <c r="B439" s="124"/>
      <c r="L439" s="124"/>
      <c r="V439" s="124"/>
      <c r="AF439" s="124"/>
      <c r="AP439" s="124"/>
      <c r="AZ439" s="124"/>
      <c r="BA439" s="124"/>
      <c r="BJ439" s="124"/>
      <c r="BT439" s="124"/>
      <c r="CD439" s="124"/>
      <c r="CN439" s="124"/>
      <c r="CX439" s="124"/>
      <c r="DH439" s="124"/>
      <c r="DR439" s="124"/>
      <c r="EB439" s="124"/>
      <c r="EL439" s="124"/>
      <c r="EV439" s="124"/>
      <c r="FF439" s="124"/>
      <c r="FP439" s="124"/>
      <c r="FZ439" s="124"/>
      <c r="GJ439" s="124"/>
      <c r="GT439" s="124"/>
      <c r="HD439" s="124"/>
      <c r="HN439" s="124"/>
      <c r="HX439" s="124"/>
    </row>
    <row xmlns:x14ac="http://schemas.microsoft.com/office/spreadsheetml/2009/9/ac" r="440" s="3" customFormat="true" x14ac:dyDescent="0.25">
      <c r="A440" s="374"/>
      <c r="B440" s="124"/>
      <c r="L440" s="124"/>
      <c r="V440" s="124"/>
      <c r="AF440" s="124"/>
      <c r="AP440" s="124"/>
      <c r="AZ440" s="124"/>
      <c r="BA440" s="124"/>
      <c r="BJ440" s="124"/>
      <c r="BT440" s="124"/>
      <c r="CD440" s="124"/>
      <c r="CN440" s="124"/>
      <c r="CX440" s="124"/>
      <c r="DH440" s="124"/>
      <c r="DR440" s="124"/>
      <c r="EB440" s="124"/>
      <c r="EL440" s="124"/>
      <c r="EV440" s="124"/>
      <c r="FF440" s="124"/>
      <c r="FP440" s="124"/>
      <c r="FZ440" s="124"/>
      <c r="GJ440" s="124"/>
      <c r="GT440" s="124"/>
      <c r="HD440" s="124"/>
      <c r="HN440" s="124"/>
      <c r="HX440" s="124"/>
    </row>
    <row xmlns:x14ac="http://schemas.microsoft.com/office/spreadsheetml/2009/9/ac" r="441" s="3" customFormat="true" x14ac:dyDescent="0.25">
      <c r="A441" s="374"/>
      <c r="B441" s="124"/>
      <c r="L441" s="124"/>
      <c r="V441" s="124"/>
      <c r="AF441" s="124"/>
      <c r="AP441" s="124"/>
      <c r="AZ441" s="124"/>
      <c r="BA441" s="124"/>
      <c r="BJ441" s="124"/>
      <c r="BT441" s="124"/>
      <c r="CD441" s="124"/>
      <c r="CN441" s="124"/>
      <c r="CX441" s="124"/>
      <c r="DH441" s="124"/>
      <c r="DR441" s="124"/>
      <c r="EB441" s="124"/>
      <c r="EL441" s="124"/>
      <c r="EV441" s="124"/>
      <c r="FF441" s="124"/>
      <c r="FP441" s="124"/>
      <c r="FZ441" s="124"/>
      <c r="GJ441" s="124"/>
      <c r="GT441" s="124"/>
      <c r="HD441" s="124"/>
      <c r="HN441" s="124"/>
      <c r="HX441" s="124"/>
    </row>
    <row xmlns:x14ac="http://schemas.microsoft.com/office/spreadsheetml/2009/9/ac" r="442" s="3" customFormat="true" x14ac:dyDescent="0.25">
      <c r="A442" s="374"/>
      <c r="B442" s="124"/>
      <c r="L442" s="124"/>
      <c r="V442" s="124"/>
      <c r="AF442" s="124"/>
      <c r="AP442" s="124"/>
      <c r="AZ442" s="124"/>
      <c r="BA442" s="124"/>
      <c r="BJ442" s="124"/>
      <c r="BT442" s="124"/>
      <c r="CD442" s="124"/>
      <c r="CN442" s="124"/>
      <c r="CX442" s="124"/>
      <c r="DH442" s="124"/>
      <c r="DR442" s="124"/>
      <c r="EB442" s="124"/>
      <c r="EL442" s="124"/>
      <c r="EV442" s="124"/>
      <c r="FF442" s="124"/>
      <c r="FP442" s="124"/>
      <c r="FZ442" s="124"/>
      <c r="GJ442" s="124"/>
      <c r="GT442" s="124"/>
      <c r="HD442" s="124"/>
      <c r="HN442" s="124"/>
      <c r="HX442" s="124"/>
    </row>
    <row xmlns:x14ac="http://schemas.microsoft.com/office/spreadsheetml/2009/9/ac" r="443" s="3" customFormat="true" x14ac:dyDescent="0.25">
      <c r="A443" s="374"/>
      <c r="B443" s="124"/>
      <c r="L443" s="124"/>
      <c r="V443" s="124"/>
      <c r="AF443" s="124"/>
      <c r="AP443" s="124"/>
      <c r="AZ443" s="124"/>
      <c r="BA443" s="124"/>
      <c r="BJ443" s="124"/>
      <c r="BT443" s="124"/>
      <c r="CD443" s="124"/>
      <c r="CN443" s="124"/>
      <c r="CX443" s="124"/>
      <c r="DH443" s="124"/>
      <c r="DR443" s="124"/>
      <c r="EB443" s="124"/>
      <c r="EL443" s="124"/>
      <c r="EV443" s="124"/>
      <c r="FF443" s="124"/>
      <c r="FP443" s="124"/>
      <c r="FZ443" s="124"/>
      <c r="GJ443" s="124"/>
      <c r="GT443" s="124"/>
      <c r="HD443" s="124"/>
      <c r="HN443" s="124"/>
      <c r="HX443" s="124"/>
    </row>
    <row xmlns:x14ac="http://schemas.microsoft.com/office/spreadsheetml/2009/9/ac" r="444" s="3" customFormat="true" x14ac:dyDescent="0.25">
      <c r="A444" s="374"/>
      <c r="B444" s="124"/>
      <c r="L444" s="124"/>
      <c r="V444" s="124"/>
      <c r="AF444" s="124"/>
      <c r="AP444" s="124"/>
      <c r="AZ444" s="124"/>
      <c r="BA444" s="124"/>
      <c r="BJ444" s="124"/>
      <c r="BT444" s="124"/>
      <c r="CD444" s="124"/>
      <c r="CN444" s="124"/>
      <c r="CX444" s="124"/>
      <c r="DH444" s="124"/>
      <c r="DR444" s="124"/>
      <c r="EB444" s="124"/>
      <c r="EL444" s="124"/>
      <c r="EV444" s="124"/>
      <c r="FF444" s="124"/>
      <c r="FP444" s="124"/>
      <c r="FZ444" s="124"/>
      <c r="GJ444" s="124"/>
      <c r="GT444" s="124"/>
      <c r="HD444" s="124"/>
      <c r="HN444" s="124"/>
      <c r="HX444" s="124"/>
    </row>
    <row xmlns:x14ac="http://schemas.microsoft.com/office/spreadsheetml/2009/9/ac" r="445" s="3" customFormat="true" x14ac:dyDescent="0.25">
      <c r="A445" s="374"/>
      <c r="B445" s="124"/>
      <c r="L445" s="124"/>
      <c r="V445" s="124"/>
      <c r="AF445" s="124"/>
      <c r="AP445" s="124"/>
      <c r="AZ445" s="124"/>
      <c r="BA445" s="124"/>
      <c r="BJ445" s="124"/>
      <c r="BT445" s="124"/>
      <c r="CD445" s="124"/>
      <c r="CN445" s="124"/>
      <c r="CX445" s="124"/>
      <c r="DH445" s="124"/>
      <c r="DR445" s="124"/>
      <c r="EB445" s="124"/>
      <c r="EL445" s="124"/>
      <c r="EV445" s="124"/>
      <c r="FF445" s="124"/>
      <c r="FP445" s="124"/>
      <c r="FZ445" s="124"/>
      <c r="GJ445" s="124"/>
      <c r="GT445" s="124"/>
      <c r="HD445" s="124"/>
      <c r="HN445" s="124"/>
      <c r="HX445" s="124"/>
    </row>
    <row xmlns:x14ac="http://schemas.microsoft.com/office/spreadsheetml/2009/9/ac" r="446" s="3" customFormat="true" x14ac:dyDescent="0.25">
      <c r="A446" s="374"/>
      <c r="B446" s="124"/>
      <c r="L446" s="124"/>
      <c r="V446" s="124"/>
      <c r="AF446" s="124"/>
      <c r="AP446" s="124"/>
      <c r="AZ446" s="124"/>
      <c r="BA446" s="124"/>
      <c r="BJ446" s="124"/>
      <c r="BT446" s="124"/>
      <c r="CD446" s="124"/>
      <c r="CN446" s="124"/>
      <c r="CX446" s="124"/>
      <c r="DH446" s="124"/>
      <c r="DR446" s="124"/>
      <c r="EB446" s="124"/>
      <c r="EL446" s="124"/>
      <c r="EV446" s="124"/>
      <c r="FF446" s="124"/>
      <c r="FP446" s="124"/>
      <c r="FZ446" s="124"/>
      <c r="GJ446" s="124"/>
      <c r="GT446" s="124"/>
      <c r="HD446" s="124"/>
      <c r="HN446" s="124"/>
      <c r="HX446" s="124"/>
    </row>
    <row xmlns:x14ac="http://schemas.microsoft.com/office/spreadsheetml/2009/9/ac" r="447" s="3" customFormat="true" x14ac:dyDescent="0.25">
      <c r="A447" s="374"/>
      <c r="B447" s="124"/>
      <c r="L447" s="124"/>
      <c r="V447" s="124"/>
      <c r="AF447" s="124"/>
      <c r="AP447" s="124"/>
      <c r="AZ447" s="124"/>
      <c r="BA447" s="124"/>
      <c r="BJ447" s="124"/>
      <c r="BT447" s="124"/>
      <c r="CD447" s="124"/>
      <c r="CN447" s="124"/>
      <c r="CX447" s="124"/>
      <c r="DH447" s="124"/>
      <c r="DR447" s="124"/>
      <c r="EB447" s="124"/>
      <c r="EL447" s="124"/>
      <c r="EV447" s="124"/>
      <c r="FF447" s="124"/>
      <c r="FP447" s="124"/>
      <c r="FZ447" s="124"/>
      <c r="GJ447" s="124"/>
      <c r="GT447" s="124"/>
      <c r="HD447" s="124"/>
      <c r="HN447" s="124"/>
      <c r="HX447" s="124"/>
    </row>
    <row xmlns:x14ac="http://schemas.microsoft.com/office/spreadsheetml/2009/9/ac" r="448" s="3" customFormat="true" x14ac:dyDescent="0.25">
      <c r="A448" s="374"/>
      <c r="B448" s="124"/>
      <c r="L448" s="124"/>
      <c r="V448" s="124"/>
      <c r="AF448" s="124"/>
      <c r="AP448" s="124"/>
      <c r="AZ448" s="124"/>
      <c r="BA448" s="124"/>
      <c r="BJ448" s="124"/>
      <c r="BT448" s="124"/>
      <c r="CD448" s="124"/>
      <c r="CN448" s="124"/>
      <c r="CX448" s="124"/>
      <c r="DH448" s="124"/>
      <c r="DR448" s="124"/>
      <c r="EB448" s="124"/>
      <c r="EL448" s="124"/>
      <c r="EV448" s="124"/>
      <c r="FF448" s="124"/>
      <c r="FP448" s="124"/>
      <c r="FZ448" s="124"/>
      <c r="GJ448" s="124"/>
      <c r="GT448" s="124"/>
      <c r="HD448" s="124"/>
      <c r="HN448" s="124"/>
      <c r="HX448" s="124"/>
    </row>
    <row xmlns:x14ac="http://schemas.microsoft.com/office/spreadsheetml/2009/9/ac" r="449" s="3" customFormat="true" x14ac:dyDescent="0.25">
      <c r="A449" s="374"/>
      <c r="B449" s="124"/>
      <c r="L449" s="124"/>
      <c r="V449" s="124"/>
      <c r="AF449" s="124"/>
      <c r="AP449" s="124"/>
      <c r="AZ449" s="124"/>
      <c r="BA449" s="124"/>
      <c r="BJ449" s="124"/>
      <c r="BT449" s="124"/>
      <c r="CD449" s="124"/>
      <c r="CN449" s="124"/>
      <c r="CX449" s="124"/>
      <c r="DH449" s="124"/>
      <c r="DR449" s="124"/>
      <c r="EB449" s="124"/>
      <c r="EL449" s="124"/>
      <c r="EV449" s="124"/>
      <c r="FF449" s="124"/>
      <c r="FP449" s="124"/>
      <c r="FZ449" s="124"/>
      <c r="GJ449" s="124"/>
      <c r="GT449" s="124"/>
      <c r="HD449" s="124"/>
      <c r="HN449" s="124"/>
      <c r="HX449" s="124"/>
    </row>
    <row xmlns:x14ac="http://schemas.microsoft.com/office/spreadsheetml/2009/9/ac" r="450" s="3" customFormat="true" x14ac:dyDescent="0.25">
      <c r="A450" s="374"/>
      <c r="B450" s="124"/>
      <c r="L450" s="124"/>
      <c r="V450" s="124"/>
      <c r="AF450" s="124"/>
      <c r="AP450" s="124"/>
      <c r="AZ450" s="124"/>
      <c r="BA450" s="124"/>
      <c r="BJ450" s="124"/>
      <c r="BT450" s="124"/>
      <c r="CD450" s="124"/>
      <c r="CN450" s="124"/>
      <c r="CX450" s="124"/>
      <c r="DH450" s="124"/>
      <c r="DR450" s="124"/>
      <c r="EB450" s="124"/>
      <c r="EL450" s="124"/>
      <c r="EV450" s="124"/>
      <c r="FF450" s="124"/>
      <c r="FP450" s="124"/>
      <c r="FZ450" s="124"/>
      <c r="GJ450" s="124"/>
      <c r="GT450" s="124"/>
      <c r="HD450" s="124"/>
      <c r="HN450" s="124"/>
      <c r="HX450" s="124"/>
    </row>
    <row xmlns:x14ac="http://schemas.microsoft.com/office/spreadsheetml/2009/9/ac" r="451" s="3" customFormat="true" x14ac:dyDescent="0.25">
      <c r="A451" s="374"/>
      <c r="B451" s="124"/>
      <c r="L451" s="124"/>
      <c r="V451" s="124"/>
      <c r="AF451" s="124"/>
      <c r="AP451" s="124"/>
      <c r="AZ451" s="124"/>
      <c r="BA451" s="124"/>
      <c r="BJ451" s="124"/>
      <c r="BT451" s="124"/>
      <c r="CD451" s="124"/>
      <c r="CN451" s="124"/>
      <c r="CX451" s="124"/>
      <c r="DH451" s="124"/>
      <c r="DR451" s="124"/>
      <c r="EB451" s="124"/>
      <c r="EL451" s="124"/>
      <c r="EV451" s="124"/>
      <c r="FF451" s="124"/>
      <c r="FP451" s="124"/>
      <c r="FZ451" s="124"/>
      <c r="GJ451" s="124"/>
      <c r="GT451" s="124"/>
      <c r="HD451" s="124"/>
      <c r="HN451" s="124"/>
      <c r="HX451" s="124"/>
    </row>
    <row xmlns:x14ac="http://schemas.microsoft.com/office/spreadsheetml/2009/9/ac" r="452" s="3" customFormat="true" x14ac:dyDescent="0.25">
      <c r="A452" s="374"/>
      <c r="B452" s="124"/>
      <c r="L452" s="124"/>
      <c r="V452" s="124"/>
      <c r="AF452" s="124"/>
      <c r="AP452" s="124"/>
      <c r="AZ452" s="124"/>
      <c r="BA452" s="124"/>
      <c r="BJ452" s="124"/>
      <c r="BT452" s="124"/>
      <c r="CD452" s="124"/>
      <c r="CN452" s="124"/>
      <c r="CX452" s="124"/>
      <c r="DH452" s="124"/>
      <c r="DR452" s="124"/>
      <c r="EB452" s="124"/>
      <c r="EL452" s="124"/>
      <c r="EV452" s="124"/>
      <c r="FF452" s="124"/>
      <c r="FP452" s="124"/>
      <c r="FZ452" s="124"/>
      <c r="GJ452" s="124"/>
      <c r="GT452" s="124"/>
      <c r="HD452" s="124"/>
      <c r="HN452" s="124"/>
      <c r="HX452" s="124"/>
    </row>
    <row xmlns:x14ac="http://schemas.microsoft.com/office/spreadsheetml/2009/9/ac" r="453" s="3" customFormat="true" x14ac:dyDescent="0.25">
      <c r="A453" s="374"/>
      <c r="B453" s="124"/>
      <c r="L453" s="124"/>
      <c r="V453" s="124"/>
      <c r="AF453" s="124"/>
      <c r="AP453" s="124"/>
      <c r="AZ453" s="124"/>
      <c r="BA453" s="124"/>
      <c r="BJ453" s="124"/>
      <c r="BT453" s="124"/>
      <c r="CD453" s="124"/>
      <c r="CN453" s="124"/>
      <c r="CX453" s="124"/>
      <c r="DH453" s="124"/>
      <c r="DR453" s="124"/>
      <c r="EB453" s="124"/>
      <c r="EL453" s="124"/>
      <c r="EV453" s="124"/>
      <c r="FF453" s="124"/>
      <c r="FP453" s="124"/>
      <c r="FZ453" s="124"/>
      <c r="GJ453" s="124"/>
      <c r="GT453" s="124"/>
      <c r="HD453" s="124"/>
      <c r="HN453" s="124"/>
      <c r="HX453" s="124"/>
    </row>
    <row xmlns:x14ac="http://schemas.microsoft.com/office/spreadsheetml/2009/9/ac" r="454" s="3" customFormat="true" x14ac:dyDescent="0.25">
      <c r="A454" s="374"/>
      <c r="B454" s="124"/>
      <c r="L454" s="124"/>
      <c r="V454" s="124"/>
      <c r="AF454" s="124"/>
      <c r="AP454" s="124"/>
      <c r="AZ454" s="124"/>
      <c r="BA454" s="124"/>
      <c r="BJ454" s="124"/>
      <c r="BT454" s="124"/>
      <c r="CD454" s="124"/>
      <c r="CN454" s="124"/>
      <c r="CX454" s="124"/>
      <c r="DH454" s="124"/>
      <c r="DR454" s="124"/>
      <c r="EB454" s="124"/>
      <c r="EL454" s="124"/>
      <c r="EV454" s="124"/>
      <c r="FF454" s="124"/>
      <c r="FP454" s="124"/>
      <c r="FZ454" s="124"/>
      <c r="GJ454" s="124"/>
      <c r="GT454" s="124"/>
      <c r="HD454" s="124"/>
      <c r="HN454" s="124"/>
      <c r="HX454" s="124"/>
    </row>
    <row xmlns:x14ac="http://schemas.microsoft.com/office/spreadsheetml/2009/9/ac" r="455" s="3" customFormat="true" x14ac:dyDescent="0.25">
      <c r="A455" s="374"/>
      <c r="B455" s="124"/>
      <c r="L455" s="124"/>
      <c r="V455" s="124"/>
      <c r="AF455" s="124"/>
      <c r="AP455" s="124"/>
      <c r="AZ455" s="124"/>
      <c r="BA455" s="124"/>
      <c r="BJ455" s="124"/>
      <c r="BT455" s="124"/>
      <c r="CD455" s="124"/>
      <c r="CN455" s="124"/>
      <c r="CX455" s="124"/>
      <c r="DH455" s="124"/>
      <c r="DR455" s="124"/>
      <c r="EB455" s="124"/>
      <c r="EL455" s="124"/>
      <c r="EV455" s="124"/>
      <c r="FF455" s="124"/>
      <c r="FP455" s="124"/>
      <c r="FZ455" s="124"/>
      <c r="GJ455" s="124"/>
      <c r="GT455" s="124"/>
      <c r="HD455" s="124"/>
      <c r="HN455" s="124"/>
      <c r="HX455" s="124"/>
    </row>
    <row xmlns:x14ac="http://schemas.microsoft.com/office/spreadsheetml/2009/9/ac" r="456" s="3" customFormat="true" x14ac:dyDescent="0.25">
      <c r="A456" s="374"/>
      <c r="B456" s="124"/>
      <c r="L456" s="124"/>
      <c r="V456" s="124"/>
      <c r="AF456" s="124"/>
      <c r="AP456" s="124"/>
      <c r="AZ456" s="124"/>
      <c r="BA456" s="124"/>
      <c r="BJ456" s="124"/>
      <c r="BT456" s="124"/>
      <c r="CD456" s="124"/>
      <c r="CN456" s="124"/>
      <c r="CX456" s="124"/>
      <c r="DH456" s="124"/>
      <c r="DR456" s="124"/>
      <c r="EB456" s="124"/>
      <c r="EL456" s="124"/>
      <c r="EV456" s="124"/>
      <c r="FF456" s="124"/>
      <c r="FP456" s="124"/>
      <c r="FZ456" s="124"/>
      <c r="GJ456" s="124"/>
      <c r="GT456" s="124"/>
      <c r="HD456" s="124"/>
      <c r="HN456" s="124"/>
      <c r="HX456" s="124"/>
    </row>
    <row xmlns:x14ac="http://schemas.microsoft.com/office/spreadsheetml/2009/9/ac" r="457" s="3" customFormat="true" x14ac:dyDescent="0.25">
      <c r="A457" s="374"/>
      <c r="B457" s="124"/>
      <c r="L457" s="124"/>
      <c r="V457" s="124"/>
      <c r="AF457" s="124"/>
      <c r="AP457" s="124"/>
      <c r="AZ457" s="124"/>
      <c r="BA457" s="124"/>
      <c r="BJ457" s="124"/>
      <c r="BT457" s="124"/>
      <c r="CD457" s="124"/>
      <c r="CN457" s="124"/>
      <c r="CX457" s="124"/>
      <c r="DH457" s="124"/>
      <c r="DR457" s="124"/>
      <c r="EB457" s="124"/>
      <c r="EL457" s="124"/>
      <c r="EV457" s="124"/>
      <c r="FF457" s="124"/>
      <c r="FP457" s="124"/>
      <c r="FZ457" s="124"/>
      <c r="GJ457" s="124"/>
      <c r="GT457" s="124"/>
      <c r="HD457" s="124"/>
      <c r="HN457" s="124"/>
      <c r="HX457" s="124"/>
    </row>
    <row xmlns:x14ac="http://schemas.microsoft.com/office/spreadsheetml/2009/9/ac" r="458" s="3" customFormat="true" x14ac:dyDescent="0.25">
      <c r="A458" s="374"/>
      <c r="B458" s="124"/>
      <c r="L458" s="124"/>
      <c r="V458" s="124"/>
      <c r="AF458" s="124"/>
      <c r="AP458" s="124"/>
      <c r="AZ458" s="124"/>
      <c r="BA458" s="124"/>
      <c r="BJ458" s="124"/>
      <c r="BT458" s="124"/>
      <c r="CD458" s="124"/>
      <c r="CN458" s="124"/>
      <c r="CX458" s="124"/>
      <c r="DH458" s="124"/>
      <c r="DR458" s="124"/>
      <c r="EB458" s="124"/>
      <c r="EL458" s="124"/>
      <c r="EV458" s="124"/>
      <c r="FF458" s="124"/>
      <c r="FP458" s="124"/>
      <c r="FZ458" s="124"/>
      <c r="GJ458" s="124"/>
      <c r="GT458" s="124"/>
      <c r="HD458" s="124"/>
      <c r="HN458" s="124"/>
      <c r="HX458" s="124"/>
    </row>
    <row xmlns:x14ac="http://schemas.microsoft.com/office/spreadsheetml/2009/9/ac" r="459" s="3" customFormat="true" x14ac:dyDescent="0.25">
      <c r="A459" s="374"/>
      <c r="B459" s="124"/>
      <c r="L459" s="124"/>
      <c r="V459" s="124"/>
      <c r="AF459" s="124"/>
      <c r="AP459" s="124"/>
      <c r="AZ459" s="124"/>
      <c r="BA459" s="124"/>
      <c r="BJ459" s="124"/>
      <c r="BT459" s="124"/>
      <c r="CD459" s="124"/>
      <c r="CN459" s="124"/>
      <c r="CX459" s="124"/>
      <c r="DH459" s="124"/>
      <c r="DR459" s="124"/>
      <c r="EB459" s="124"/>
      <c r="EL459" s="124"/>
      <c r="EV459" s="124"/>
      <c r="FF459" s="124"/>
      <c r="FP459" s="124"/>
      <c r="FZ459" s="124"/>
      <c r="GJ459" s="124"/>
      <c r="GT459" s="124"/>
      <c r="HD459" s="124"/>
      <c r="HN459" s="124"/>
      <c r="HX459" s="124"/>
    </row>
    <row xmlns:x14ac="http://schemas.microsoft.com/office/spreadsheetml/2009/9/ac" r="460" s="3" customFormat="true" x14ac:dyDescent="0.25">
      <c r="A460" s="374"/>
      <c r="B460" s="124"/>
      <c r="L460" s="124"/>
      <c r="V460" s="124"/>
      <c r="AF460" s="124"/>
      <c r="AP460" s="124"/>
      <c r="AZ460" s="124"/>
      <c r="BA460" s="124"/>
      <c r="BJ460" s="124"/>
      <c r="BT460" s="124"/>
      <c r="CD460" s="124"/>
      <c r="CN460" s="124"/>
      <c r="CX460" s="124"/>
      <c r="DH460" s="124"/>
      <c r="DR460" s="124"/>
      <c r="EB460" s="124"/>
      <c r="EL460" s="124"/>
      <c r="EV460" s="124"/>
      <c r="FF460" s="124"/>
      <c r="FP460" s="124"/>
      <c r="FZ460" s="124"/>
      <c r="GJ460" s="124"/>
      <c r="GT460" s="124"/>
      <c r="HD460" s="124"/>
      <c r="HN460" s="124"/>
      <c r="HX460" s="124"/>
    </row>
    <row xmlns:x14ac="http://schemas.microsoft.com/office/spreadsheetml/2009/9/ac" r="461" s="3" customFormat="true" x14ac:dyDescent="0.25">
      <c r="A461" s="374"/>
      <c r="B461" s="124"/>
      <c r="L461" s="124"/>
      <c r="V461" s="124"/>
      <c r="AF461" s="124"/>
      <c r="AP461" s="124"/>
      <c r="AZ461" s="124"/>
      <c r="BA461" s="124"/>
      <c r="BJ461" s="124"/>
      <c r="BT461" s="124"/>
      <c r="CD461" s="124"/>
      <c r="CN461" s="124"/>
      <c r="CX461" s="124"/>
      <c r="DH461" s="124"/>
      <c r="DR461" s="124"/>
      <c r="EB461" s="124"/>
      <c r="EL461" s="124"/>
      <c r="EV461" s="124"/>
      <c r="FF461" s="124"/>
      <c r="FP461" s="124"/>
      <c r="FZ461" s="124"/>
      <c r="GJ461" s="124"/>
      <c r="GT461" s="124"/>
      <c r="HD461" s="124"/>
      <c r="HN461" s="124"/>
      <c r="HX461" s="124"/>
    </row>
    <row xmlns:x14ac="http://schemas.microsoft.com/office/spreadsheetml/2009/9/ac" r="462" s="3" customFormat="true" x14ac:dyDescent="0.25">
      <c r="A462" s="374"/>
      <c r="B462" s="124"/>
      <c r="L462" s="124"/>
      <c r="V462" s="124"/>
      <c r="AF462" s="124"/>
      <c r="AP462" s="124"/>
      <c r="AZ462" s="124"/>
      <c r="BA462" s="124"/>
      <c r="BJ462" s="124"/>
      <c r="BT462" s="124"/>
      <c r="CD462" s="124"/>
      <c r="CN462" s="124"/>
      <c r="CX462" s="124"/>
      <c r="DH462" s="124"/>
      <c r="DR462" s="124"/>
      <c r="EB462" s="124"/>
      <c r="EL462" s="124"/>
      <c r="EV462" s="124"/>
      <c r="FF462" s="124"/>
      <c r="FP462" s="124"/>
      <c r="FZ462" s="124"/>
      <c r="GJ462" s="124"/>
      <c r="GT462" s="124"/>
      <c r="HD462" s="124"/>
      <c r="HN462" s="124"/>
      <c r="HX462" s="124"/>
    </row>
    <row xmlns:x14ac="http://schemas.microsoft.com/office/spreadsheetml/2009/9/ac" r="463" s="3" customFormat="true" x14ac:dyDescent="0.25">
      <c r="A463" s="374"/>
      <c r="B463" s="124"/>
      <c r="L463" s="124"/>
      <c r="V463" s="124"/>
      <c r="AF463" s="124"/>
      <c r="AP463" s="124"/>
      <c r="AZ463" s="124"/>
      <c r="BA463" s="124"/>
      <c r="BJ463" s="124"/>
      <c r="BT463" s="124"/>
      <c r="CD463" s="124"/>
      <c r="CN463" s="124"/>
      <c r="CX463" s="124"/>
      <c r="DH463" s="124"/>
      <c r="DR463" s="124"/>
      <c r="EB463" s="124"/>
      <c r="EL463" s="124"/>
      <c r="EV463" s="124"/>
      <c r="FF463" s="124"/>
      <c r="FP463" s="124"/>
      <c r="FZ463" s="124"/>
      <c r="GJ463" s="124"/>
      <c r="GT463" s="124"/>
      <c r="HD463" s="124"/>
      <c r="HN463" s="124"/>
      <c r="HX463" s="124"/>
    </row>
    <row xmlns:x14ac="http://schemas.microsoft.com/office/spreadsheetml/2009/9/ac" r="464" s="3" customFormat="true" x14ac:dyDescent="0.25">
      <c r="A464" s="374"/>
      <c r="B464" s="124"/>
      <c r="L464" s="124"/>
      <c r="V464" s="124"/>
      <c r="AF464" s="124"/>
      <c r="AP464" s="124"/>
      <c r="AZ464" s="124"/>
      <c r="BA464" s="124"/>
      <c r="BJ464" s="124"/>
      <c r="BT464" s="124"/>
      <c r="CD464" s="124"/>
      <c r="CN464" s="124"/>
      <c r="CX464" s="124"/>
      <c r="DH464" s="124"/>
      <c r="DR464" s="124"/>
      <c r="EB464" s="124"/>
      <c r="EL464" s="124"/>
      <c r="EV464" s="124"/>
      <c r="FF464" s="124"/>
      <c r="FP464" s="124"/>
      <c r="FZ464" s="124"/>
      <c r="GJ464" s="124"/>
      <c r="GT464" s="124"/>
      <c r="HD464" s="124"/>
      <c r="HN464" s="124"/>
      <c r="HX464" s="124"/>
    </row>
    <row xmlns:x14ac="http://schemas.microsoft.com/office/spreadsheetml/2009/9/ac" r="465" s="3" customFormat="true" x14ac:dyDescent="0.25">
      <c r="A465" s="374"/>
      <c r="B465" s="124"/>
      <c r="L465" s="124"/>
      <c r="V465" s="124"/>
      <c r="AF465" s="124"/>
      <c r="AP465" s="124"/>
      <c r="AZ465" s="124"/>
      <c r="BA465" s="124"/>
      <c r="BJ465" s="124"/>
      <c r="BT465" s="124"/>
      <c r="CD465" s="124"/>
      <c r="CN465" s="124"/>
      <c r="CX465" s="124"/>
      <c r="DH465" s="124"/>
      <c r="DR465" s="124"/>
      <c r="EB465" s="124"/>
      <c r="EL465" s="124"/>
      <c r="EV465" s="124"/>
      <c r="FF465" s="124"/>
      <c r="FP465" s="124"/>
      <c r="FZ465" s="124"/>
      <c r="GJ465" s="124"/>
      <c r="GT465" s="124"/>
      <c r="HD465" s="124"/>
      <c r="HN465" s="124"/>
      <c r="HX465" s="124"/>
    </row>
    <row xmlns:x14ac="http://schemas.microsoft.com/office/spreadsheetml/2009/9/ac" r="466" s="3" customFormat="true" x14ac:dyDescent="0.25">
      <c r="A466" s="374"/>
      <c r="B466" s="124"/>
      <c r="L466" s="124"/>
      <c r="V466" s="124"/>
      <c r="AF466" s="124"/>
      <c r="AP466" s="124"/>
      <c r="AZ466" s="124"/>
      <c r="BA466" s="124"/>
      <c r="BJ466" s="124"/>
      <c r="BT466" s="124"/>
      <c r="CD466" s="124"/>
      <c r="CN466" s="124"/>
      <c r="CX466" s="124"/>
      <c r="DH466" s="124"/>
      <c r="DR466" s="124"/>
      <c r="EB466" s="124"/>
      <c r="EL466" s="124"/>
      <c r="EV466" s="124"/>
      <c r="FF466" s="124"/>
      <c r="FP466" s="124"/>
      <c r="FZ466" s="124"/>
      <c r="GJ466" s="124"/>
      <c r="GT466" s="124"/>
      <c r="HD466" s="124"/>
      <c r="HN466" s="124"/>
      <c r="HX466" s="124"/>
    </row>
    <row xmlns:x14ac="http://schemas.microsoft.com/office/spreadsheetml/2009/9/ac" r="467" s="3" customFormat="true" x14ac:dyDescent="0.25">
      <c r="A467" s="374"/>
      <c r="B467" s="124"/>
      <c r="L467" s="124"/>
      <c r="V467" s="124"/>
      <c r="AF467" s="124"/>
      <c r="AP467" s="124"/>
      <c r="AZ467" s="124"/>
      <c r="BA467" s="124"/>
      <c r="BJ467" s="124"/>
      <c r="BT467" s="124"/>
      <c r="CD467" s="124"/>
      <c r="CN467" s="124"/>
      <c r="CX467" s="124"/>
      <c r="DH467" s="124"/>
      <c r="DR467" s="124"/>
      <c r="EB467" s="124"/>
      <c r="EL467" s="124"/>
      <c r="EV467" s="124"/>
      <c r="FF467" s="124"/>
      <c r="FP467" s="124"/>
      <c r="FZ467" s="124"/>
      <c r="GJ467" s="124"/>
      <c r="GT467" s="124"/>
      <c r="HD467" s="124"/>
      <c r="HN467" s="124"/>
      <c r="HX467" s="124"/>
    </row>
    <row xmlns:x14ac="http://schemas.microsoft.com/office/spreadsheetml/2009/9/ac" r="468" s="3" customFormat="true" x14ac:dyDescent="0.25">
      <c r="A468" s="374"/>
      <c r="B468" s="124"/>
      <c r="L468" s="124"/>
      <c r="V468" s="124"/>
      <c r="AF468" s="124"/>
      <c r="AP468" s="124"/>
      <c r="AZ468" s="124"/>
      <c r="BA468" s="124"/>
      <c r="BJ468" s="124"/>
      <c r="BT468" s="124"/>
      <c r="CD468" s="124"/>
      <c r="CN468" s="124"/>
      <c r="CX468" s="124"/>
      <c r="DH468" s="124"/>
      <c r="DR468" s="124"/>
      <c r="EB468" s="124"/>
      <c r="EL468" s="124"/>
      <c r="EV468" s="124"/>
      <c r="FF468" s="124"/>
      <c r="FP468" s="124"/>
      <c r="FZ468" s="124"/>
      <c r="GJ468" s="124"/>
      <c r="GT468" s="124"/>
      <c r="HD468" s="124"/>
      <c r="HN468" s="124"/>
      <c r="HX468" s="124"/>
    </row>
    <row xmlns:x14ac="http://schemas.microsoft.com/office/spreadsheetml/2009/9/ac" r="469" s="3" customFormat="true" x14ac:dyDescent="0.25">
      <c r="A469" s="374"/>
      <c r="B469" s="124"/>
      <c r="L469" s="124"/>
      <c r="V469" s="124"/>
      <c r="AF469" s="124"/>
      <c r="AP469" s="124"/>
      <c r="AZ469" s="124"/>
      <c r="BA469" s="124"/>
      <c r="BJ469" s="124"/>
      <c r="BT469" s="124"/>
      <c r="CD469" s="124"/>
      <c r="CN469" s="124"/>
      <c r="CX469" s="124"/>
      <c r="DH469" s="124"/>
      <c r="DR469" s="124"/>
      <c r="EB469" s="124"/>
      <c r="EL469" s="124"/>
      <c r="EV469" s="124"/>
      <c r="FF469" s="124"/>
      <c r="FP469" s="124"/>
      <c r="FZ469" s="124"/>
      <c r="GJ469" s="124"/>
      <c r="GT469" s="124"/>
      <c r="HD469" s="124"/>
      <c r="HN469" s="124"/>
      <c r="HX469" s="124"/>
    </row>
    <row xmlns:x14ac="http://schemas.microsoft.com/office/spreadsheetml/2009/9/ac" r="470" s="3" customFormat="true" x14ac:dyDescent="0.25">
      <c r="A470" s="374"/>
      <c r="B470" s="124"/>
      <c r="L470" s="124"/>
      <c r="V470" s="124"/>
      <c r="AF470" s="124"/>
      <c r="AP470" s="124"/>
      <c r="AZ470" s="124"/>
      <c r="BA470" s="124"/>
      <c r="BJ470" s="124"/>
      <c r="BT470" s="124"/>
      <c r="CD470" s="124"/>
      <c r="CN470" s="124"/>
      <c r="CX470" s="124"/>
      <c r="DH470" s="124"/>
      <c r="DR470" s="124"/>
      <c r="EB470" s="124"/>
      <c r="EL470" s="124"/>
      <c r="EV470" s="124"/>
      <c r="FF470" s="124"/>
      <c r="FP470" s="124"/>
      <c r="FZ470" s="124"/>
      <c r="GJ470" s="124"/>
      <c r="GT470" s="124"/>
      <c r="HD470" s="124"/>
      <c r="HN470" s="124"/>
      <c r="HX470" s="124"/>
    </row>
    <row xmlns:x14ac="http://schemas.microsoft.com/office/spreadsheetml/2009/9/ac" r="471" s="3" customFormat="true" x14ac:dyDescent="0.25">
      <c r="A471" s="374"/>
      <c r="B471" s="124"/>
      <c r="L471" s="124"/>
      <c r="V471" s="124"/>
      <c r="AF471" s="124"/>
      <c r="AP471" s="124"/>
      <c r="AZ471" s="124"/>
      <c r="BA471" s="124"/>
      <c r="BJ471" s="124"/>
      <c r="BT471" s="124"/>
      <c r="CD471" s="124"/>
      <c r="CN471" s="124"/>
      <c r="CX471" s="124"/>
      <c r="DH471" s="124"/>
      <c r="DR471" s="124"/>
      <c r="EB471" s="124"/>
      <c r="EL471" s="124"/>
      <c r="EV471" s="124"/>
      <c r="FF471" s="124"/>
      <c r="FP471" s="124"/>
      <c r="FZ471" s="124"/>
      <c r="GJ471" s="124"/>
      <c r="GT471" s="124"/>
      <c r="HD471" s="124"/>
      <c r="HN471" s="124"/>
      <c r="HX471" s="124"/>
    </row>
    <row xmlns:x14ac="http://schemas.microsoft.com/office/spreadsheetml/2009/9/ac" r="472" s="3" customFormat="true" x14ac:dyDescent="0.25">
      <c r="A472" s="374"/>
      <c r="B472" s="124"/>
      <c r="L472" s="124"/>
      <c r="V472" s="124"/>
      <c r="AF472" s="124"/>
      <c r="AP472" s="124"/>
      <c r="AZ472" s="124"/>
      <c r="BA472" s="124"/>
      <c r="BJ472" s="124"/>
      <c r="BT472" s="124"/>
      <c r="CD472" s="124"/>
      <c r="CN472" s="124"/>
      <c r="CX472" s="124"/>
      <c r="DH472" s="124"/>
      <c r="DR472" s="124"/>
      <c r="EB472" s="124"/>
      <c r="EL472" s="124"/>
      <c r="EV472" s="124"/>
      <c r="FF472" s="124"/>
      <c r="FP472" s="124"/>
      <c r="FZ472" s="124"/>
      <c r="GJ472" s="124"/>
      <c r="GT472" s="124"/>
      <c r="HD472" s="124"/>
      <c r="HN472" s="124"/>
      <c r="HX472" s="124"/>
    </row>
    <row xmlns:x14ac="http://schemas.microsoft.com/office/spreadsheetml/2009/9/ac" r="473" s="3" customFormat="true" x14ac:dyDescent="0.25">
      <c r="A473" s="374"/>
      <c r="B473" s="124"/>
      <c r="L473" s="124"/>
      <c r="V473" s="124"/>
      <c r="AF473" s="124"/>
      <c r="AP473" s="124"/>
      <c r="AZ473" s="124"/>
      <c r="BA473" s="124"/>
      <c r="BJ473" s="124"/>
      <c r="BT473" s="124"/>
      <c r="CD473" s="124"/>
      <c r="CN473" s="124"/>
      <c r="CX473" s="124"/>
      <c r="DH473" s="124"/>
      <c r="DR473" s="124"/>
      <c r="EB473" s="124"/>
      <c r="EL473" s="124"/>
      <c r="EV473" s="124"/>
      <c r="FF473" s="124"/>
      <c r="FP473" s="124"/>
      <c r="FZ473" s="124"/>
      <c r="GJ473" s="124"/>
      <c r="GT473" s="124"/>
      <c r="HD473" s="124"/>
      <c r="HN473" s="124"/>
      <c r="HX473" s="124"/>
    </row>
    <row xmlns:x14ac="http://schemas.microsoft.com/office/spreadsheetml/2009/9/ac" r="474" s="3" customFormat="true" x14ac:dyDescent="0.25">
      <c r="A474" s="374"/>
      <c r="B474" s="124"/>
      <c r="L474" s="124"/>
      <c r="V474" s="124"/>
      <c r="AF474" s="124"/>
      <c r="AP474" s="124"/>
      <c r="AZ474" s="124"/>
      <c r="BA474" s="124"/>
      <c r="BJ474" s="124"/>
      <c r="BT474" s="124"/>
      <c r="CD474" s="124"/>
      <c r="CN474" s="124"/>
      <c r="CX474" s="124"/>
      <c r="DH474" s="124"/>
      <c r="DR474" s="124"/>
      <c r="EB474" s="124"/>
      <c r="EL474" s="124"/>
      <c r="EV474" s="124"/>
      <c r="FF474" s="124"/>
      <c r="FP474" s="124"/>
      <c r="FZ474" s="124"/>
      <c r="GJ474" s="124"/>
      <c r="GT474" s="124"/>
      <c r="HD474" s="124"/>
      <c r="HN474" s="124"/>
      <c r="HX474" s="124"/>
    </row>
    <row xmlns:x14ac="http://schemas.microsoft.com/office/spreadsheetml/2009/9/ac" r="475" s="3" customFormat="true" x14ac:dyDescent="0.25">
      <c r="A475" s="374"/>
      <c r="B475" s="124"/>
      <c r="L475" s="124"/>
      <c r="V475" s="124"/>
      <c r="AF475" s="124"/>
      <c r="AP475" s="124"/>
      <c r="AZ475" s="124"/>
      <c r="BA475" s="124"/>
      <c r="BJ475" s="124"/>
      <c r="BT475" s="124"/>
      <c r="CD475" s="124"/>
      <c r="CN475" s="124"/>
      <c r="CX475" s="124"/>
      <c r="DH475" s="124"/>
      <c r="DR475" s="124"/>
      <c r="EB475" s="124"/>
      <c r="EL475" s="124"/>
      <c r="EV475" s="124"/>
      <c r="FF475" s="124"/>
      <c r="FP475" s="124"/>
      <c r="FZ475" s="124"/>
      <c r="GJ475" s="124"/>
      <c r="GT475" s="124"/>
      <c r="HD475" s="124"/>
      <c r="HN475" s="124"/>
      <c r="HX475" s="124"/>
    </row>
    <row xmlns:x14ac="http://schemas.microsoft.com/office/spreadsheetml/2009/9/ac" r="476" s="3" customFormat="true" x14ac:dyDescent="0.25">
      <c r="A476" s="374"/>
      <c r="B476" s="124"/>
      <c r="L476" s="124"/>
      <c r="V476" s="124"/>
      <c r="AF476" s="124"/>
      <c r="AP476" s="124"/>
      <c r="AZ476" s="124"/>
      <c r="BA476" s="124"/>
      <c r="BJ476" s="124"/>
      <c r="BT476" s="124"/>
      <c r="CD476" s="124"/>
      <c r="CN476" s="124"/>
      <c r="CX476" s="124"/>
      <c r="DH476" s="124"/>
      <c r="DR476" s="124"/>
      <c r="EB476" s="124"/>
      <c r="EL476" s="124"/>
      <c r="EV476" s="124"/>
      <c r="FF476" s="124"/>
      <c r="FP476" s="124"/>
      <c r="FZ476" s="124"/>
      <c r="GJ476" s="124"/>
      <c r="GT476" s="124"/>
      <c r="HD476" s="124"/>
      <c r="HN476" s="124"/>
      <c r="HX476" s="124"/>
    </row>
    <row xmlns:x14ac="http://schemas.microsoft.com/office/spreadsheetml/2009/9/ac" r="477" s="3" customFormat="true" x14ac:dyDescent="0.25">
      <c r="A477" s="374"/>
      <c r="B477" s="124"/>
      <c r="L477" s="124"/>
      <c r="V477" s="124"/>
      <c r="AF477" s="124"/>
      <c r="AP477" s="124"/>
      <c r="AZ477" s="124"/>
      <c r="BA477" s="124"/>
      <c r="BJ477" s="124"/>
      <c r="BT477" s="124"/>
      <c r="CD477" s="124"/>
      <c r="CN477" s="124"/>
      <c r="CX477" s="124"/>
      <c r="DH477" s="124"/>
      <c r="DR477" s="124"/>
      <c r="EB477" s="124"/>
      <c r="EL477" s="124"/>
      <c r="EV477" s="124"/>
      <c r="FF477" s="124"/>
      <c r="FP477" s="124"/>
      <c r="FZ477" s="124"/>
      <c r="GJ477" s="124"/>
      <c r="GT477" s="124"/>
      <c r="HD477" s="124"/>
      <c r="HN477" s="124"/>
      <c r="HX477" s="124"/>
    </row>
    <row xmlns:x14ac="http://schemas.microsoft.com/office/spreadsheetml/2009/9/ac" r="478" s="3" customFormat="true" x14ac:dyDescent="0.25">
      <c r="A478" s="374"/>
      <c r="B478" s="124"/>
      <c r="L478" s="124"/>
      <c r="V478" s="124"/>
      <c r="AF478" s="124"/>
      <c r="AP478" s="124"/>
      <c r="AZ478" s="124"/>
      <c r="BA478" s="124"/>
      <c r="BJ478" s="124"/>
      <c r="BT478" s="124"/>
      <c r="CD478" s="124"/>
      <c r="CN478" s="124"/>
      <c r="CX478" s="124"/>
      <c r="DH478" s="124"/>
      <c r="DR478" s="124"/>
      <c r="EB478" s="124"/>
      <c r="EL478" s="124"/>
      <c r="EV478" s="124"/>
      <c r="FF478" s="124"/>
      <c r="FP478" s="124"/>
      <c r="FZ478" s="124"/>
      <c r="GJ478" s="124"/>
      <c r="GT478" s="124"/>
      <c r="HD478" s="124"/>
      <c r="HN478" s="124"/>
      <c r="HX478" s="124"/>
    </row>
    <row xmlns:x14ac="http://schemas.microsoft.com/office/spreadsheetml/2009/9/ac" r="479" s="3" customFormat="true" x14ac:dyDescent="0.25">
      <c r="A479" s="374"/>
      <c r="B479" s="124"/>
      <c r="L479" s="124"/>
      <c r="V479" s="124"/>
      <c r="AF479" s="124"/>
      <c r="AP479" s="124"/>
      <c r="AZ479" s="124"/>
      <c r="BA479" s="124"/>
      <c r="BJ479" s="124"/>
      <c r="BT479" s="124"/>
      <c r="CD479" s="124"/>
      <c r="CN479" s="124"/>
      <c r="CX479" s="124"/>
      <c r="DH479" s="124"/>
      <c r="DR479" s="124"/>
      <c r="EB479" s="124"/>
      <c r="EL479" s="124"/>
      <c r="EV479" s="124"/>
      <c r="FF479" s="124"/>
      <c r="FP479" s="124"/>
      <c r="FZ479" s="124"/>
      <c r="GJ479" s="124"/>
      <c r="GT479" s="124"/>
      <c r="HD479" s="124"/>
      <c r="HN479" s="124"/>
      <c r="HX479" s="124"/>
    </row>
    <row xmlns:x14ac="http://schemas.microsoft.com/office/spreadsheetml/2009/9/ac" r="480" s="3" customFormat="true" x14ac:dyDescent="0.25">
      <c r="A480" s="374"/>
      <c r="B480" s="124"/>
      <c r="L480" s="124"/>
      <c r="V480" s="124"/>
      <c r="AF480" s="124"/>
      <c r="AP480" s="124"/>
      <c r="AZ480" s="124"/>
      <c r="BA480" s="124"/>
      <c r="BJ480" s="124"/>
      <c r="BT480" s="124"/>
      <c r="CD480" s="124"/>
      <c r="CN480" s="124"/>
      <c r="CX480" s="124"/>
      <c r="DH480" s="124"/>
      <c r="DR480" s="124"/>
      <c r="EB480" s="124"/>
      <c r="EL480" s="124"/>
      <c r="EV480" s="124"/>
      <c r="FF480" s="124"/>
      <c r="FP480" s="124"/>
      <c r="FZ480" s="124"/>
      <c r="GJ480" s="124"/>
      <c r="GT480" s="124"/>
      <c r="HD480" s="124"/>
      <c r="HN480" s="124"/>
      <c r="HX480" s="124"/>
    </row>
    <row xmlns:x14ac="http://schemas.microsoft.com/office/spreadsheetml/2009/9/ac" r="481" s="3" customFormat="true" x14ac:dyDescent="0.25">
      <c r="A481" s="374"/>
      <c r="B481" s="124"/>
      <c r="L481" s="124"/>
      <c r="V481" s="124"/>
      <c r="AF481" s="124"/>
      <c r="AP481" s="124"/>
      <c r="AZ481" s="124"/>
      <c r="BA481" s="124"/>
      <c r="BJ481" s="124"/>
      <c r="BT481" s="124"/>
      <c r="CD481" s="124"/>
      <c r="CN481" s="124"/>
      <c r="CX481" s="124"/>
      <c r="DH481" s="124"/>
      <c r="DR481" s="124"/>
      <c r="EB481" s="124"/>
      <c r="EL481" s="124"/>
      <c r="EV481" s="124"/>
      <c r="FF481" s="124"/>
      <c r="FP481" s="124"/>
      <c r="FZ481" s="124"/>
      <c r="GJ481" s="124"/>
      <c r="GT481" s="124"/>
      <c r="HD481" s="124"/>
      <c r="HN481" s="124"/>
      <c r="HX481" s="124"/>
    </row>
    <row xmlns:x14ac="http://schemas.microsoft.com/office/spreadsheetml/2009/9/ac" r="482" s="3" customFormat="true" x14ac:dyDescent="0.25">
      <c r="A482" s="374"/>
      <c r="B482" s="124"/>
      <c r="L482" s="124"/>
      <c r="V482" s="124"/>
      <c r="AF482" s="124"/>
      <c r="AP482" s="124"/>
      <c r="AZ482" s="124"/>
      <c r="BA482" s="124"/>
      <c r="BJ482" s="124"/>
      <c r="BT482" s="124"/>
      <c r="CD482" s="124"/>
      <c r="CN482" s="124"/>
      <c r="CX482" s="124"/>
      <c r="DH482" s="124"/>
      <c r="DR482" s="124"/>
      <c r="EB482" s="124"/>
      <c r="EL482" s="124"/>
      <c r="EV482" s="124"/>
      <c r="FF482" s="124"/>
      <c r="FP482" s="124"/>
      <c r="FZ482" s="124"/>
      <c r="GJ482" s="124"/>
      <c r="GT482" s="124"/>
      <c r="HD482" s="124"/>
      <c r="HN482" s="124"/>
      <c r="HX482" s="124"/>
    </row>
    <row xmlns:x14ac="http://schemas.microsoft.com/office/spreadsheetml/2009/9/ac" r="483" s="3" customFormat="true" x14ac:dyDescent="0.25">
      <c r="A483" s="374"/>
      <c r="B483" s="124"/>
      <c r="L483" s="124"/>
      <c r="V483" s="124"/>
      <c r="AF483" s="124"/>
      <c r="AP483" s="124"/>
      <c r="AZ483" s="124"/>
      <c r="BA483" s="124"/>
      <c r="BJ483" s="124"/>
      <c r="BT483" s="124"/>
      <c r="CD483" s="124"/>
      <c r="CN483" s="124"/>
      <c r="CX483" s="124"/>
      <c r="DH483" s="124"/>
      <c r="DR483" s="124"/>
      <c r="EB483" s="124"/>
      <c r="EL483" s="124"/>
      <c r="EV483" s="124"/>
      <c r="FF483" s="124"/>
      <c r="FP483" s="124"/>
      <c r="FZ483" s="124"/>
      <c r="GJ483" s="124"/>
      <c r="GT483" s="124"/>
      <c r="HD483" s="124"/>
      <c r="HN483" s="124"/>
      <c r="HX483" s="124"/>
    </row>
    <row xmlns:x14ac="http://schemas.microsoft.com/office/spreadsheetml/2009/9/ac" r="484" s="3" customFormat="true" x14ac:dyDescent="0.25">
      <c r="A484" s="374"/>
      <c r="B484" s="124"/>
      <c r="L484" s="124"/>
      <c r="V484" s="124"/>
      <c r="AF484" s="124"/>
      <c r="AP484" s="124"/>
      <c r="AZ484" s="124"/>
      <c r="BA484" s="124"/>
      <c r="BJ484" s="124"/>
      <c r="BT484" s="124"/>
      <c r="CD484" s="124"/>
      <c r="CN484" s="124"/>
      <c r="CX484" s="124"/>
      <c r="DH484" s="124"/>
      <c r="DR484" s="124"/>
      <c r="EB484" s="124"/>
      <c r="EL484" s="124"/>
      <c r="EV484" s="124"/>
      <c r="FF484" s="124"/>
      <c r="FP484" s="124"/>
      <c r="FZ484" s="124"/>
      <c r="GJ484" s="124"/>
      <c r="GT484" s="124"/>
      <c r="HD484" s="124"/>
      <c r="HN484" s="124"/>
      <c r="HX484" s="124"/>
    </row>
    <row xmlns:x14ac="http://schemas.microsoft.com/office/spreadsheetml/2009/9/ac" r="485" s="3" customFormat="true" x14ac:dyDescent="0.25">
      <c r="A485" s="374"/>
      <c r="B485" s="124"/>
      <c r="L485" s="124"/>
      <c r="V485" s="124"/>
      <c r="AF485" s="124"/>
      <c r="AP485" s="124"/>
      <c r="AZ485" s="124"/>
      <c r="BA485" s="124"/>
      <c r="BJ485" s="124"/>
      <c r="BT485" s="124"/>
      <c r="CD485" s="124"/>
      <c r="CN485" s="124"/>
      <c r="CX485" s="124"/>
      <c r="DH485" s="124"/>
      <c r="DR485" s="124"/>
      <c r="EB485" s="124"/>
      <c r="EL485" s="124"/>
      <c r="EV485" s="124"/>
      <c r="FF485" s="124"/>
      <c r="FP485" s="124"/>
      <c r="FZ485" s="124"/>
      <c r="GJ485" s="124"/>
      <c r="GT485" s="124"/>
      <c r="HD485" s="124"/>
      <c r="HN485" s="124"/>
      <c r="HX485" s="124"/>
    </row>
    <row xmlns:x14ac="http://schemas.microsoft.com/office/spreadsheetml/2009/9/ac" r="486" s="3" customFormat="true" x14ac:dyDescent="0.25">
      <c r="A486" s="374"/>
      <c r="B486" s="124"/>
      <c r="L486" s="124"/>
      <c r="V486" s="124"/>
      <c r="AF486" s="124"/>
      <c r="AP486" s="124"/>
      <c r="AZ486" s="124"/>
      <c r="BA486" s="124"/>
      <c r="BJ486" s="124"/>
      <c r="BT486" s="124"/>
      <c r="CD486" s="124"/>
      <c r="CN486" s="124"/>
      <c r="CX486" s="124"/>
      <c r="DH486" s="124"/>
      <c r="DR486" s="124"/>
      <c r="EB486" s="124"/>
      <c r="EL486" s="124"/>
      <c r="EV486" s="124"/>
      <c r="FF486" s="124"/>
      <c r="FP486" s="124"/>
      <c r="FZ486" s="124"/>
      <c r="GJ486" s="124"/>
      <c r="GT486" s="124"/>
      <c r="HD486" s="124"/>
      <c r="HN486" s="124"/>
      <c r="HX486" s="124"/>
    </row>
    <row xmlns:x14ac="http://schemas.microsoft.com/office/spreadsheetml/2009/9/ac" r="487" s="3" customFormat="true" x14ac:dyDescent="0.25">
      <c r="A487" s="374"/>
      <c r="B487" s="124"/>
      <c r="L487" s="124"/>
      <c r="V487" s="124"/>
      <c r="AF487" s="124"/>
      <c r="AP487" s="124"/>
      <c r="AZ487" s="124"/>
      <c r="BA487" s="124"/>
      <c r="BJ487" s="124"/>
      <c r="BT487" s="124"/>
      <c r="CD487" s="124"/>
      <c r="CN487" s="124"/>
      <c r="CX487" s="124"/>
      <c r="DH487" s="124"/>
      <c r="DR487" s="124"/>
      <c r="EB487" s="124"/>
      <c r="EL487" s="124"/>
      <c r="EV487" s="124"/>
      <c r="FF487" s="124"/>
      <c r="FP487" s="124"/>
      <c r="FZ487" s="124"/>
      <c r="GJ487" s="124"/>
      <c r="GT487" s="124"/>
      <c r="HD487" s="124"/>
      <c r="HN487" s="124"/>
      <c r="HX487" s="124"/>
    </row>
    <row xmlns:x14ac="http://schemas.microsoft.com/office/spreadsheetml/2009/9/ac" r="488" s="3" customFormat="true" x14ac:dyDescent="0.25">
      <c r="A488" s="374"/>
      <c r="B488" s="124"/>
      <c r="L488" s="124"/>
      <c r="V488" s="124"/>
      <c r="AF488" s="124"/>
      <c r="AP488" s="124"/>
      <c r="AZ488" s="124"/>
      <c r="BA488" s="124"/>
      <c r="BJ488" s="124"/>
      <c r="BT488" s="124"/>
      <c r="CD488" s="124"/>
      <c r="CN488" s="124"/>
      <c r="CX488" s="124"/>
      <c r="DH488" s="124"/>
      <c r="DR488" s="124"/>
      <c r="EB488" s="124"/>
      <c r="EL488" s="124"/>
      <c r="EV488" s="124"/>
      <c r="FF488" s="124"/>
      <c r="FP488" s="124"/>
      <c r="FZ488" s="124"/>
      <c r="GJ488" s="124"/>
      <c r="GT488" s="124"/>
      <c r="HD488" s="124"/>
      <c r="HN488" s="124"/>
      <c r="HX488" s="124"/>
    </row>
    <row xmlns:x14ac="http://schemas.microsoft.com/office/spreadsheetml/2009/9/ac" r="489" s="3" customFormat="true" x14ac:dyDescent="0.25">
      <c r="A489" s="374"/>
      <c r="B489" s="124"/>
      <c r="L489" s="124"/>
      <c r="V489" s="124"/>
      <c r="AF489" s="124"/>
      <c r="AP489" s="124"/>
      <c r="AZ489" s="124"/>
      <c r="BA489" s="124"/>
      <c r="BJ489" s="124"/>
      <c r="BT489" s="124"/>
      <c r="CD489" s="124"/>
      <c r="CN489" s="124"/>
      <c r="CX489" s="124"/>
      <c r="DH489" s="124"/>
      <c r="DR489" s="124"/>
      <c r="EB489" s="124"/>
      <c r="EL489" s="124"/>
      <c r="EV489" s="124"/>
      <c r="FF489" s="124"/>
      <c r="FP489" s="124"/>
      <c r="FZ489" s="124"/>
      <c r="GJ489" s="124"/>
      <c r="GT489" s="124"/>
      <c r="HD489" s="124"/>
      <c r="HN489" s="124"/>
      <c r="HX489" s="124"/>
    </row>
    <row xmlns:x14ac="http://schemas.microsoft.com/office/spreadsheetml/2009/9/ac" r="490" s="3" customFormat="true" x14ac:dyDescent="0.25">
      <c r="A490" s="374"/>
      <c r="B490" s="124"/>
      <c r="L490" s="124"/>
      <c r="V490" s="124"/>
      <c r="AF490" s="124"/>
      <c r="AP490" s="124"/>
      <c r="AZ490" s="124"/>
      <c r="BA490" s="124"/>
      <c r="BJ490" s="124"/>
      <c r="BT490" s="124"/>
      <c r="CD490" s="124"/>
      <c r="CN490" s="124"/>
      <c r="CX490" s="124"/>
      <c r="DH490" s="124"/>
      <c r="DR490" s="124"/>
      <c r="EB490" s="124"/>
      <c r="EL490" s="124"/>
      <c r="EV490" s="124"/>
      <c r="FF490" s="124"/>
      <c r="FP490" s="124"/>
      <c r="FZ490" s="124"/>
      <c r="GJ490" s="124"/>
      <c r="GT490" s="124"/>
      <c r="HD490" s="124"/>
      <c r="HN490" s="124"/>
      <c r="HX490" s="124"/>
    </row>
    <row xmlns:x14ac="http://schemas.microsoft.com/office/spreadsheetml/2009/9/ac" r="491" s="3" customFormat="true" x14ac:dyDescent="0.25">
      <c r="A491" s="374"/>
      <c r="B491" s="124"/>
      <c r="L491" s="124"/>
      <c r="V491" s="124"/>
      <c r="AF491" s="124"/>
      <c r="AP491" s="124"/>
      <c r="AZ491" s="124"/>
      <c r="BA491" s="124"/>
      <c r="BJ491" s="124"/>
      <c r="BT491" s="124"/>
      <c r="CD491" s="124"/>
      <c r="CN491" s="124"/>
      <c r="CX491" s="124"/>
      <c r="DH491" s="124"/>
      <c r="DR491" s="124"/>
      <c r="EB491" s="124"/>
      <c r="EL491" s="124"/>
      <c r="EV491" s="124"/>
      <c r="FF491" s="124"/>
      <c r="FP491" s="124"/>
      <c r="FZ491" s="124"/>
      <c r="GJ491" s="124"/>
      <c r="GT491" s="124"/>
      <c r="HD491" s="124"/>
      <c r="HN491" s="124"/>
      <c r="HX491" s="124"/>
    </row>
    <row xmlns:x14ac="http://schemas.microsoft.com/office/spreadsheetml/2009/9/ac" r="492" s="3" customFormat="true" x14ac:dyDescent="0.25">
      <c r="A492" s="374"/>
      <c r="B492" s="124"/>
      <c r="L492" s="124"/>
      <c r="V492" s="124"/>
      <c r="AF492" s="124"/>
      <c r="AP492" s="124"/>
      <c r="AZ492" s="124"/>
      <c r="BA492" s="124"/>
      <c r="BJ492" s="124"/>
      <c r="BT492" s="124"/>
      <c r="CD492" s="124"/>
      <c r="CN492" s="124"/>
      <c r="CX492" s="124"/>
      <c r="DH492" s="124"/>
      <c r="DR492" s="124"/>
      <c r="EB492" s="124"/>
      <c r="EL492" s="124"/>
      <c r="EV492" s="124"/>
      <c r="FF492" s="124"/>
      <c r="FP492" s="124"/>
      <c r="FZ492" s="124"/>
      <c r="GJ492" s="124"/>
      <c r="GT492" s="124"/>
      <c r="HD492" s="124"/>
      <c r="HN492" s="124"/>
      <c r="HX492" s="124"/>
    </row>
    <row xmlns:x14ac="http://schemas.microsoft.com/office/spreadsheetml/2009/9/ac" r="493" s="3" customFormat="true" x14ac:dyDescent="0.25">
      <c r="A493" s="374"/>
      <c r="B493" s="124"/>
      <c r="L493" s="124"/>
      <c r="V493" s="124"/>
      <c r="AF493" s="124"/>
      <c r="AP493" s="124"/>
      <c r="AZ493" s="124"/>
      <c r="BA493" s="124"/>
      <c r="BJ493" s="124"/>
      <c r="BT493" s="124"/>
      <c r="CD493" s="124"/>
      <c r="CN493" s="124"/>
      <c r="CX493" s="124"/>
      <c r="DH493" s="124"/>
      <c r="DR493" s="124"/>
      <c r="EB493" s="124"/>
      <c r="EL493" s="124"/>
      <c r="EV493" s="124"/>
      <c r="FF493" s="124"/>
      <c r="FP493" s="124"/>
      <c r="FZ493" s="124"/>
      <c r="GJ493" s="124"/>
      <c r="GT493" s="124"/>
      <c r="HD493" s="124"/>
      <c r="HN493" s="124"/>
      <c r="HX493" s="124"/>
    </row>
    <row xmlns:x14ac="http://schemas.microsoft.com/office/spreadsheetml/2009/9/ac" r="494" s="3" customFormat="true" x14ac:dyDescent="0.25">
      <c r="A494" s="374"/>
      <c r="B494" s="124"/>
      <c r="L494" s="124"/>
      <c r="V494" s="124"/>
      <c r="AF494" s="124"/>
      <c r="AP494" s="124"/>
      <c r="AZ494" s="124"/>
      <c r="BA494" s="124"/>
      <c r="BJ494" s="124"/>
      <c r="BT494" s="124"/>
      <c r="CD494" s="124"/>
      <c r="CN494" s="124"/>
      <c r="CX494" s="124"/>
      <c r="DH494" s="124"/>
      <c r="DR494" s="124"/>
      <c r="EB494" s="124"/>
      <c r="EL494" s="124"/>
      <c r="EV494" s="124"/>
      <c r="FF494" s="124"/>
      <c r="FP494" s="124"/>
      <c r="FZ494" s="124"/>
      <c r="GJ494" s="124"/>
      <c r="GT494" s="124"/>
      <c r="HD494" s="124"/>
      <c r="HN494" s="124"/>
      <c r="HX494" s="124"/>
    </row>
    <row xmlns:x14ac="http://schemas.microsoft.com/office/spreadsheetml/2009/9/ac" r="495" s="3" customFormat="true" x14ac:dyDescent="0.25">
      <c r="A495" s="374"/>
      <c r="B495" s="124"/>
      <c r="L495" s="124"/>
      <c r="V495" s="124"/>
      <c r="AF495" s="124"/>
      <c r="AP495" s="124"/>
      <c r="AZ495" s="124"/>
      <c r="BA495" s="124"/>
      <c r="BJ495" s="124"/>
      <c r="BT495" s="124"/>
      <c r="CD495" s="124"/>
      <c r="CN495" s="124"/>
      <c r="CX495" s="124"/>
      <c r="DH495" s="124"/>
      <c r="DR495" s="124"/>
      <c r="EB495" s="124"/>
      <c r="EL495" s="124"/>
      <c r="EV495" s="124"/>
      <c r="FF495" s="124"/>
      <c r="FP495" s="124"/>
      <c r="FZ495" s="124"/>
      <c r="GJ495" s="124"/>
      <c r="GT495" s="124"/>
      <c r="HD495" s="124"/>
      <c r="HN495" s="124"/>
      <c r="HX495" s="124"/>
    </row>
    <row xmlns:x14ac="http://schemas.microsoft.com/office/spreadsheetml/2009/9/ac" r="496" s="3" customFormat="true" x14ac:dyDescent="0.25">
      <c r="A496" s="374"/>
      <c r="B496" s="124"/>
      <c r="L496" s="124"/>
      <c r="V496" s="124"/>
      <c r="AF496" s="124"/>
      <c r="AP496" s="124"/>
      <c r="AZ496" s="124"/>
      <c r="BA496" s="124"/>
      <c r="BJ496" s="124"/>
      <c r="BT496" s="124"/>
      <c r="CD496" s="124"/>
      <c r="CN496" s="124"/>
      <c r="CX496" s="124"/>
      <c r="DH496" s="124"/>
      <c r="DR496" s="124"/>
      <c r="EB496" s="124"/>
      <c r="EL496" s="124"/>
      <c r="EV496" s="124"/>
      <c r="FF496" s="124"/>
      <c r="FP496" s="124"/>
      <c r="FZ496" s="124"/>
      <c r="GJ496" s="124"/>
      <c r="GT496" s="124"/>
      <c r="HD496" s="124"/>
      <c r="HN496" s="124"/>
      <c r="HX496" s="124"/>
    </row>
    <row xmlns:x14ac="http://schemas.microsoft.com/office/spreadsheetml/2009/9/ac" r="497" s="3" customFormat="true" x14ac:dyDescent="0.25">
      <c r="A497" s="374"/>
      <c r="B497" s="124"/>
      <c r="L497" s="124"/>
      <c r="V497" s="124"/>
      <c r="AF497" s="124"/>
      <c r="AP497" s="124"/>
      <c r="AZ497" s="124"/>
      <c r="BA497" s="124"/>
      <c r="BJ497" s="124"/>
      <c r="BT497" s="124"/>
      <c r="CD497" s="124"/>
      <c r="CN497" s="124"/>
      <c r="CX497" s="124"/>
      <c r="DH497" s="124"/>
      <c r="DR497" s="124"/>
      <c r="EB497" s="124"/>
      <c r="EL497" s="124"/>
      <c r="EV497" s="124"/>
      <c r="FF497" s="124"/>
      <c r="FP497" s="124"/>
      <c r="FZ497" s="124"/>
      <c r="GJ497" s="124"/>
      <c r="GT497" s="124"/>
      <c r="HD497" s="124"/>
      <c r="HN497" s="124"/>
      <c r="HX497" s="124"/>
    </row>
    <row xmlns:x14ac="http://schemas.microsoft.com/office/spreadsheetml/2009/9/ac" r="498" s="3" customFormat="true" x14ac:dyDescent="0.25">
      <c r="A498" s="374"/>
      <c r="B498" s="124"/>
      <c r="L498" s="124"/>
      <c r="V498" s="124"/>
      <c r="AF498" s="124"/>
      <c r="AP498" s="124"/>
      <c r="AZ498" s="124"/>
      <c r="BA498" s="124"/>
      <c r="BJ498" s="124"/>
      <c r="BT498" s="124"/>
      <c r="CD498" s="124"/>
      <c r="CN498" s="124"/>
      <c r="CX498" s="124"/>
      <c r="DH498" s="124"/>
      <c r="DR498" s="124"/>
      <c r="EB498" s="124"/>
      <c r="EL498" s="124"/>
      <c r="EV498" s="124"/>
      <c r="FF498" s="124"/>
      <c r="FP498" s="124"/>
      <c r="FZ498" s="124"/>
      <c r="GJ498" s="124"/>
      <c r="GT498" s="124"/>
      <c r="HD498" s="124"/>
      <c r="HN498" s="124"/>
      <c r="HX498" s="124"/>
    </row>
    <row xmlns:x14ac="http://schemas.microsoft.com/office/spreadsheetml/2009/9/ac" r="499" s="3" customFormat="true" x14ac:dyDescent="0.25">
      <c r="A499" s="374"/>
      <c r="B499" s="124"/>
      <c r="L499" s="124"/>
      <c r="V499" s="124"/>
      <c r="AF499" s="124"/>
      <c r="AP499" s="124"/>
      <c r="AZ499" s="124"/>
      <c r="BA499" s="124"/>
      <c r="BJ499" s="124"/>
      <c r="BT499" s="124"/>
      <c r="CD499" s="124"/>
      <c r="CN499" s="124"/>
      <c r="CX499" s="124"/>
      <c r="DH499" s="124"/>
      <c r="DR499" s="124"/>
      <c r="EB499" s="124"/>
      <c r="EL499" s="124"/>
      <c r="EV499" s="124"/>
      <c r="FF499" s="124"/>
      <c r="FP499" s="124"/>
      <c r="FZ499" s="124"/>
      <c r="GJ499" s="124"/>
      <c r="GT499" s="124"/>
      <c r="HD499" s="124"/>
      <c r="HN499" s="124"/>
      <c r="HX499" s="124"/>
    </row>
    <row xmlns:x14ac="http://schemas.microsoft.com/office/spreadsheetml/2009/9/ac" r="500" s="3" customFormat="true" x14ac:dyDescent="0.25">
      <c r="A500" s="374"/>
      <c r="B500" s="124"/>
      <c r="L500" s="124"/>
      <c r="V500" s="124"/>
      <c r="AF500" s="124"/>
      <c r="AP500" s="124"/>
      <c r="AZ500" s="124"/>
      <c r="BA500" s="124"/>
      <c r="BJ500" s="124"/>
      <c r="BT500" s="124"/>
      <c r="CD500" s="124"/>
      <c r="CN500" s="124"/>
      <c r="CX500" s="124"/>
      <c r="DH500" s="124"/>
      <c r="DR500" s="124"/>
      <c r="EB500" s="124"/>
      <c r="EL500" s="124"/>
      <c r="EV500" s="124"/>
      <c r="FF500" s="124"/>
      <c r="FP500" s="124"/>
      <c r="FZ500" s="124"/>
      <c r="GJ500" s="124"/>
      <c r="GT500" s="124"/>
      <c r="HD500" s="124"/>
      <c r="HN500" s="124"/>
      <c r="HX500" s="124"/>
    </row>
    <row xmlns:x14ac="http://schemas.microsoft.com/office/spreadsheetml/2009/9/ac" r="501" s="3" customFormat="true" x14ac:dyDescent="0.25">
      <c r="A501" s="374"/>
      <c r="B501" s="124"/>
      <c r="L501" s="124"/>
      <c r="V501" s="124"/>
      <c r="AF501" s="124"/>
      <c r="AP501" s="124"/>
      <c r="AZ501" s="124"/>
      <c r="BA501" s="124"/>
      <c r="BJ501" s="124"/>
      <c r="BT501" s="124"/>
      <c r="CD501" s="124"/>
      <c r="CN501" s="124"/>
      <c r="CX501" s="124"/>
      <c r="DH501" s="124"/>
      <c r="DR501" s="124"/>
      <c r="EB501" s="124"/>
      <c r="EL501" s="124"/>
      <c r="EV501" s="124"/>
      <c r="FF501" s="124"/>
      <c r="FP501" s="124"/>
      <c r="FZ501" s="124"/>
      <c r="GJ501" s="124"/>
      <c r="GT501" s="124"/>
      <c r="HD501" s="124"/>
      <c r="HN501" s="124"/>
      <c r="HX501" s="124"/>
    </row>
    <row xmlns:x14ac="http://schemas.microsoft.com/office/spreadsheetml/2009/9/ac" r="502" s="3" customFormat="true" x14ac:dyDescent="0.25">
      <c r="A502" s="374"/>
      <c r="B502" s="124"/>
      <c r="L502" s="124"/>
      <c r="V502" s="124"/>
      <c r="AF502" s="124"/>
      <c r="AP502" s="124"/>
      <c r="AZ502" s="124"/>
      <c r="BA502" s="124"/>
      <c r="BJ502" s="124"/>
      <c r="BT502" s="124"/>
      <c r="CD502" s="124"/>
      <c r="CN502" s="124"/>
      <c r="CX502" s="124"/>
      <c r="DH502" s="124"/>
      <c r="DR502" s="124"/>
      <c r="EB502" s="124"/>
      <c r="EL502" s="124"/>
      <c r="EV502" s="124"/>
      <c r="FF502" s="124"/>
      <c r="FP502" s="124"/>
      <c r="FZ502" s="124"/>
      <c r="GJ502" s="124"/>
      <c r="GT502" s="124"/>
      <c r="HD502" s="124"/>
      <c r="HN502" s="124"/>
      <c r="HX502" s="124"/>
    </row>
    <row xmlns:x14ac="http://schemas.microsoft.com/office/spreadsheetml/2009/9/ac" r="503" s="3" customFormat="true" x14ac:dyDescent="0.25">
      <c r="A503" s="374"/>
      <c r="B503" s="124"/>
      <c r="L503" s="124"/>
      <c r="V503" s="124"/>
      <c r="AF503" s="124"/>
      <c r="AP503" s="124"/>
      <c r="AZ503" s="124"/>
      <c r="BA503" s="124"/>
      <c r="BJ503" s="124"/>
      <c r="BT503" s="124"/>
      <c r="CD503" s="124"/>
      <c r="CN503" s="124"/>
      <c r="CX503" s="124"/>
      <c r="DH503" s="124"/>
      <c r="DR503" s="124"/>
      <c r="EB503" s="124"/>
      <c r="EL503" s="124"/>
      <c r="EV503" s="124"/>
      <c r="FF503" s="124"/>
      <c r="FP503" s="124"/>
      <c r="FZ503" s="124"/>
      <c r="GJ503" s="124"/>
      <c r="GT503" s="124"/>
      <c r="HD503" s="124"/>
      <c r="HN503" s="124"/>
      <c r="HX503" s="124"/>
    </row>
    <row xmlns:x14ac="http://schemas.microsoft.com/office/spreadsheetml/2009/9/ac" r="504" s="3" customFormat="true" x14ac:dyDescent="0.25">
      <c r="A504" s="374"/>
      <c r="B504" s="124"/>
      <c r="L504" s="124"/>
      <c r="V504" s="124"/>
      <c r="AF504" s="124"/>
      <c r="AP504" s="124"/>
      <c r="AZ504" s="124"/>
      <c r="BA504" s="124"/>
      <c r="BJ504" s="124"/>
      <c r="BT504" s="124"/>
      <c r="CD504" s="124"/>
      <c r="CN504" s="124"/>
      <c r="CX504" s="124"/>
      <c r="DH504" s="124"/>
      <c r="DR504" s="124"/>
      <c r="EB504" s="124"/>
      <c r="EL504" s="124"/>
      <c r="EV504" s="124"/>
      <c r="FF504" s="124"/>
      <c r="FP504" s="124"/>
      <c r="FZ504" s="124"/>
      <c r="GJ504" s="124"/>
      <c r="GT504" s="124"/>
      <c r="HD504" s="124"/>
      <c r="HN504" s="124"/>
      <c r="HX504" s="124"/>
    </row>
    <row xmlns:x14ac="http://schemas.microsoft.com/office/spreadsheetml/2009/9/ac" r="505" s="3" customFormat="true" x14ac:dyDescent="0.25">
      <c r="A505" s="374"/>
      <c r="B505" s="124"/>
      <c r="L505" s="124"/>
      <c r="V505" s="124"/>
      <c r="AF505" s="124"/>
      <c r="AP505" s="124"/>
      <c r="AZ505" s="124"/>
      <c r="BA505" s="124"/>
      <c r="BJ505" s="124"/>
      <c r="BT505" s="124"/>
      <c r="CD505" s="124"/>
      <c r="CN505" s="124"/>
      <c r="CX505" s="124"/>
      <c r="DH505" s="124"/>
      <c r="DR505" s="124"/>
      <c r="EB505" s="124"/>
      <c r="EL505" s="124"/>
      <c r="EV505" s="124"/>
      <c r="FF505" s="124"/>
      <c r="FP505" s="124"/>
      <c r="FZ505" s="124"/>
      <c r="GJ505" s="124"/>
      <c r="GT505" s="124"/>
      <c r="HD505" s="124"/>
      <c r="HN505" s="124"/>
      <c r="HX505" s="124"/>
    </row>
    <row xmlns:x14ac="http://schemas.microsoft.com/office/spreadsheetml/2009/9/ac" r="506" s="3" customFormat="true" x14ac:dyDescent="0.25">
      <c r="A506" s="374"/>
      <c r="B506" s="124"/>
      <c r="L506" s="124"/>
      <c r="V506" s="124"/>
      <c r="AF506" s="124"/>
      <c r="AP506" s="124"/>
      <c r="AZ506" s="124"/>
      <c r="BA506" s="124"/>
      <c r="BJ506" s="124"/>
      <c r="BT506" s="124"/>
      <c r="CD506" s="124"/>
      <c r="CN506" s="124"/>
      <c r="CX506" s="124"/>
      <c r="DH506" s="124"/>
      <c r="DR506" s="124"/>
      <c r="EB506" s="124"/>
      <c r="EL506" s="124"/>
      <c r="EV506" s="124"/>
      <c r="FF506" s="124"/>
      <c r="FP506" s="124"/>
      <c r="FZ506" s="124"/>
      <c r="GJ506" s="124"/>
      <c r="GT506" s="124"/>
      <c r="HD506" s="124"/>
      <c r="HN506" s="124"/>
      <c r="HX506" s="124"/>
    </row>
    <row xmlns:x14ac="http://schemas.microsoft.com/office/spreadsheetml/2009/9/ac" r="507" s="3" customFormat="true" x14ac:dyDescent="0.25">
      <c r="A507" s="374"/>
      <c r="B507" s="124"/>
      <c r="L507" s="124"/>
      <c r="V507" s="124"/>
      <c r="AF507" s="124"/>
      <c r="AP507" s="124"/>
      <c r="AZ507" s="124"/>
      <c r="BA507" s="124"/>
      <c r="BJ507" s="124"/>
      <c r="BT507" s="124"/>
      <c r="CD507" s="124"/>
      <c r="CN507" s="124"/>
      <c r="CX507" s="124"/>
      <c r="DH507" s="124"/>
      <c r="DR507" s="124"/>
      <c r="EB507" s="124"/>
      <c r="EL507" s="124"/>
      <c r="EV507" s="124"/>
      <c r="FF507" s="124"/>
      <c r="FP507" s="124"/>
      <c r="FZ507" s="124"/>
      <c r="GJ507" s="124"/>
      <c r="GT507" s="124"/>
      <c r="HD507" s="124"/>
      <c r="HN507" s="124"/>
      <c r="HX507" s="124"/>
    </row>
    <row xmlns:x14ac="http://schemas.microsoft.com/office/spreadsheetml/2009/9/ac" r="508" s="3" customFormat="true" x14ac:dyDescent="0.25">
      <c r="A508" s="374"/>
      <c r="B508" s="124"/>
      <c r="L508" s="124"/>
      <c r="V508" s="124"/>
      <c r="AF508" s="124"/>
      <c r="AP508" s="124"/>
      <c r="AZ508" s="124"/>
      <c r="BA508" s="124"/>
      <c r="BJ508" s="124"/>
      <c r="BT508" s="124"/>
      <c r="CD508" s="124"/>
      <c r="CN508" s="124"/>
      <c r="CX508" s="124"/>
      <c r="DH508" s="124"/>
      <c r="DR508" s="124"/>
      <c r="EB508" s="124"/>
      <c r="EL508" s="124"/>
      <c r="EV508" s="124"/>
      <c r="FF508" s="124"/>
      <c r="FP508" s="124"/>
      <c r="FZ508" s="124"/>
      <c r="GJ508" s="124"/>
      <c r="GT508" s="124"/>
      <c r="HD508" s="124"/>
      <c r="HN508" s="124"/>
      <c r="HX508" s="124"/>
    </row>
    <row xmlns:x14ac="http://schemas.microsoft.com/office/spreadsheetml/2009/9/ac" r="509" s="3" customFormat="true" x14ac:dyDescent="0.25">
      <c r="A509" s="374"/>
      <c r="B509" s="124"/>
      <c r="L509" s="124"/>
      <c r="V509" s="124"/>
      <c r="AF509" s="124"/>
      <c r="AP509" s="124"/>
      <c r="AZ509" s="124"/>
      <c r="BA509" s="124"/>
      <c r="BJ509" s="124"/>
      <c r="BT509" s="124"/>
      <c r="CD509" s="124"/>
      <c r="CN509" s="124"/>
      <c r="CX509" s="124"/>
      <c r="DH509" s="124"/>
      <c r="DR509" s="124"/>
      <c r="EB509" s="124"/>
      <c r="EL509" s="124"/>
      <c r="EV509" s="124"/>
      <c r="FF509" s="124"/>
      <c r="FP509" s="124"/>
      <c r="FZ509" s="124"/>
      <c r="GJ509" s="124"/>
      <c r="GT509" s="124"/>
      <c r="HD509" s="124"/>
      <c r="HN509" s="124"/>
      <c r="HX509" s="124"/>
    </row>
    <row xmlns:x14ac="http://schemas.microsoft.com/office/spreadsheetml/2009/9/ac" r="510" s="3" customFormat="true" x14ac:dyDescent="0.25">
      <c r="A510" s="374"/>
      <c r="B510" s="124"/>
      <c r="L510" s="124"/>
      <c r="V510" s="124"/>
      <c r="AF510" s="124"/>
      <c r="AP510" s="124"/>
      <c r="AZ510" s="124"/>
      <c r="BA510" s="124"/>
      <c r="BJ510" s="124"/>
      <c r="BT510" s="124"/>
      <c r="CD510" s="124"/>
      <c r="CN510" s="124"/>
      <c r="CX510" s="124"/>
      <c r="DH510" s="124"/>
      <c r="DR510" s="124"/>
      <c r="EB510" s="124"/>
      <c r="EL510" s="124"/>
      <c r="EV510" s="124"/>
      <c r="FF510" s="124"/>
      <c r="FP510" s="124"/>
      <c r="FZ510" s="124"/>
      <c r="GJ510" s="124"/>
      <c r="GT510" s="124"/>
      <c r="HD510" s="124"/>
      <c r="HN510" s="124"/>
      <c r="HX510" s="124"/>
    </row>
    <row xmlns:x14ac="http://schemas.microsoft.com/office/spreadsheetml/2009/9/ac" r="511" s="3" customFormat="true" x14ac:dyDescent="0.25">
      <c r="A511" s="374"/>
      <c r="B511" s="124"/>
      <c r="L511" s="124"/>
      <c r="V511" s="124"/>
      <c r="AF511" s="124"/>
      <c r="AP511" s="124"/>
      <c r="AZ511" s="124"/>
      <c r="BA511" s="124"/>
      <c r="BJ511" s="124"/>
      <c r="BT511" s="124"/>
      <c r="CD511" s="124"/>
      <c r="CN511" s="124"/>
      <c r="CX511" s="124"/>
      <c r="DH511" s="124"/>
      <c r="DR511" s="124"/>
      <c r="EB511" s="124"/>
      <c r="EL511" s="124"/>
      <c r="EV511" s="124"/>
      <c r="FF511" s="124"/>
      <c r="FP511" s="124"/>
      <c r="FZ511" s="124"/>
      <c r="GJ511" s="124"/>
      <c r="GT511" s="124"/>
      <c r="HD511" s="124"/>
      <c r="HN511" s="124"/>
      <c r="HX511" s="124"/>
    </row>
    <row xmlns:x14ac="http://schemas.microsoft.com/office/spreadsheetml/2009/9/ac" r="512" s="3" customFormat="true" x14ac:dyDescent="0.25">
      <c r="A512" s="374"/>
      <c r="B512" s="124"/>
      <c r="L512" s="124"/>
      <c r="V512" s="124"/>
      <c r="AF512" s="124"/>
      <c r="AP512" s="124"/>
      <c r="AZ512" s="124"/>
      <c r="BA512" s="124"/>
      <c r="BJ512" s="124"/>
      <c r="BT512" s="124"/>
      <c r="CD512" s="124"/>
      <c r="CN512" s="124"/>
      <c r="CX512" s="124"/>
      <c r="DH512" s="124"/>
      <c r="DR512" s="124"/>
      <c r="EB512" s="124"/>
      <c r="EL512" s="124"/>
      <c r="EV512" s="124"/>
      <c r="FF512" s="124"/>
      <c r="FP512" s="124"/>
      <c r="FZ512" s="124"/>
      <c r="GJ512" s="124"/>
      <c r="GT512" s="124"/>
      <c r="HD512" s="124"/>
      <c r="HN512" s="124"/>
      <c r="HX512" s="124"/>
    </row>
    <row xmlns:x14ac="http://schemas.microsoft.com/office/spreadsheetml/2009/9/ac" r="513" s="3" customFormat="true" x14ac:dyDescent="0.25">
      <c r="A513" s="374"/>
      <c r="B513" s="124"/>
      <c r="L513" s="124"/>
      <c r="V513" s="124"/>
      <c r="AF513" s="124"/>
      <c r="AP513" s="124"/>
      <c r="AZ513" s="124"/>
      <c r="BA513" s="124"/>
      <c r="BJ513" s="124"/>
      <c r="BT513" s="124"/>
      <c r="CD513" s="124"/>
      <c r="CN513" s="124"/>
      <c r="CX513" s="124"/>
      <c r="DH513" s="124"/>
      <c r="DR513" s="124"/>
      <c r="EB513" s="124"/>
      <c r="EL513" s="124"/>
      <c r="EV513" s="124"/>
      <c r="FF513" s="124"/>
      <c r="FP513" s="124"/>
      <c r="FZ513" s="124"/>
      <c r="GJ513" s="124"/>
      <c r="GT513" s="124"/>
      <c r="HD513" s="124"/>
      <c r="HN513" s="124"/>
      <c r="HX513" s="124"/>
    </row>
    <row xmlns:x14ac="http://schemas.microsoft.com/office/spreadsheetml/2009/9/ac" r="514" s="3" customFormat="true" x14ac:dyDescent="0.25">
      <c r="A514" s="374"/>
      <c r="B514" s="124"/>
      <c r="L514" s="124"/>
      <c r="V514" s="124"/>
      <c r="AF514" s="124"/>
      <c r="AP514" s="124"/>
      <c r="AZ514" s="124"/>
      <c r="BA514" s="124"/>
      <c r="BJ514" s="124"/>
      <c r="BT514" s="124"/>
      <c r="CD514" s="124"/>
      <c r="CN514" s="124"/>
      <c r="CX514" s="124"/>
      <c r="DH514" s="124"/>
      <c r="DR514" s="124"/>
      <c r="EB514" s="124"/>
      <c r="EL514" s="124"/>
      <c r="EV514" s="124"/>
      <c r="FF514" s="124"/>
      <c r="FP514" s="124"/>
      <c r="FZ514" s="124"/>
      <c r="GJ514" s="124"/>
      <c r="GT514" s="124"/>
      <c r="HD514" s="124"/>
      <c r="HN514" s="124"/>
      <c r="HX514" s="124"/>
    </row>
    <row xmlns:x14ac="http://schemas.microsoft.com/office/spreadsheetml/2009/9/ac" r="515" s="3" customFormat="true" x14ac:dyDescent="0.25">
      <c r="A515" s="374"/>
      <c r="B515" s="124"/>
      <c r="L515" s="124"/>
      <c r="V515" s="124"/>
      <c r="AF515" s="124"/>
      <c r="AP515" s="124"/>
      <c r="AZ515" s="124"/>
      <c r="BA515" s="124"/>
      <c r="BJ515" s="124"/>
      <c r="BT515" s="124"/>
      <c r="CD515" s="124"/>
      <c r="CN515" s="124"/>
      <c r="CX515" s="124"/>
      <c r="DH515" s="124"/>
      <c r="DR515" s="124"/>
      <c r="EB515" s="124"/>
      <c r="EL515" s="124"/>
      <c r="EV515" s="124"/>
      <c r="FF515" s="124"/>
      <c r="FP515" s="124"/>
      <c r="FZ515" s="124"/>
      <c r="GJ515" s="124"/>
      <c r="GT515" s="124"/>
      <c r="HD515" s="124"/>
      <c r="HN515" s="124"/>
      <c r="HX515" s="124"/>
    </row>
    <row xmlns:x14ac="http://schemas.microsoft.com/office/spreadsheetml/2009/9/ac" r="516" s="3" customFormat="true" x14ac:dyDescent="0.25">
      <c r="A516" s="374"/>
      <c r="B516" s="124"/>
      <c r="L516" s="124"/>
      <c r="V516" s="124"/>
      <c r="AF516" s="124"/>
      <c r="AP516" s="124"/>
      <c r="AZ516" s="124"/>
      <c r="BA516" s="124"/>
      <c r="BJ516" s="124"/>
      <c r="BT516" s="124"/>
      <c r="CD516" s="124"/>
      <c r="CN516" s="124"/>
      <c r="CX516" s="124"/>
      <c r="DH516" s="124"/>
      <c r="DR516" s="124"/>
      <c r="EB516" s="124"/>
      <c r="EL516" s="124"/>
      <c r="EV516" s="124"/>
      <c r="FF516" s="124"/>
      <c r="FP516" s="124"/>
      <c r="FZ516" s="124"/>
      <c r="GJ516" s="124"/>
      <c r="GT516" s="124"/>
      <c r="HD516" s="124"/>
      <c r="HN516" s="124"/>
      <c r="HX516" s="124"/>
    </row>
    <row xmlns:x14ac="http://schemas.microsoft.com/office/spreadsheetml/2009/9/ac" r="517" s="3" customFormat="true" x14ac:dyDescent="0.25">
      <c r="A517" s="374"/>
      <c r="B517" s="124"/>
      <c r="L517" s="124"/>
      <c r="V517" s="124"/>
      <c r="AF517" s="124"/>
      <c r="AP517" s="124"/>
      <c r="AZ517" s="124"/>
      <c r="BA517" s="124"/>
      <c r="BJ517" s="124"/>
      <c r="BT517" s="124"/>
      <c r="CD517" s="124"/>
      <c r="CN517" s="124"/>
      <c r="CX517" s="124"/>
      <c r="DH517" s="124"/>
      <c r="DR517" s="124"/>
      <c r="EB517" s="124"/>
      <c r="EL517" s="124"/>
      <c r="EV517" s="124"/>
      <c r="FF517" s="124"/>
      <c r="FP517" s="124"/>
      <c r="FZ517" s="124"/>
      <c r="GJ517" s="124"/>
      <c r="GT517" s="124"/>
      <c r="HD517" s="124"/>
      <c r="HN517" s="124"/>
      <c r="HX517" s="124"/>
    </row>
    <row xmlns:x14ac="http://schemas.microsoft.com/office/spreadsheetml/2009/9/ac" r="518" s="3" customFormat="true" x14ac:dyDescent="0.25">
      <c r="A518" s="374"/>
      <c r="B518" s="124"/>
      <c r="L518" s="124"/>
      <c r="V518" s="124"/>
      <c r="AF518" s="124"/>
      <c r="AP518" s="124"/>
      <c r="AZ518" s="124"/>
      <c r="BA518" s="124"/>
      <c r="BJ518" s="124"/>
      <c r="BT518" s="124"/>
      <c r="CD518" s="124"/>
      <c r="CN518" s="124"/>
      <c r="CX518" s="124"/>
      <c r="DH518" s="124"/>
      <c r="DR518" s="124"/>
      <c r="EB518" s="124"/>
      <c r="EL518" s="124"/>
      <c r="EV518" s="124"/>
      <c r="FF518" s="124"/>
      <c r="FP518" s="124"/>
      <c r="FZ518" s="124"/>
      <c r="GJ518" s="124"/>
      <c r="GT518" s="124"/>
      <c r="HD518" s="124"/>
      <c r="HN518" s="124"/>
      <c r="HX518" s="124"/>
    </row>
    <row xmlns:x14ac="http://schemas.microsoft.com/office/spreadsheetml/2009/9/ac" r="519" s="3" customFormat="true" x14ac:dyDescent="0.25">
      <c r="A519" s="374"/>
      <c r="B519" s="124"/>
      <c r="L519" s="124"/>
      <c r="V519" s="124"/>
      <c r="AF519" s="124"/>
      <c r="AP519" s="124"/>
      <c r="AZ519" s="124"/>
      <c r="BA519" s="124"/>
      <c r="BJ519" s="124"/>
      <c r="BT519" s="124"/>
      <c r="CD519" s="124"/>
      <c r="CN519" s="124"/>
      <c r="CX519" s="124"/>
      <c r="DH519" s="124"/>
      <c r="DR519" s="124"/>
      <c r="EB519" s="124"/>
      <c r="EL519" s="124"/>
      <c r="EV519" s="124"/>
      <c r="FF519" s="124"/>
      <c r="FP519" s="124"/>
      <c r="FZ519" s="124"/>
      <c r="GJ519" s="124"/>
      <c r="GT519" s="124"/>
      <c r="HD519" s="124"/>
      <c r="HN519" s="124"/>
      <c r="HX519" s="124"/>
    </row>
    <row xmlns:x14ac="http://schemas.microsoft.com/office/spreadsheetml/2009/9/ac" r="520" s="3" customFormat="true" x14ac:dyDescent="0.25">
      <c r="A520" s="374"/>
      <c r="B520" s="124"/>
      <c r="L520" s="124"/>
      <c r="V520" s="124"/>
      <c r="AF520" s="124"/>
      <c r="AP520" s="124"/>
      <c r="AZ520" s="124"/>
      <c r="BA520" s="124"/>
      <c r="BJ520" s="124"/>
      <c r="BT520" s="124"/>
      <c r="CD520" s="124"/>
      <c r="CN520" s="124"/>
      <c r="CX520" s="124"/>
      <c r="DH520" s="124"/>
      <c r="DR520" s="124"/>
      <c r="EB520" s="124"/>
      <c r="EL520" s="124"/>
      <c r="EV520" s="124"/>
      <c r="FF520" s="124"/>
      <c r="FP520" s="124"/>
      <c r="FZ520" s="124"/>
      <c r="GJ520" s="124"/>
      <c r="GT520" s="124"/>
      <c r="HD520" s="124"/>
      <c r="HN520" s="124"/>
      <c r="HX520" s="124"/>
    </row>
    <row xmlns:x14ac="http://schemas.microsoft.com/office/spreadsheetml/2009/9/ac" r="521" s="3" customFormat="true" x14ac:dyDescent="0.25">
      <c r="A521" s="374"/>
      <c r="B521" s="124"/>
      <c r="L521" s="124"/>
      <c r="V521" s="124"/>
      <c r="AF521" s="124"/>
      <c r="AP521" s="124"/>
      <c r="AZ521" s="124"/>
      <c r="BA521" s="124"/>
      <c r="BJ521" s="124"/>
      <c r="BT521" s="124"/>
      <c r="CD521" s="124"/>
      <c r="CN521" s="124"/>
      <c r="CX521" s="124"/>
      <c r="DH521" s="124"/>
      <c r="DR521" s="124"/>
      <c r="EB521" s="124"/>
      <c r="EL521" s="124"/>
      <c r="EV521" s="124"/>
      <c r="FF521" s="124"/>
      <c r="FP521" s="124"/>
      <c r="FZ521" s="124"/>
      <c r="GJ521" s="124"/>
      <c r="GT521" s="124"/>
      <c r="HD521" s="124"/>
      <c r="HN521" s="124"/>
      <c r="HX521" s="124"/>
    </row>
    <row xmlns:x14ac="http://schemas.microsoft.com/office/spreadsheetml/2009/9/ac" r="522" s="3" customFormat="true" x14ac:dyDescent="0.25">
      <c r="A522" s="374"/>
      <c r="B522" s="124"/>
      <c r="L522" s="124"/>
      <c r="V522" s="124"/>
      <c r="AF522" s="124"/>
      <c r="AP522" s="124"/>
      <c r="AZ522" s="124"/>
      <c r="BA522" s="124"/>
      <c r="BJ522" s="124"/>
      <c r="BT522" s="124"/>
      <c r="CD522" s="124"/>
      <c r="CN522" s="124"/>
      <c r="CX522" s="124"/>
      <c r="DH522" s="124"/>
      <c r="DR522" s="124"/>
      <c r="EB522" s="124"/>
      <c r="EL522" s="124"/>
      <c r="EV522" s="124"/>
      <c r="FF522" s="124"/>
      <c r="FP522" s="124"/>
      <c r="FZ522" s="124"/>
      <c r="GJ522" s="124"/>
      <c r="GT522" s="124"/>
      <c r="HD522" s="124"/>
      <c r="HN522" s="124"/>
      <c r="HX522" s="124"/>
    </row>
    <row xmlns:x14ac="http://schemas.microsoft.com/office/spreadsheetml/2009/9/ac" r="523" s="3" customFormat="true" x14ac:dyDescent="0.25">
      <c r="A523" s="374"/>
      <c r="B523" s="124"/>
      <c r="L523" s="124"/>
      <c r="V523" s="124"/>
      <c r="AF523" s="124"/>
      <c r="AP523" s="124"/>
      <c r="AZ523" s="124"/>
      <c r="BA523" s="124"/>
      <c r="BJ523" s="124"/>
      <c r="BT523" s="124"/>
      <c r="CD523" s="124"/>
      <c r="CN523" s="124"/>
      <c r="CX523" s="124"/>
      <c r="DH523" s="124"/>
      <c r="DR523" s="124"/>
      <c r="EB523" s="124"/>
      <c r="EL523" s="124"/>
      <c r="EV523" s="124"/>
      <c r="FF523" s="124"/>
      <c r="FP523" s="124"/>
      <c r="FZ523" s="124"/>
      <c r="GJ523" s="124"/>
      <c r="GT523" s="124"/>
      <c r="HD523" s="124"/>
      <c r="HN523" s="124"/>
      <c r="HX523" s="124"/>
    </row>
    <row xmlns:x14ac="http://schemas.microsoft.com/office/spreadsheetml/2009/9/ac" r="524" s="3" customFormat="true" x14ac:dyDescent="0.25">
      <c r="A524" s="374"/>
      <c r="B524" s="124"/>
      <c r="L524" s="124"/>
      <c r="V524" s="124"/>
      <c r="AF524" s="124"/>
      <c r="AP524" s="124"/>
      <c r="AZ524" s="124"/>
      <c r="BA524" s="124"/>
      <c r="BJ524" s="124"/>
      <c r="BT524" s="124"/>
      <c r="CD524" s="124"/>
      <c r="CN524" s="124"/>
      <c r="CX524" s="124"/>
      <c r="DH524" s="124"/>
      <c r="DR524" s="124"/>
      <c r="EB524" s="124"/>
      <c r="EL524" s="124"/>
      <c r="EV524" s="124"/>
      <c r="FF524" s="124"/>
      <c r="FP524" s="124"/>
      <c r="FZ524" s="124"/>
      <c r="GJ524" s="124"/>
      <c r="GT524" s="124"/>
      <c r="HD524" s="124"/>
      <c r="HN524" s="124"/>
      <c r="HX524" s="124"/>
    </row>
    <row xmlns:x14ac="http://schemas.microsoft.com/office/spreadsheetml/2009/9/ac" r="525" s="3" customFormat="true" x14ac:dyDescent="0.25">
      <c r="A525" s="374"/>
      <c r="B525" s="124"/>
      <c r="L525" s="124"/>
      <c r="V525" s="124"/>
      <c r="AF525" s="124"/>
      <c r="AP525" s="124"/>
      <c r="AZ525" s="124"/>
      <c r="BA525" s="124"/>
      <c r="BJ525" s="124"/>
      <c r="BT525" s="124"/>
      <c r="CD525" s="124"/>
      <c r="CN525" s="124"/>
      <c r="CX525" s="124"/>
      <c r="DH525" s="124"/>
      <c r="DR525" s="124"/>
      <c r="EB525" s="124"/>
      <c r="EL525" s="124"/>
      <c r="EV525" s="124"/>
      <c r="FF525" s="124"/>
      <c r="FP525" s="124"/>
      <c r="FZ525" s="124"/>
      <c r="GJ525" s="124"/>
      <c r="GT525" s="124"/>
      <c r="HD525" s="124"/>
      <c r="HN525" s="124"/>
      <c r="HX525" s="124"/>
    </row>
    <row xmlns:x14ac="http://schemas.microsoft.com/office/spreadsheetml/2009/9/ac" r="526" s="3" customFormat="true" x14ac:dyDescent="0.25">
      <c r="A526" s="374"/>
      <c r="B526" s="124"/>
      <c r="L526" s="124"/>
      <c r="V526" s="124"/>
      <c r="AF526" s="124"/>
      <c r="AP526" s="124"/>
      <c r="AZ526" s="124"/>
      <c r="BA526" s="124"/>
      <c r="BJ526" s="124"/>
      <c r="BT526" s="124"/>
      <c r="CD526" s="124"/>
      <c r="CN526" s="124"/>
      <c r="CX526" s="124"/>
      <c r="DH526" s="124"/>
      <c r="DR526" s="124"/>
      <c r="EB526" s="124"/>
      <c r="EL526" s="124"/>
      <c r="EV526" s="124"/>
      <c r="FF526" s="124"/>
      <c r="FP526" s="124"/>
      <c r="FZ526" s="124"/>
      <c r="GJ526" s="124"/>
      <c r="GT526" s="124"/>
      <c r="HD526" s="124"/>
      <c r="HN526" s="124"/>
      <c r="HX526" s="124"/>
    </row>
    <row xmlns:x14ac="http://schemas.microsoft.com/office/spreadsheetml/2009/9/ac" r="527" s="3" customFormat="true" x14ac:dyDescent="0.25">
      <c r="A527" s="374"/>
      <c r="B527" s="124"/>
      <c r="L527" s="124"/>
      <c r="V527" s="124"/>
      <c r="AF527" s="124"/>
      <c r="AP527" s="124"/>
      <c r="AZ527" s="124"/>
      <c r="BA527" s="124"/>
      <c r="BJ527" s="124"/>
      <c r="BT527" s="124"/>
      <c r="CD527" s="124"/>
      <c r="CN527" s="124"/>
      <c r="CX527" s="124"/>
      <c r="DH527" s="124"/>
      <c r="DR527" s="124"/>
      <c r="EB527" s="124"/>
      <c r="EL527" s="124"/>
      <c r="EV527" s="124"/>
      <c r="FF527" s="124"/>
      <c r="FP527" s="124"/>
      <c r="FZ527" s="124"/>
      <c r="GJ527" s="124"/>
      <c r="GT527" s="124"/>
      <c r="HD527" s="124"/>
      <c r="HN527" s="124"/>
      <c r="HX527" s="124"/>
    </row>
    <row xmlns:x14ac="http://schemas.microsoft.com/office/spreadsheetml/2009/9/ac" r="528" s="3" customFormat="true" x14ac:dyDescent="0.25">
      <c r="A528" s="374"/>
      <c r="B528" s="124"/>
      <c r="L528" s="124"/>
      <c r="V528" s="124"/>
      <c r="AF528" s="124"/>
      <c r="AP528" s="124"/>
      <c r="AZ528" s="124"/>
      <c r="BA528" s="124"/>
      <c r="BJ528" s="124"/>
      <c r="BT528" s="124"/>
      <c r="CD528" s="124"/>
      <c r="CN528" s="124"/>
      <c r="CX528" s="124"/>
      <c r="DH528" s="124"/>
      <c r="DR528" s="124"/>
      <c r="EB528" s="124"/>
      <c r="EL528" s="124"/>
      <c r="EV528" s="124"/>
      <c r="FF528" s="124"/>
      <c r="FP528" s="124"/>
      <c r="FZ528" s="124"/>
      <c r="GJ528" s="124"/>
      <c r="GT528" s="124"/>
      <c r="HD528" s="124"/>
      <c r="HN528" s="124"/>
      <c r="HX528" s="124"/>
    </row>
    <row xmlns:x14ac="http://schemas.microsoft.com/office/spreadsheetml/2009/9/ac" r="529" s="3" customFormat="true" x14ac:dyDescent="0.25">
      <c r="A529" s="374"/>
      <c r="B529" s="124"/>
      <c r="L529" s="124"/>
      <c r="V529" s="124"/>
      <c r="AF529" s="124"/>
      <c r="AP529" s="124"/>
      <c r="AZ529" s="124"/>
      <c r="BA529" s="124"/>
      <c r="BJ529" s="124"/>
      <c r="BT529" s="124"/>
      <c r="CD529" s="124"/>
      <c r="CN529" s="124"/>
      <c r="CX529" s="124"/>
      <c r="DH529" s="124"/>
      <c r="DR529" s="124"/>
      <c r="EB529" s="124"/>
      <c r="EL529" s="124"/>
      <c r="EV529" s="124"/>
      <c r="FF529" s="124"/>
      <c r="FP529" s="124"/>
      <c r="FZ529" s="124"/>
      <c r="GJ529" s="124"/>
      <c r="GT529" s="124"/>
      <c r="HD529" s="124"/>
      <c r="HN529" s="124"/>
      <c r="HX529" s="124"/>
    </row>
    <row xmlns:x14ac="http://schemas.microsoft.com/office/spreadsheetml/2009/9/ac" r="530" s="3" customFormat="true" x14ac:dyDescent="0.25">
      <c r="A530" s="374"/>
      <c r="B530" s="124"/>
      <c r="L530" s="124"/>
      <c r="V530" s="124"/>
      <c r="AF530" s="124"/>
      <c r="AP530" s="124"/>
      <c r="AZ530" s="124"/>
      <c r="BA530" s="124"/>
      <c r="BJ530" s="124"/>
      <c r="BT530" s="124"/>
      <c r="CD530" s="124"/>
      <c r="CN530" s="124"/>
      <c r="CX530" s="124"/>
      <c r="DH530" s="124"/>
      <c r="DR530" s="124"/>
      <c r="EB530" s="124"/>
      <c r="EL530" s="124"/>
      <c r="EV530" s="124"/>
      <c r="FF530" s="124"/>
      <c r="FP530" s="124"/>
      <c r="FZ530" s="124"/>
      <c r="GJ530" s="124"/>
      <c r="GT530" s="124"/>
      <c r="HD530" s="124"/>
      <c r="HN530" s="124"/>
      <c r="HX530" s="124"/>
    </row>
    <row xmlns:x14ac="http://schemas.microsoft.com/office/spreadsheetml/2009/9/ac" r="531" s="3" customFormat="true" x14ac:dyDescent="0.25">
      <c r="A531" s="374"/>
      <c r="B531" s="124"/>
      <c r="L531" s="124"/>
      <c r="V531" s="124"/>
      <c r="AF531" s="124"/>
      <c r="AP531" s="124"/>
      <c r="AZ531" s="124"/>
      <c r="BA531" s="124"/>
      <c r="BJ531" s="124"/>
      <c r="BT531" s="124"/>
      <c r="CD531" s="124"/>
      <c r="CN531" s="124"/>
      <c r="CX531" s="124"/>
      <c r="DH531" s="124"/>
      <c r="DR531" s="124"/>
      <c r="EB531" s="124"/>
      <c r="EL531" s="124"/>
      <c r="EV531" s="124"/>
      <c r="FF531" s="124"/>
      <c r="FP531" s="124"/>
      <c r="FZ531" s="124"/>
      <c r="GJ531" s="124"/>
      <c r="GT531" s="124"/>
      <c r="HD531" s="124"/>
      <c r="HN531" s="124"/>
      <c r="HX531" s="124"/>
    </row>
    <row xmlns:x14ac="http://schemas.microsoft.com/office/spreadsheetml/2009/9/ac" r="532" s="3" customFormat="true" x14ac:dyDescent="0.25">
      <c r="A532" s="374"/>
      <c r="B532" s="124"/>
      <c r="L532" s="124"/>
      <c r="V532" s="124"/>
      <c r="AF532" s="124"/>
      <c r="AP532" s="124"/>
      <c r="AZ532" s="124"/>
      <c r="BA532" s="124"/>
      <c r="BJ532" s="124"/>
      <c r="BT532" s="124"/>
      <c r="CD532" s="124"/>
      <c r="CN532" s="124"/>
      <c r="CX532" s="124"/>
      <c r="DH532" s="124"/>
      <c r="DR532" s="124"/>
      <c r="EB532" s="124"/>
      <c r="EL532" s="124"/>
      <c r="EV532" s="124"/>
      <c r="FF532" s="124"/>
      <c r="FP532" s="124"/>
      <c r="FZ532" s="124"/>
      <c r="GJ532" s="124"/>
      <c r="GT532" s="124"/>
      <c r="HD532" s="124"/>
      <c r="HN532" s="124"/>
      <c r="HX532" s="124"/>
    </row>
    <row xmlns:x14ac="http://schemas.microsoft.com/office/spreadsheetml/2009/9/ac" r="533" s="3" customFormat="true" x14ac:dyDescent="0.25">
      <c r="A533" s="374"/>
      <c r="B533" s="124"/>
      <c r="L533" s="124"/>
      <c r="V533" s="124"/>
      <c r="AF533" s="124"/>
      <c r="AP533" s="124"/>
      <c r="AZ533" s="124"/>
      <c r="BA533" s="124"/>
      <c r="BJ533" s="124"/>
      <c r="BT533" s="124"/>
      <c r="CD533" s="124"/>
      <c r="CN533" s="124"/>
      <c r="CX533" s="124"/>
      <c r="DH533" s="124"/>
      <c r="DR533" s="124"/>
      <c r="EB533" s="124"/>
      <c r="EL533" s="124"/>
      <c r="EV533" s="124"/>
      <c r="FF533" s="124"/>
      <c r="FP533" s="124"/>
      <c r="FZ533" s="124"/>
      <c r="GJ533" s="124"/>
      <c r="GT533" s="124"/>
      <c r="HD533" s="124"/>
      <c r="HN533" s="124"/>
      <c r="HX533" s="124"/>
    </row>
    <row xmlns:x14ac="http://schemas.microsoft.com/office/spreadsheetml/2009/9/ac" r="534" s="3" customFormat="true" x14ac:dyDescent="0.25">
      <c r="A534" s="374"/>
      <c r="B534" s="124"/>
      <c r="L534" s="124"/>
      <c r="V534" s="124"/>
      <c r="AF534" s="124"/>
      <c r="AP534" s="124"/>
      <c r="AZ534" s="124"/>
      <c r="BA534" s="124"/>
      <c r="BJ534" s="124"/>
      <c r="BT534" s="124"/>
      <c r="CD534" s="124"/>
      <c r="CN534" s="124"/>
      <c r="CX534" s="124"/>
      <c r="DH534" s="124"/>
      <c r="DR534" s="124"/>
      <c r="EB534" s="124"/>
      <c r="EL534" s="124"/>
      <c r="EV534" s="124"/>
      <c r="FF534" s="124"/>
      <c r="FP534" s="124"/>
      <c r="FZ534" s="124"/>
      <c r="GJ534" s="124"/>
      <c r="GT534" s="124"/>
      <c r="HD534" s="124"/>
      <c r="HN534" s="124"/>
      <c r="HX534" s="124"/>
    </row>
    <row xmlns:x14ac="http://schemas.microsoft.com/office/spreadsheetml/2009/9/ac" r="535" s="3" customFormat="true" x14ac:dyDescent="0.25">
      <c r="A535" s="374"/>
      <c r="B535" s="124"/>
      <c r="L535" s="124"/>
      <c r="V535" s="124"/>
      <c r="AF535" s="124"/>
      <c r="AP535" s="124"/>
      <c r="AZ535" s="124"/>
      <c r="BA535" s="124"/>
      <c r="BJ535" s="124"/>
      <c r="BT535" s="124"/>
      <c r="CD535" s="124"/>
      <c r="CN535" s="124"/>
      <c r="CX535" s="124"/>
      <c r="DH535" s="124"/>
      <c r="DR535" s="124"/>
      <c r="EB535" s="124"/>
      <c r="EL535" s="124"/>
      <c r="EV535" s="124"/>
      <c r="FF535" s="124"/>
      <c r="FP535" s="124"/>
      <c r="FZ535" s="124"/>
      <c r="GJ535" s="124"/>
      <c r="GT535" s="124"/>
      <c r="HD535" s="124"/>
      <c r="HN535" s="124"/>
      <c r="HX535" s="124"/>
    </row>
    <row xmlns:x14ac="http://schemas.microsoft.com/office/spreadsheetml/2009/9/ac" r="536" s="3" customFormat="true" x14ac:dyDescent="0.25">
      <c r="A536" s="374"/>
      <c r="B536" s="124"/>
      <c r="L536" s="124"/>
      <c r="V536" s="124"/>
      <c r="AF536" s="124"/>
      <c r="AP536" s="124"/>
      <c r="AZ536" s="124"/>
      <c r="BA536" s="124"/>
      <c r="BJ536" s="124"/>
      <c r="BT536" s="124"/>
      <c r="CD536" s="124"/>
      <c r="CN536" s="124"/>
      <c r="CX536" s="124"/>
      <c r="DH536" s="124"/>
      <c r="DR536" s="124"/>
      <c r="EB536" s="124"/>
      <c r="EL536" s="124"/>
      <c r="EV536" s="124"/>
      <c r="FF536" s="124"/>
      <c r="FP536" s="124"/>
      <c r="FZ536" s="124"/>
      <c r="GJ536" s="124"/>
      <c r="GT536" s="124"/>
      <c r="HD536" s="124"/>
      <c r="HN536" s="124"/>
      <c r="HX536" s="124"/>
    </row>
    <row xmlns:x14ac="http://schemas.microsoft.com/office/spreadsheetml/2009/9/ac" r="537" s="3" customFormat="true" x14ac:dyDescent="0.25">
      <c r="A537" s="374"/>
      <c r="B537" s="124"/>
      <c r="L537" s="124"/>
      <c r="V537" s="124"/>
      <c r="AF537" s="124"/>
      <c r="AP537" s="124"/>
      <c r="AZ537" s="124"/>
      <c r="BA537" s="124"/>
      <c r="BJ537" s="124"/>
      <c r="BT537" s="124"/>
      <c r="CD537" s="124"/>
      <c r="CN537" s="124"/>
      <c r="CX537" s="124"/>
      <c r="DH537" s="124"/>
      <c r="DR537" s="124"/>
      <c r="EB537" s="124"/>
      <c r="EL537" s="124"/>
      <c r="EV537" s="124"/>
      <c r="FF537" s="124"/>
      <c r="FP537" s="124"/>
      <c r="FZ537" s="124"/>
      <c r="GJ537" s="124"/>
      <c r="GT537" s="124"/>
      <c r="HD537" s="124"/>
      <c r="HN537" s="124"/>
      <c r="HX537" s="124"/>
    </row>
    <row xmlns:x14ac="http://schemas.microsoft.com/office/spreadsheetml/2009/9/ac" r="538" s="3" customFormat="true" x14ac:dyDescent="0.25">
      <c r="A538" s="374"/>
      <c r="B538" s="124"/>
      <c r="L538" s="124"/>
      <c r="V538" s="124"/>
      <c r="AF538" s="124"/>
      <c r="AP538" s="124"/>
      <c r="AZ538" s="124"/>
      <c r="BA538" s="124"/>
      <c r="BJ538" s="124"/>
      <c r="BT538" s="124"/>
      <c r="CD538" s="124"/>
      <c r="CN538" s="124"/>
      <c r="CX538" s="124"/>
      <c r="DH538" s="124"/>
      <c r="DR538" s="124"/>
      <c r="EB538" s="124"/>
      <c r="EL538" s="124"/>
      <c r="EV538" s="124"/>
      <c r="FF538" s="124"/>
      <c r="FP538" s="124"/>
      <c r="FZ538" s="124"/>
      <c r="GJ538" s="124"/>
      <c r="GT538" s="124"/>
      <c r="HD538" s="124"/>
      <c r="HN538" s="124"/>
      <c r="HX538" s="124"/>
    </row>
    <row xmlns:x14ac="http://schemas.microsoft.com/office/spreadsheetml/2009/9/ac" r="539" s="3" customFormat="true" x14ac:dyDescent="0.25">
      <c r="A539" s="374"/>
      <c r="B539" s="124"/>
      <c r="L539" s="124"/>
      <c r="V539" s="124"/>
      <c r="AF539" s="124"/>
      <c r="AP539" s="124"/>
      <c r="AZ539" s="124"/>
      <c r="BA539" s="124"/>
      <c r="BJ539" s="124"/>
      <c r="BT539" s="124"/>
      <c r="CD539" s="124"/>
      <c r="CN539" s="124"/>
      <c r="CX539" s="124"/>
      <c r="DH539" s="124"/>
      <c r="DR539" s="124"/>
      <c r="EB539" s="124"/>
      <c r="EL539" s="124"/>
      <c r="EV539" s="124"/>
      <c r="FF539" s="124"/>
      <c r="FP539" s="124"/>
      <c r="FZ539" s="124"/>
      <c r="GJ539" s="124"/>
      <c r="GT539" s="124"/>
      <c r="HD539" s="124"/>
      <c r="HN539" s="124"/>
      <c r="HX539" s="124"/>
    </row>
    <row xmlns:x14ac="http://schemas.microsoft.com/office/spreadsheetml/2009/9/ac" r="540" s="3" customFormat="true" x14ac:dyDescent="0.25">
      <c r="A540" s="374"/>
      <c r="B540" s="124"/>
      <c r="L540" s="124"/>
      <c r="V540" s="124"/>
      <c r="AF540" s="124"/>
      <c r="AP540" s="124"/>
      <c r="AZ540" s="124"/>
      <c r="BA540" s="124"/>
      <c r="BJ540" s="124"/>
      <c r="BT540" s="124"/>
      <c r="CD540" s="124"/>
      <c r="CN540" s="124"/>
      <c r="CX540" s="124"/>
      <c r="DH540" s="124"/>
      <c r="DR540" s="124"/>
      <c r="EB540" s="124"/>
      <c r="EL540" s="124"/>
      <c r="EV540" s="124"/>
      <c r="FF540" s="124"/>
      <c r="FP540" s="124"/>
      <c r="FZ540" s="124"/>
      <c r="GJ540" s="124"/>
      <c r="GT540" s="124"/>
      <c r="HD540" s="124"/>
      <c r="HN540" s="124"/>
      <c r="HX540" s="124"/>
    </row>
    <row xmlns:x14ac="http://schemas.microsoft.com/office/spreadsheetml/2009/9/ac" r="541" s="3" customFormat="true" x14ac:dyDescent="0.25">
      <c r="A541" s="374"/>
      <c r="B541" s="124"/>
      <c r="L541" s="124"/>
      <c r="V541" s="124"/>
      <c r="AF541" s="124"/>
      <c r="AP541" s="124"/>
      <c r="AZ541" s="124"/>
      <c r="BA541" s="124"/>
      <c r="BJ541" s="124"/>
      <c r="BT541" s="124"/>
      <c r="CD541" s="124"/>
      <c r="CN541" s="124"/>
      <c r="CX541" s="124"/>
      <c r="DH541" s="124"/>
      <c r="DR541" s="124"/>
      <c r="EB541" s="124"/>
      <c r="EL541" s="124"/>
      <c r="EV541" s="124"/>
      <c r="FF541" s="124"/>
      <c r="FP541" s="124"/>
      <c r="FZ541" s="124"/>
      <c r="GJ541" s="124"/>
      <c r="GT541" s="124"/>
      <c r="HD541" s="124"/>
      <c r="HN541" s="124"/>
      <c r="HX541" s="124"/>
    </row>
    <row xmlns:x14ac="http://schemas.microsoft.com/office/spreadsheetml/2009/9/ac" r="542" s="3" customFormat="true" x14ac:dyDescent="0.25">
      <c r="A542" s="374"/>
      <c r="B542" s="124"/>
      <c r="L542" s="124"/>
      <c r="V542" s="124"/>
      <c r="AF542" s="124"/>
      <c r="AP542" s="124"/>
      <c r="AZ542" s="124"/>
      <c r="BA542" s="124"/>
      <c r="BJ542" s="124"/>
      <c r="BT542" s="124"/>
      <c r="CD542" s="124"/>
      <c r="CN542" s="124"/>
      <c r="CX542" s="124"/>
      <c r="DH542" s="124"/>
      <c r="DR542" s="124"/>
      <c r="EB542" s="124"/>
      <c r="EL542" s="124"/>
      <c r="EV542" s="124"/>
      <c r="FF542" s="124"/>
      <c r="FP542" s="124"/>
      <c r="FZ542" s="124"/>
      <c r="GJ542" s="124"/>
      <c r="GT542" s="124"/>
      <c r="HD542" s="124"/>
      <c r="HN542" s="124"/>
      <c r="HX542" s="124"/>
    </row>
    <row xmlns:x14ac="http://schemas.microsoft.com/office/spreadsheetml/2009/9/ac" r="543" s="3" customFormat="true" x14ac:dyDescent="0.25">
      <c r="A543" s="374"/>
      <c r="B543" s="124"/>
      <c r="L543" s="124"/>
      <c r="V543" s="124"/>
      <c r="AF543" s="124"/>
      <c r="AP543" s="124"/>
      <c r="AZ543" s="124"/>
      <c r="BA543" s="124"/>
      <c r="BJ543" s="124"/>
      <c r="BT543" s="124"/>
      <c r="CD543" s="124"/>
      <c r="CN543" s="124"/>
      <c r="CX543" s="124"/>
      <c r="DH543" s="124"/>
      <c r="DR543" s="124"/>
      <c r="EB543" s="124"/>
      <c r="EL543" s="124"/>
      <c r="EV543" s="124"/>
      <c r="FF543" s="124"/>
      <c r="FP543" s="124"/>
      <c r="FZ543" s="124"/>
      <c r="GJ543" s="124"/>
      <c r="GT543" s="124"/>
      <c r="HD543" s="124"/>
      <c r="HN543" s="124"/>
      <c r="HX543" s="124"/>
    </row>
    <row xmlns:x14ac="http://schemas.microsoft.com/office/spreadsheetml/2009/9/ac" r="544" s="3" customFormat="true" x14ac:dyDescent="0.25">
      <c r="A544" s="374"/>
      <c r="B544" s="124"/>
      <c r="L544" s="124"/>
      <c r="V544" s="124"/>
      <c r="AF544" s="124"/>
      <c r="AP544" s="124"/>
      <c r="AZ544" s="124"/>
      <c r="BA544" s="124"/>
      <c r="BJ544" s="124"/>
      <c r="BT544" s="124"/>
      <c r="CD544" s="124"/>
      <c r="CN544" s="124"/>
      <c r="CX544" s="124"/>
      <c r="DH544" s="124"/>
      <c r="DR544" s="124"/>
      <c r="EB544" s="124"/>
      <c r="EL544" s="124"/>
      <c r="EV544" s="124"/>
      <c r="FF544" s="124"/>
      <c r="FP544" s="124"/>
      <c r="FZ544" s="124"/>
      <c r="GJ544" s="124"/>
      <c r="GT544" s="124"/>
      <c r="HD544" s="124"/>
      <c r="HN544" s="124"/>
      <c r="HX544" s="124"/>
    </row>
    <row xmlns:x14ac="http://schemas.microsoft.com/office/spreadsheetml/2009/9/ac" r="545" s="3" customFormat="true" x14ac:dyDescent="0.25">
      <c r="A545" s="374"/>
      <c r="B545" s="124"/>
      <c r="L545" s="124"/>
      <c r="V545" s="124"/>
      <c r="AF545" s="124"/>
      <c r="AP545" s="124"/>
      <c r="AZ545" s="124"/>
      <c r="BA545" s="124"/>
      <c r="BJ545" s="124"/>
      <c r="BT545" s="124"/>
      <c r="CD545" s="124"/>
      <c r="CN545" s="124"/>
      <c r="CX545" s="124"/>
      <c r="DH545" s="124"/>
      <c r="DR545" s="124"/>
      <c r="EB545" s="124"/>
      <c r="EL545" s="124"/>
      <c r="EV545" s="124"/>
      <c r="FF545" s="124"/>
      <c r="FP545" s="124"/>
      <c r="FZ545" s="124"/>
      <c r="GJ545" s="124"/>
      <c r="GT545" s="124"/>
      <c r="HD545" s="124"/>
      <c r="HN545" s="124"/>
      <c r="HX545" s="124"/>
    </row>
    <row xmlns:x14ac="http://schemas.microsoft.com/office/spreadsheetml/2009/9/ac" r="546" s="3" customFormat="true" x14ac:dyDescent="0.25">
      <c r="A546" s="374"/>
      <c r="B546" s="124"/>
      <c r="L546" s="124"/>
      <c r="V546" s="124"/>
      <c r="AF546" s="124"/>
      <c r="AP546" s="124"/>
      <c r="AZ546" s="124"/>
      <c r="BA546" s="124"/>
      <c r="BJ546" s="124"/>
      <c r="BT546" s="124"/>
      <c r="CD546" s="124"/>
      <c r="CN546" s="124"/>
      <c r="CX546" s="124"/>
      <c r="DH546" s="124"/>
      <c r="DR546" s="124"/>
      <c r="EB546" s="124"/>
      <c r="EL546" s="124"/>
      <c r="EV546" s="124"/>
      <c r="FF546" s="124"/>
      <c r="FP546" s="124"/>
      <c r="FZ546" s="124"/>
      <c r="GJ546" s="124"/>
      <c r="GT546" s="124"/>
      <c r="HD546" s="124"/>
      <c r="HN546" s="124"/>
      <c r="HX546" s="124"/>
    </row>
    <row xmlns:x14ac="http://schemas.microsoft.com/office/spreadsheetml/2009/9/ac" r="547" s="3" customFormat="true" x14ac:dyDescent="0.25">
      <c r="A547" s="374"/>
      <c r="B547" s="124"/>
      <c r="L547" s="124"/>
      <c r="V547" s="124"/>
      <c r="AF547" s="124"/>
      <c r="AP547" s="124"/>
      <c r="AZ547" s="124"/>
      <c r="BA547" s="124"/>
      <c r="BJ547" s="124"/>
      <c r="BT547" s="124"/>
      <c r="CD547" s="124"/>
      <c r="CN547" s="124"/>
      <c r="CX547" s="124"/>
      <c r="DH547" s="124"/>
      <c r="DR547" s="124"/>
      <c r="EB547" s="124"/>
      <c r="EL547" s="124"/>
      <c r="EV547" s="124"/>
      <c r="FF547" s="124"/>
      <c r="FP547" s="124"/>
      <c r="FZ547" s="124"/>
      <c r="GJ547" s="124"/>
      <c r="GT547" s="124"/>
      <c r="HD547" s="124"/>
      <c r="HN547" s="124"/>
      <c r="HX547" s="124"/>
    </row>
    <row xmlns:x14ac="http://schemas.microsoft.com/office/spreadsheetml/2009/9/ac" r="548" s="3" customFormat="true" x14ac:dyDescent="0.25">
      <c r="A548" s="374"/>
      <c r="B548" s="124"/>
      <c r="L548" s="124"/>
      <c r="V548" s="124"/>
      <c r="AF548" s="124"/>
      <c r="AP548" s="124"/>
      <c r="AZ548" s="124"/>
      <c r="BA548" s="124"/>
      <c r="BJ548" s="124"/>
      <c r="BT548" s="124"/>
      <c r="CD548" s="124"/>
      <c r="CN548" s="124"/>
      <c r="CX548" s="124"/>
      <c r="DH548" s="124"/>
      <c r="DR548" s="124"/>
      <c r="EB548" s="124"/>
      <c r="EL548" s="124"/>
      <c r="EV548" s="124"/>
      <c r="FF548" s="124"/>
      <c r="FP548" s="124"/>
      <c r="FZ548" s="124"/>
      <c r="GJ548" s="124"/>
      <c r="GT548" s="124"/>
      <c r="HD548" s="124"/>
      <c r="HN548" s="124"/>
      <c r="HX548" s="124"/>
    </row>
    <row xmlns:x14ac="http://schemas.microsoft.com/office/spreadsheetml/2009/9/ac" r="549" s="3" customFormat="true" x14ac:dyDescent="0.25">
      <c r="A549" s="374"/>
      <c r="B549" s="124"/>
      <c r="L549" s="124"/>
      <c r="V549" s="124"/>
      <c r="AF549" s="124"/>
      <c r="AP549" s="124"/>
      <c r="AZ549" s="124"/>
      <c r="BA549" s="124"/>
      <c r="BJ549" s="124"/>
      <c r="BT549" s="124"/>
      <c r="CD549" s="124"/>
      <c r="CN549" s="124"/>
      <c r="CX549" s="124"/>
      <c r="DH549" s="124"/>
      <c r="DR549" s="124"/>
      <c r="EB549" s="124"/>
      <c r="EL549" s="124"/>
      <c r="EV549" s="124"/>
      <c r="FF549" s="124"/>
      <c r="FP549" s="124"/>
      <c r="FZ549" s="124"/>
      <c r="GJ549" s="124"/>
      <c r="GT549" s="124"/>
      <c r="HD549" s="124"/>
      <c r="HN549" s="124"/>
      <c r="HX549" s="124"/>
    </row>
    <row xmlns:x14ac="http://schemas.microsoft.com/office/spreadsheetml/2009/9/ac" r="550" s="3" customFormat="true" x14ac:dyDescent="0.25">
      <c r="A550" s="374"/>
      <c r="B550" s="124"/>
      <c r="L550" s="124"/>
      <c r="V550" s="124"/>
      <c r="AF550" s="124"/>
      <c r="AP550" s="124"/>
      <c r="AZ550" s="124"/>
      <c r="BA550" s="124"/>
      <c r="BJ550" s="124"/>
      <c r="BT550" s="124"/>
      <c r="CD550" s="124"/>
      <c r="CN550" s="124"/>
      <c r="CX550" s="124"/>
      <c r="DH550" s="124"/>
      <c r="DR550" s="124"/>
      <c r="EB550" s="124"/>
      <c r="EL550" s="124"/>
      <c r="EV550" s="124"/>
      <c r="FF550" s="124"/>
      <c r="FP550" s="124"/>
      <c r="FZ550" s="124"/>
      <c r="GJ550" s="124"/>
      <c r="GT550" s="124"/>
      <c r="HD550" s="124"/>
      <c r="HN550" s="124"/>
      <c r="HX550" s="124"/>
    </row>
    <row xmlns:x14ac="http://schemas.microsoft.com/office/spreadsheetml/2009/9/ac" r="551" s="3" customFormat="true" x14ac:dyDescent="0.25">
      <c r="A551" s="374"/>
      <c r="B551" s="124"/>
      <c r="L551" s="124"/>
      <c r="V551" s="124"/>
      <c r="AF551" s="124"/>
      <c r="AP551" s="124"/>
      <c r="AZ551" s="124"/>
      <c r="BA551" s="124"/>
      <c r="BJ551" s="124"/>
      <c r="BT551" s="124"/>
      <c r="CD551" s="124"/>
      <c r="CN551" s="124"/>
      <c r="CX551" s="124"/>
      <c r="DH551" s="124"/>
      <c r="DR551" s="124"/>
      <c r="EB551" s="124"/>
      <c r="EL551" s="124"/>
      <c r="EV551" s="124"/>
      <c r="FF551" s="124"/>
      <c r="FP551" s="124"/>
      <c r="FZ551" s="124"/>
      <c r="GJ551" s="124"/>
      <c r="GT551" s="124"/>
      <c r="HD551" s="124"/>
      <c r="HN551" s="124"/>
      <c r="HX551" s="124"/>
    </row>
    <row xmlns:x14ac="http://schemas.microsoft.com/office/spreadsheetml/2009/9/ac" r="552" s="3" customFormat="true" x14ac:dyDescent="0.25">
      <c r="A552" s="374"/>
      <c r="B552" s="124"/>
      <c r="L552" s="124"/>
      <c r="V552" s="124"/>
      <c r="AF552" s="124"/>
      <c r="AP552" s="124"/>
      <c r="AZ552" s="124"/>
      <c r="BA552" s="124"/>
      <c r="BJ552" s="124"/>
      <c r="BT552" s="124"/>
      <c r="CD552" s="124"/>
      <c r="CN552" s="124"/>
      <c r="CX552" s="124"/>
      <c r="DH552" s="124"/>
      <c r="DR552" s="124"/>
      <c r="EB552" s="124"/>
      <c r="EL552" s="124"/>
      <c r="EV552" s="124"/>
      <c r="FF552" s="124"/>
      <c r="FP552" s="124"/>
      <c r="FZ552" s="124"/>
      <c r="GJ552" s="124"/>
      <c r="GT552" s="124"/>
      <c r="HD552" s="124"/>
      <c r="HN552" s="124"/>
      <c r="HX552" s="124"/>
    </row>
    <row xmlns:x14ac="http://schemas.microsoft.com/office/spreadsheetml/2009/9/ac" r="553" s="3" customFormat="true" x14ac:dyDescent="0.25">
      <c r="A553" s="374"/>
      <c r="B553" s="124"/>
      <c r="L553" s="124"/>
      <c r="V553" s="124"/>
      <c r="AF553" s="124"/>
      <c r="AP553" s="124"/>
      <c r="AZ553" s="124"/>
      <c r="BA553" s="124"/>
      <c r="BJ553" s="124"/>
      <c r="BT553" s="124"/>
      <c r="CD553" s="124"/>
      <c r="CN553" s="124"/>
      <c r="CX553" s="124"/>
      <c r="DH553" s="124"/>
      <c r="DR553" s="124"/>
      <c r="EB553" s="124"/>
      <c r="EL553" s="124"/>
      <c r="EV553" s="124"/>
      <c r="FF553" s="124"/>
      <c r="FP553" s="124"/>
      <c r="FZ553" s="124"/>
      <c r="GJ553" s="124"/>
      <c r="GT553" s="124"/>
      <c r="HD553" s="124"/>
      <c r="HN553" s="124"/>
      <c r="HX553" s="124"/>
    </row>
    <row xmlns:x14ac="http://schemas.microsoft.com/office/spreadsheetml/2009/9/ac" r="554" s="3" customFormat="true" x14ac:dyDescent="0.25">
      <c r="A554" s="374"/>
      <c r="B554" s="124"/>
      <c r="L554" s="124"/>
      <c r="V554" s="124"/>
      <c r="AF554" s="124"/>
      <c r="AP554" s="124"/>
      <c r="AZ554" s="124"/>
      <c r="BA554" s="124"/>
      <c r="BJ554" s="124"/>
      <c r="BT554" s="124"/>
      <c r="CD554" s="124"/>
      <c r="CN554" s="124"/>
      <c r="CX554" s="124"/>
      <c r="DH554" s="124"/>
      <c r="DR554" s="124"/>
      <c r="EB554" s="124"/>
      <c r="EL554" s="124"/>
      <c r="EV554" s="124"/>
      <c r="FF554" s="124"/>
      <c r="FP554" s="124"/>
      <c r="FZ554" s="124"/>
      <c r="GJ554" s="124"/>
      <c r="GT554" s="124"/>
      <c r="HD554" s="124"/>
      <c r="HN554" s="124"/>
      <c r="HX554" s="124"/>
    </row>
    <row xmlns:x14ac="http://schemas.microsoft.com/office/spreadsheetml/2009/9/ac" r="555" s="3" customFormat="true" x14ac:dyDescent="0.25">
      <c r="A555" s="374"/>
      <c r="B555" s="124"/>
      <c r="L555" s="124"/>
      <c r="V555" s="124"/>
      <c r="AF555" s="124"/>
      <c r="AP555" s="124"/>
      <c r="AZ555" s="124"/>
      <c r="BA555" s="124"/>
      <c r="BJ555" s="124"/>
      <c r="BT555" s="124"/>
      <c r="CD555" s="124"/>
      <c r="CN555" s="124"/>
      <c r="CX555" s="124"/>
      <c r="DH555" s="124"/>
      <c r="DR555" s="124"/>
      <c r="EB555" s="124"/>
      <c r="EL555" s="124"/>
      <c r="EV555" s="124"/>
      <c r="FF555" s="124"/>
      <c r="FP555" s="124"/>
      <c r="FZ555" s="124"/>
      <c r="GJ555" s="124"/>
      <c r="GT555" s="124"/>
      <c r="HD555" s="124"/>
      <c r="HN555" s="124"/>
      <c r="HX555" s="124"/>
    </row>
    <row xmlns:x14ac="http://schemas.microsoft.com/office/spreadsheetml/2009/9/ac" r="556" s="3" customFormat="true" x14ac:dyDescent="0.25">
      <c r="A556" s="374"/>
      <c r="B556" s="124"/>
      <c r="L556" s="124"/>
      <c r="V556" s="124"/>
      <c r="AF556" s="124"/>
      <c r="AP556" s="124"/>
      <c r="AZ556" s="124"/>
      <c r="BA556" s="124"/>
      <c r="BJ556" s="124"/>
      <c r="BT556" s="124"/>
      <c r="CD556" s="124"/>
      <c r="CN556" s="124"/>
      <c r="CX556" s="124"/>
      <c r="DH556" s="124"/>
      <c r="DR556" s="124"/>
      <c r="EB556" s="124"/>
      <c r="EL556" s="124"/>
      <c r="EV556" s="124"/>
      <c r="FF556" s="124"/>
      <c r="FP556" s="124"/>
      <c r="FZ556" s="124"/>
      <c r="GJ556" s="124"/>
      <c r="GT556" s="124"/>
      <c r="HD556" s="124"/>
      <c r="HN556" s="124"/>
      <c r="HX556" s="124"/>
    </row>
    <row xmlns:x14ac="http://schemas.microsoft.com/office/spreadsheetml/2009/9/ac" r="557" s="3" customFormat="true" x14ac:dyDescent="0.25">
      <c r="A557" s="374"/>
      <c r="B557" s="124"/>
      <c r="L557" s="124"/>
      <c r="V557" s="124"/>
      <c r="AF557" s="124"/>
      <c r="AP557" s="124"/>
      <c r="AZ557" s="124"/>
      <c r="BA557" s="124"/>
      <c r="BJ557" s="124"/>
      <c r="BT557" s="124"/>
      <c r="CD557" s="124"/>
      <c r="CN557" s="124"/>
      <c r="CX557" s="124"/>
      <c r="DH557" s="124"/>
      <c r="DR557" s="124"/>
      <c r="EB557" s="124"/>
      <c r="EL557" s="124"/>
      <c r="EV557" s="124"/>
      <c r="FF557" s="124"/>
      <c r="FP557" s="124"/>
      <c r="FZ557" s="124"/>
      <c r="GJ557" s="124"/>
      <c r="GT557" s="124"/>
      <c r="HD557" s="124"/>
      <c r="HN557" s="124"/>
      <c r="HX557" s="124"/>
    </row>
    <row xmlns:x14ac="http://schemas.microsoft.com/office/spreadsheetml/2009/9/ac" r="558" s="3" customFormat="true" x14ac:dyDescent="0.25">
      <c r="A558" s="374"/>
      <c r="B558" s="124"/>
      <c r="L558" s="124"/>
      <c r="V558" s="124"/>
      <c r="AF558" s="124"/>
      <c r="AP558" s="124"/>
      <c r="AZ558" s="124"/>
      <c r="BA558" s="124"/>
      <c r="BJ558" s="124"/>
      <c r="BT558" s="124"/>
      <c r="CD558" s="124"/>
      <c r="CN558" s="124"/>
      <c r="CX558" s="124"/>
      <c r="DH558" s="124"/>
      <c r="DR558" s="124"/>
      <c r="EB558" s="124"/>
      <c r="EL558" s="124"/>
      <c r="EV558" s="124"/>
      <c r="FF558" s="124"/>
      <c r="FP558" s="124"/>
      <c r="FZ558" s="124"/>
      <c r="GJ558" s="124"/>
      <c r="GT558" s="124"/>
      <c r="HD558" s="124"/>
      <c r="HN558" s="124"/>
      <c r="HX558" s="124"/>
    </row>
    <row xmlns:x14ac="http://schemas.microsoft.com/office/spreadsheetml/2009/9/ac" r="559" s="3" customFormat="true" x14ac:dyDescent="0.25">
      <c r="A559" s="374"/>
      <c r="B559" s="124"/>
      <c r="L559" s="124"/>
      <c r="V559" s="124"/>
      <c r="AF559" s="124"/>
      <c r="AP559" s="124"/>
      <c r="AZ559" s="124"/>
      <c r="BA559" s="124"/>
      <c r="BJ559" s="124"/>
      <c r="BT559" s="124"/>
      <c r="CD559" s="124"/>
      <c r="CN559" s="124"/>
      <c r="CX559" s="124"/>
      <c r="DH559" s="124"/>
      <c r="DR559" s="124"/>
      <c r="EB559" s="124"/>
      <c r="EL559" s="124"/>
      <c r="EV559" s="124"/>
      <c r="FF559" s="124"/>
      <c r="FP559" s="124"/>
      <c r="FZ559" s="124"/>
      <c r="GJ559" s="124"/>
      <c r="GT559" s="124"/>
      <c r="HD559" s="124"/>
      <c r="HN559" s="124"/>
      <c r="HX559" s="124"/>
    </row>
    <row xmlns:x14ac="http://schemas.microsoft.com/office/spreadsheetml/2009/9/ac" r="560" s="3" customFormat="true" x14ac:dyDescent="0.25">
      <c r="A560" s="374"/>
      <c r="B560" s="124"/>
      <c r="L560" s="124"/>
      <c r="V560" s="124"/>
      <c r="AF560" s="124"/>
      <c r="AP560" s="124"/>
      <c r="AZ560" s="124"/>
      <c r="BA560" s="124"/>
      <c r="BJ560" s="124"/>
      <c r="BT560" s="124"/>
      <c r="CD560" s="124"/>
      <c r="CN560" s="124"/>
      <c r="CX560" s="124"/>
      <c r="DH560" s="124"/>
      <c r="DR560" s="124"/>
      <c r="EB560" s="124"/>
      <c r="EL560" s="124"/>
      <c r="EV560" s="124"/>
      <c r="FF560" s="124"/>
      <c r="FP560" s="124"/>
      <c r="FZ560" s="124"/>
      <c r="GJ560" s="124"/>
      <c r="GT560" s="124"/>
      <c r="HD560" s="124"/>
      <c r="HN560" s="124"/>
      <c r="HX560" s="124"/>
    </row>
    <row xmlns:x14ac="http://schemas.microsoft.com/office/spreadsheetml/2009/9/ac" r="561" s="3" customFormat="true" x14ac:dyDescent="0.25">
      <c r="A561" s="374"/>
      <c r="B561" s="124"/>
      <c r="L561" s="124"/>
      <c r="V561" s="124"/>
      <c r="AF561" s="124"/>
      <c r="AP561" s="124"/>
      <c r="AZ561" s="124"/>
      <c r="BA561" s="124"/>
      <c r="BJ561" s="124"/>
      <c r="BT561" s="124"/>
      <c r="CD561" s="124"/>
      <c r="CN561" s="124"/>
      <c r="CX561" s="124"/>
      <c r="DH561" s="124"/>
      <c r="DR561" s="124"/>
      <c r="EB561" s="124"/>
      <c r="EL561" s="124"/>
      <c r="EV561" s="124"/>
      <c r="FF561" s="124"/>
      <c r="FP561" s="124"/>
      <c r="FZ561" s="124"/>
      <c r="GJ561" s="124"/>
      <c r="GT561" s="124"/>
      <c r="HD561" s="124"/>
      <c r="HN561" s="124"/>
      <c r="HX561" s="124"/>
    </row>
    <row xmlns:x14ac="http://schemas.microsoft.com/office/spreadsheetml/2009/9/ac" r="562" s="3" customFormat="true" x14ac:dyDescent="0.25">
      <c r="A562" s="374"/>
      <c r="B562" s="124"/>
      <c r="L562" s="124"/>
      <c r="V562" s="124"/>
      <c r="AF562" s="124"/>
      <c r="AP562" s="124"/>
      <c r="AZ562" s="124"/>
      <c r="BA562" s="124"/>
      <c r="BJ562" s="124"/>
      <c r="BT562" s="124"/>
      <c r="CD562" s="124"/>
      <c r="CN562" s="124"/>
      <c r="CX562" s="124"/>
      <c r="DH562" s="124"/>
      <c r="DR562" s="124"/>
      <c r="EB562" s="124"/>
      <c r="EL562" s="124"/>
      <c r="EV562" s="124"/>
      <c r="FF562" s="124"/>
      <c r="FP562" s="124"/>
      <c r="FZ562" s="124"/>
      <c r="GJ562" s="124"/>
      <c r="GT562" s="124"/>
      <c r="HD562" s="124"/>
      <c r="HN562" s="124"/>
      <c r="HX562" s="124"/>
    </row>
    <row xmlns:x14ac="http://schemas.microsoft.com/office/spreadsheetml/2009/9/ac" r="563" s="3" customFormat="true" x14ac:dyDescent="0.25">
      <c r="A563" s="374"/>
      <c r="B563" s="124"/>
      <c r="L563" s="124"/>
      <c r="V563" s="124"/>
      <c r="AF563" s="124"/>
      <c r="AP563" s="124"/>
      <c r="AZ563" s="124"/>
      <c r="BA563" s="124"/>
      <c r="BJ563" s="124"/>
      <c r="BT563" s="124"/>
      <c r="CD563" s="124"/>
      <c r="CN563" s="124"/>
      <c r="CX563" s="124"/>
      <c r="DH563" s="124"/>
      <c r="DR563" s="124"/>
      <c r="EB563" s="124"/>
      <c r="EL563" s="124"/>
      <c r="EV563" s="124"/>
      <c r="FF563" s="124"/>
      <c r="FP563" s="124"/>
      <c r="FZ563" s="124"/>
      <c r="GJ563" s="124"/>
      <c r="GT563" s="124"/>
      <c r="HD563" s="124"/>
      <c r="HN563" s="124"/>
      <c r="HX563" s="124"/>
    </row>
    <row xmlns:x14ac="http://schemas.microsoft.com/office/spreadsheetml/2009/9/ac" r="564" s="3" customFormat="true" x14ac:dyDescent="0.25">
      <c r="A564" s="374"/>
      <c r="B564" s="124"/>
      <c r="L564" s="124"/>
      <c r="V564" s="124"/>
      <c r="AF564" s="124"/>
      <c r="AP564" s="124"/>
      <c r="AZ564" s="124"/>
      <c r="BA564" s="124"/>
      <c r="BJ564" s="124"/>
      <c r="BT564" s="124"/>
      <c r="CD564" s="124"/>
      <c r="CN564" s="124"/>
      <c r="CX564" s="124"/>
      <c r="DH564" s="124"/>
      <c r="DR564" s="124"/>
      <c r="EB564" s="124"/>
      <c r="EL564" s="124"/>
      <c r="EV564" s="124"/>
      <c r="FF564" s="124"/>
      <c r="FP564" s="124"/>
      <c r="FZ564" s="124"/>
      <c r="GJ564" s="124"/>
      <c r="GT564" s="124"/>
      <c r="HD564" s="124"/>
      <c r="HN564" s="124"/>
      <c r="HX564" s="124"/>
    </row>
    <row xmlns:x14ac="http://schemas.microsoft.com/office/spreadsheetml/2009/9/ac" r="565" s="3" customFormat="true" x14ac:dyDescent="0.25">
      <c r="A565" s="374"/>
      <c r="B565" s="124"/>
      <c r="L565" s="124"/>
      <c r="V565" s="124"/>
      <c r="AF565" s="124"/>
      <c r="AP565" s="124"/>
      <c r="AZ565" s="124"/>
      <c r="BA565" s="124"/>
      <c r="BJ565" s="124"/>
      <c r="BT565" s="124"/>
      <c r="CD565" s="124"/>
      <c r="CN565" s="124"/>
      <c r="CX565" s="124"/>
      <c r="DH565" s="124"/>
      <c r="DR565" s="124"/>
      <c r="EB565" s="124"/>
      <c r="EL565" s="124"/>
      <c r="EV565" s="124"/>
      <c r="FF565" s="124"/>
      <c r="FP565" s="124"/>
      <c r="FZ565" s="124"/>
      <c r="GJ565" s="124"/>
      <c r="GT565" s="124"/>
      <c r="HD565" s="124"/>
      <c r="HN565" s="124"/>
      <c r="HX565" s="124"/>
    </row>
    <row xmlns:x14ac="http://schemas.microsoft.com/office/spreadsheetml/2009/9/ac" r="566" s="3" customFormat="true" x14ac:dyDescent="0.25">
      <c r="A566" s="374"/>
      <c r="B566" s="124"/>
      <c r="L566" s="124"/>
      <c r="V566" s="124"/>
      <c r="AF566" s="124"/>
      <c r="AP566" s="124"/>
      <c r="AZ566" s="124"/>
      <c r="BA566" s="124"/>
      <c r="BJ566" s="124"/>
      <c r="BT566" s="124"/>
      <c r="CD566" s="124"/>
      <c r="CN566" s="124"/>
      <c r="CX566" s="124"/>
      <c r="DH566" s="124"/>
      <c r="DR566" s="124"/>
      <c r="EB566" s="124"/>
      <c r="EL566" s="124"/>
      <c r="EV566" s="124"/>
      <c r="FF566" s="124"/>
      <c r="FP566" s="124"/>
      <c r="FZ566" s="124"/>
      <c r="GJ566" s="124"/>
      <c r="GT566" s="124"/>
      <c r="HD566" s="124"/>
      <c r="HN566" s="124"/>
      <c r="HX566" s="124"/>
    </row>
    <row xmlns:x14ac="http://schemas.microsoft.com/office/spreadsheetml/2009/9/ac" r="567" s="3" customFormat="true" x14ac:dyDescent="0.25">
      <c r="A567" s="374"/>
      <c r="B567" s="124"/>
      <c r="L567" s="124"/>
      <c r="V567" s="124"/>
      <c r="AF567" s="124"/>
      <c r="AP567" s="124"/>
      <c r="AZ567" s="124"/>
      <c r="BA567" s="124"/>
      <c r="BJ567" s="124"/>
      <c r="BT567" s="124"/>
      <c r="CD567" s="124"/>
      <c r="CN567" s="124"/>
      <c r="CX567" s="124"/>
      <c r="DH567" s="124"/>
      <c r="DR567" s="124"/>
      <c r="EB567" s="124"/>
      <c r="EL567" s="124"/>
      <c r="EV567" s="124"/>
      <c r="FF567" s="124"/>
      <c r="FP567" s="124"/>
      <c r="FZ567" s="124"/>
      <c r="GJ567" s="124"/>
      <c r="GT567" s="124"/>
      <c r="HD567" s="124"/>
      <c r="HN567" s="124"/>
      <c r="HX567" s="124"/>
    </row>
    <row xmlns:x14ac="http://schemas.microsoft.com/office/spreadsheetml/2009/9/ac" r="568" s="3" customFormat="true" x14ac:dyDescent="0.25">
      <c r="A568" s="374"/>
      <c r="B568" s="124"/>
      <c r="L568" s="124"/>
      <c r="V568" s="124"/>
      <c r="AF568" s="124"/>
      <c r="AP568" s="124"/>
      <c r="AZ568" s="124"/>
      <c r="BA568" s="124"/>
      <c r="BJ568" s="124"/>
      <c r="BT568" s="124"/>
      <c r="CD568" s="124"/>
      <c r="CN568" s="124"/>
      <c r="CX568" s="124"/>
      <c r="DH568" s="124"/>
      <c r="DR568" s="124"/>
      <c r="EB568" s="124"/>
      <c r="EL568" s="124"/>
      <c r="EV568" s="124"/>
      <c r="FF568" s="124"/>
      <c r="FP568" s="124"/>
      <c r="FZ568" s="124"/>
      <c r="GJ568" s="124"/>
      <c r="GT568" s="124"/>
      <c r="HD568" s="124"/>
      <c r="HN568" s="124"/>
      <c r="HX568" s="124"/>
    </row>
    <row xmlns:x14ac="http://schemas.microsoft.com/office/spreadsheetml/2009/9/ac" r="569" s="3" customFormat="true" x14ac:dyDescent="0.25">
      <c r="A569" s="374"/>
      <c r="B569" s="124"/>
      <c r="L569" s="124"/>
      <c r="V569" s="124"/>
      <c r="AF569" s="124"/>
      <c r="AP569" s="124"/>
      <c r="AZ569" s="124"/>
      <c r="BA569" s="124"/>
      <c r="BJ569" s="124"/>
      <c r="BT569" s="124"/>
      <c r="CD569" s="124"/>
      <c r="CN569" s="124"/>
      <c r="CX569" s="124"/>
      <c r="DH569" s="124"/>
      <c r="DR569" s="124"/>
      <c r="EB569" s="124"/>
      <c r="EL569" s="124"/>
      <c r="EV569" s="124"/>
      <c r="FF569" s="124"/>
      <c r="FP569" s="124"/>
      <c r="FZ569" s="124"/>
      <c r="GJ569" s="124"/>
      <c r="GT569" s="124"/>
      <c r="HD569" s="124"/>
      <c r="HN569" s="124"/>
      <c r="HX569" s="124"/>
    </row>
    <row xmlns:x14ac="http://schemas.microsoft.com/office/spreadsheetml/2009/9/ac" r="570" s="3" customFormat="true" x14ac:dyDescent="0.25">
      <c r="A570" s="374"/>
      <c r="B570" s="124"/>
      <c r="L570" s="124"/>
      <c r="V570" s="124"/>
      <c r="AF570" s="124"/>
      <c r="AP570" s="124"/>
      <c r="AZ570" s="124"/>
      <c r="BA570" s="124"/>
      <c r="BJ570" s="124"/>
      <c r="BT570" s="124"/>
      <c r="CD570" s="124"/>
      <c r="CN570" s="124"/>
      <c r="CX570" s="124"/>
      <c r="DH570" s="124"/>
      <c r="DR570" s="124"/>
      <c r="EB570" s="124"/>
      <c r="EL570" s="124"/>
      <c r="EV570" s="124"/>
      <c r="FF570" s="124"/>
      <c r="FP570" s="124"/>
      <c r="FZ570" s="124"/>
      <c r="GJ570" s="124"/>
      <c r="GT570" s="124"/>
      <c r="HD570" s="124"/>
      <c r="HN570" s="124"/>
      <c r="HX570" s="124"/>
    </row>
    <row xmlns:x14ac="http://schemas.microsoft.com/office/spreadsheetml/2009/9/ac" r="571" s="3" customFormat="true" x14ac:dyDescent="0.25">
      <c r="A571" s="374"/>
      <c r="B571" s="124"/>
      <c r="L571" s="124"/>
      <c r="V571" s="124"/>
      <c r="AF571" s="124"/>
      <c r="AP571" s="124"/>
      <c r="AZ571" s="124"/>
      <c r="BA571" s="124"/>
      <c r="BJ571" s="124"/>
      <c r="BT571" s="124"/>
      <c r="CD571" s="124"/>
      <c r="CN571" s="124"/>
      <c r="CX571" s="124"/>
      <c r="DH571" s="124"/>
      <c r="DR571" s="124"/>
      <c r="EB571" s="124"/>
      <c r="EL571" s="124"/>
      <c r="EV571" s="124"/>
      <c r="FF571" s="124"/>
      <c r="FP571" s="124"/>
      <c r="FZ571" s="124"/>
      <c r="GJ571" s="124"/>
      <c r="GT571" s="124"/>
      <c r="HD571" s="124"/>
      <c r="HN571" s="124"/>
      <c r="HX571" s="124"/>
    </row>
    <row xmlns:x14ac="http://schemas.microsoft.com/office/spreadsheetml/2009/9/ac" r="572" s="3" customFormat="true" x14ac:dyDescent="0.25">
      <c r="A572" s="374"/>
      <c r="B572" s="124"/>
      <c r="L572" s="124"/>
      <c r="V572" s="124"/>
      <c r="AF572" s="124"/>
      <c r="AP572" s="124"/>
      <c r="AZ572" s="124"/>
      <c r="BA572" s="124"/>
      <c r="BJ572" s="124"/>
      <c r="BT572" s="124"/>
      <c r="CD572" s="124"/>
      <c r="CN572" s="124"/>
      <c r="CX572" s="124"/>
      <c r="DH572" s="124"/>
      <c r="DR572" s="124"/>
      <c r="EB572" s="124"/>
      <c r="EL572" s="124"/>
      <c r="EV572" s="124"/>
      <c r="FF572" s="124"/>
      <c r="FP572" s="124"/>
      <c r="FZ572" s="124"/>
      <c r="GJ572" s="124"/>
      <c r="GT572" s="124"/>
      <c r="HD572" s="124"/>
      <c r="HN572" s="124"/>
      <c r="HX572" s="124"/>
    </row>
    <row xmlns:x14ac="http://schemas.microsoft.com/office/spreadsheetml/2009/9/ac" r="573" s="3" customFormat="true" x14ac:dyDescent="0.25">
      <c r="A573" s="374"/>
      <c r="B573" s="124"/>
      <c r="L573" s="124"/>
      <c r="V573" s="124"/>
      <c r="AF573" s="124"/>
      <c r="AP573" s="124"/>
      <c r="AZ573" s="124"/>
      <c r="BA573" s="124"/>
      <c r="BJ573" s="124"/>
      <c r="BT573" s="124"/>
      <c r="CD573" s="124"/>
      <c r="CN573" s="124"/>
      <c r="CX573" s="124"/>
      <c r="DH573" s="124"/>
      <c r="DR573" s="124"/>
      <c r="EB573" s="124"/>
      <c r="EL573" s="124"/>
      <c r="EV573" s="124"/>
      <c r="FF573" s="124"/>
      <c r="FP573" s="124"/>
      <c r="FZ573" s="124"/>
      <c r="GJ573" s="124"/>
      <c r="GT573" s="124"/>
      <c r="HD573" s="124"/>
      <c r="HN573" s="124"/>
      <c r="HX573" s="124"/>
    </row>
    <row xmlns:x14ac="http://schemas.microsoft.com/office/spreadsheetml/2009/9/ac" r="574" s="3" customFormat="true" x14ac:dyDescent="0.25">
      <c r="A574" s="374"/>
      <c r="B574" s="124"/>
      <c r="L574" s="124"/>
      <c r="V574" s="124"/>
      <c r="AF574" s="124"/>
      <c r="AP574" s="124"/>
      <c r="AZ574" s="124"/>
      <c r="BA574" s="124"/>
      <c r="BJ574" s="124"/>
      <c r="BT574" s="124"/>
      <c r="CD574" s="124"/>
      <c r="CN574" s="124"/>
      <c r="CX574" s="124"/>
      <c r="DH574" s="124"/>
      <c r="DR574" s="124"/>
      <c r="EB574" s="124"/>
      <c r="EL574" s="124"/>
      <c r="EV574" s="124"/>
      <c r="FF574" s="124"/>
      <c r="FP574" s="124"/>
      <c r="FZ574" s="124"/>
      <c r="GJ574" s="124"/>
      <c r="GT574" s="124"/>
      <c r="HD574" s="124"/>
      <c r="HN574" s="124"/>
      <c r="HX574" s="124"/>
    </row>
    <row xmlns:x14ac="http://schemas.microsoft.com/office/spreadsheetml/2009/9/ac" r="575" s="3" customFormat="true" x14ac:dyDescent="0.25">
      <c r="A575" s="374"/>
      <c r="B575" s="124"/>
      <c r="L575" s="124"/>
      <c r="V575" s="124"/>
      <c r="AF575" s="124"/>
      <c r="AP575" s="124"/>
      <c r="AZ575" s="124"/>
      <c r="BA575" s="124"/>
      <c r="BJ575" s="124"/>
      <c r="BT575" s="124"/>
      <c r="CD575" s="124"/>
      <c r="CN575" s="124"/>
      <c r="CX575" s="124"/>
      <c r="DH575" s="124"/>
      <c r="DR575" s="124"/>
      <c r="EB575" s="124"/>
      <c r="EL575" s="124"/>
      <c r="EV575" s="124"/>
      <c r="FF575" s="124"/>
      <c r="FP575" s="124"/>
      <c r="FZ575" s="124"/>
      <c r="GJ575" s="124"/>
      <c r="GT575" s="124"/>
      <c r="HD575" s="124"/>
      <c r="HN575" s="124"/>
      <c r="HX575" s="124"/>
    </row>
    <row xmlns:x14ac="http://schemas.microsoft.com/office/spreadsheetml/2009/9/ac" r="576" s="3" customFormat="true" x14ac:dyDescent="0.25">
      <c r="A576" s="374"/>
      <c r="B576" s="124"/>
      <c r="L576" s="124"/>
      <c r="V576" s="124"/>
      <c r="AF576" s="124"/>
      <c r="AP576" s="124"/>
      <c r="AZ576" s="124"/>
      <c r="BA576" s="124"/>
      <c r="BJ576" s="124"/>
      <c r="BT576" s="124"/>
      <c r="CD576" s="124"/>
      <c r="CN576" s="124"/>
      <c r="CX576" s="124"/>
      <c r="DH576" s="124"/>
      <c r="DR576" s="124"/>
      <c r="EB576" s="124"/>
      <c r="EL576" s="124"/>
      <c r="EV576" s="124"/>
      <c r="FF576" s="124"/>
      <c r="FP576" s="124"/>
      <c r="FZ576" s="124"/>
      <c r="GJ576" s="124"/>
      <c r="GT576" s="124"/>
      <c r="HD576" s="124"/>
      <c r="HN576" s="124"/>
      <c r="HX576" s="124"/>
    </row>
    <row xmlns:x14ac="http://schemas.microsoft.com/office/spreadsheetml/2009/9/ac" r="577" s="3" customFormat="true" x14ac:dyDescent="0.25">
      <c r="A577" s="374"/>
      <c r="B577" s="124"/>
      <c r="L577" s="124"/>
      <c r="V577" s="124"/>
      <c r="AF577" s="124"/>
      <c r="AP577" s="124"/>
      <c r="AZ577" s="124"/>
      <c r="BA577" s="124"/>
      <c r="BJ577" s="124"/>
      <c r="BT577" s="124"/>
      <c r="CD577" s="124"/>
      <c r="CN577" s="124"/>
      <c r="CX577" s="124"/>
      <c r="DH577" s="124"/>
      <c r="DR577" s="124"/>
      <c r="EB577" s="124"/>
      <c r="EL577" s="124"/>
      <c r="EV577" s="124"/>
      <c r="FF577" s="124"/>
      <c r="FP577" s="124"/>
      <c r="FZ577" s="124"/>
      <c r="GJ577" s="124"/>
      <c r="GT577" s="124"/>
      <c r="HD577" s="124"/>
      <c r="HN577" s="124"/>
      <c r="HX577" s="124"/>
    </row>
    <row xmlns:x14ac="http://schemas.microsoft.com/office/spreadsheetml/2009/9/ac" r="578" s="3" customFormat="true" x14ac:dyDescent="0.25">
      <c r="A578" s="374"/>
      <c r="B578" s="124"/>
      <c r="L578" s="124"/>
      <c r="V578" s="124"/>
      <c r="AF578" s="124"/>
      <c r="AP578" s="124"/>
      <c r="AZ578" s="124"/>
      <c r="BA578" s="124"/>
      <c r="BJ578" s="124"/>
      <c r="BT578" s="124"/>
      <c r="CD578" s="124"/>
      <c r="CN578" s="124"/>
      <c r="CX578" s="124"/>
      <c r="DH578" s="124"/>
      <c r="DR578" s="124"/>
      <c r="EB578" s="124"/>
      <c r="EL578" s="124"/>
      <c r="EV578" s="124"/>
      <c r="FF578" s="124"/>
      <c r="FP578" s="124"/>
      <c r="FZ578" s="124"/>
      <c r="GJ578" s="124"/>
      <c r="GT578" s="124"/>
      <c r="HD578" s="124"/>
      <c r="HN578" s="124"/>
      <c r="HX578" s="124"/>
    </row>
    <row xmlns:x14ac="http://schemas.microsoft.com/office/spreadsheetml/2009/9/ac" r="579" s="3" customFormat="true" x14ac:dyDescent="0.25">
      <c r="A579" s="374"/>
      <c r="B579" s="124"/>
      <c r="L579" s="124"/>
      <c r="V579" s="124"/>
      <c r="AF579" s="124"/>
      <c r="AP579" s="124"/>
      <c r="AZ579" s="124"/>
      <c r="BA579" s="124"/>
      <c r="BJ579" s="124"/>
      <c r="BT579" s="124"/>
      <c r="CD579" s="124"/>
      <c r="CN579" s="124"/>
      <c r="CX579" s="124"/>
      <c r="DH579" s="124"/>
      <c r="DR579" s="124"/>
      <c r="EB579" s="124"/>
      <c r="EL579" s="124"/>
      <c r="EV579" s="124"/>
      <c r="FF579" s="124"/>
      <c r="FP579" s="124"/>
      <c r="FZ579" s="124"/>
      <c r="GJ579" s="124"/>
      <c r="GT579" s="124"/>
      <c r="HD579" s="124"/>
      <c r="HN579" s="124"/>
      <c r="HX579" s="124"/>
    </row>
    <row xmlns:x14ac="http://schemas.microsoft.com/office/spreadsheetml/2009/9/ac" r="580" s="3" customFormat="true" x14ac:dyDescent="0.25">
      <c r="A580" s="374"/>
      <c r="B580" s="124"/>
      <c r="L580" s="124"/>
      <c r="V580" s="124"/>
      <c r="AF580" s="124"/>
      <c r="AP580" s="124"/>
      <c r="AZ580" s="124"/>
      <c r="BA580" s="124"/>
      <c r="BJ580" s="124"/>
      <c r="BT580" s="124"/>
      <c r="CD580" s="124"/>
      <c r="CN580" s="124"/>
      <c r="CX580" s="124"/>
      <c r="DH580" s="124"/>
      <c r="DR580" s="124"/>
      <c r="EB580" s="124"/>
      <c r="EL580" s="124"/>
      <c r="EV580" s="124"/>
      <c r="FF580" s="124"/>
      <c r="FP580" s="124"/>
      <c r="FZ580" s="124"/>
      <c r="GJ580" s="124"/>
      <c r="GT580" s="124"/>
      <c r="HD580" s="124"/>
      <c r="HN580" s="124"/>
      <c r="HX580" s="124"/>
    </row>
    <row xmlns:x14ac="http://schemas.microsoft.com/office/spreadsheetml/2009/9/ac" r="581" s="3" customFormat="true" x14ac:dyDescent="0.25">
      <c r="A581" s="374"/>
      <c r="B581" s="124"/>
      <c r="L581" s="124"/>
      <c r="V581" s="124"/>
      <c r="AF581" s="124"/>
      <c r="AP581" s="124"/>
      <c r="AZ581" s="124"/>
      <c r="BA581" s="124"/>
      <c r="BJ581" s="124"/>
      <c r="BT581" s="124"/>
      <c r="CD581" s="124"/>
      <c r="CN581" s="124"/>
      <c r="CX581" s="124"/>
      <c r="DH581" s="124"/>
      <c r="DR581" s="124"/>
      <c r="EB581" s="124"/>
      <c r="EL581" s="124"/>
      <c r="EV581" s="124"/>
      <c r="FF581" s="124"/>
      <c r="FP581" s="124"/>
      <c r="FZ581" s="124"/>
      <c r="GJ581" s="124"/>
      <c r="GT581" s="124"/>
      <c r="HD581" s="124"/>
      <c r="HN581" s="124"/>
      <c r="HX581" s="124"/>
    </row>
    <row xmlns:x14ac="http://schemas.microsoft.com/office/spreadsheetml/2009/9/ac" r="582" s="3" customFormat="true" x14ac:dyDescent="0.25">
      <c r="A582" s="374"/>
      <c r="B582" s="124"/>
      <c r="L582" s="124"/>
      <c r="V582" s="124"/>
      <c r="AF582" s="124"/>
      <c r="AP582" s="124"/>
      <c r="AZ582" s="124"/>
      <c r="BA582" s="124"/>
      <c r="BJ582" s="124"/>
      <c r="BT582" s="124"/>
      <c r="CD582" s="124"/>
      <c r="CN582" s="124"/>
      <c r="CX582" s="124"/>
      <c r="DH582" s="124"/>
      <c r="DR582" s="124"/>
      <c r="EB582" s="124"/>
      <c r="EL582" s="124"/>
      <c r="EV582" s="124"/>
      <c r="FF582" s="124"/>
      <c r="FP582" s="124"/>
      <c r="FZ582" s="124"/>
      <c r="GJ582" s="124"/>
      <c r="GT582" s="124"/>
      <c r="HD582" s="124"/>
      <c r="HN582" s="124"/>
      <c r="HX582" s="124"/>
    </row>
    <row xmlns:x14ac="http://schemas.microsoft.com/office/spreadsheetml/2009/9/ac" r="583" s="3" customFormat="true" x14ac:dyDescent="0.25">
      <c r="A583" s="374"/>
      <c r="B583" s="124"/>
      <c r="L583" s="124"/>
      <c r="V583" s="124"/>
      <c r="AF583" s="124"/>
      <c r="AP583" s="124"/>
      <c r="AZ583" s="124"/>
      <c r="BA583" s="124"/>
      <c r="BJ583" s="124"/>
      <c r="BT583" s="124"/>
      <c r="CD583" s="124"/>
      <c r="CN583" s="124"/>
      <c r="CX583" s="124"/>
      <c r="DH583" s="124"/>
      <c r="DR583" s="124"/>
      <c r="EB583" s="124"/>
      <c r="EL583" s="124"/>
      <c r="EV583" s="124"/>
      <c r="FF583" s="124"/>
      <c r="FP583" s="124"/>
      <c r="FZ583" s="124"/>
      <c r="GJ583" s="124"/>
      <c r="GT583" s="124"/>
      <c r="HD583" s="124"/>
      <c r="HN583" s="124"/>
      <c r="HX583" s="124"/>
    </row>
    <row xmlns:x14ac="http://schemas.microsoft.com/office/spreadsheetml/2009/9/ac" r="584" s="3" customFormat="true" x14ac:dyDescent="0.25">
      <c r="A584" s="374"/>
      <c r="B584" s="124"/>
      <c r="L584" s="124"/>
      <c r="V584" s="124"/>
      <c r="AF584" s="124"/>
      <c r="AP584" s="124"/>
      <c r="AZ584" s="124"/>
      <c r="BA584" s="124"/>
      <c r="BJ584" s="124"/>
      <c r="BT584" s="124"/>
      <c r="CD584" s="124"/>
      <c r="CN584" s="124"/>
      <c r="CX584" s="124"/>
      <c r="DH584" s="124"/>
      <c r="DR584" s="124"/>
      <c r="EB584" s="124"/>
      <c r="EL584" s="124"/>
      <c r="EV584" s="124"/>
      <c r="FF584" s="124"/>
      <c r="FP584" s="124"/>
      <c r="FZ584" s="124"/>
      <c r="GJ584" s="124"/>
      <c r="GT584" s="124"/>
      <c r="HD584" s="124"/>
      <c r="HN584" s="124"/>
      <c r="HX584" s="124"/>
    </row>
    <row xmlns:x14ac="http://schemas.microsoft.com/office/spreadsheetml/2009/9/ac" r="585" s="3" customFormat="true" x14ac:dyDescent="0.25">
      <c r="A585" s="374"/>
      <c r="B585" s="124"/>
      <c r="L585" s="124"/>
      <c r="V585" s="124"/>
      <c r="AF585" s="124"/>
      <c r="AP585" s="124"/>
      <c r="AZ585" s="124"/>
      <c r="BA585" s="124"/>
      <c r="BJ585" s="124"/>
      <c r="BT585" s="124"/>
      <c r="CD585" s="124"/>
      <c r="CN585" s="124"/>
      <c r="CX585" s="124"/>
      <c r="DH585" s="124"/>
      <c r="DR585" s="124"/>
      <c r="EB585" s="124"/>
      <c r="EL585" s="124"/>
      <c r="EV585" s="124"/>
      <c r="FF585" s="124"/>
      <c r="FP585" s="124"/>
      <c r="FZ585" s="124"/>
      <c r="GJ585" s="124"/>
      <c r="GT585" s="124"/>
      <c r="HD585" s="124"/>
      <c r="HN585" s="124"/>
      <c r="HX585" s="124"/>
    </row>
    <row xmlns:x14ac="http://schemas.microsoft.com/office/spreadsheetml/2009/9/ac" r="586" s="3" customFormat="true" x14ac:dyDescent="0.25">
      <c r="A586" s="374"/>
      <c r="B586" s="124"/>
      <c r="L586" s="124"/>
      <c r="V586" s="124"/>
      <c r="AF586" s="124"/>
      <c r="AP586" s="124"/>
      <c r="AZ586" s="124"/>
      <c r="BA586" s="124"/>
      <c r="BJ586" s="124"/>
      <c r="BT586" s="124"/>
      <c r="CD586" s="124"/>
      <c r="CN586" s="124"/>
      <c r="CX586" s="124"/>
      <c r="DH586" s="124"/>
      <c r="DR586" s="124"/>
      <c r="EB586" s="124"/>
      <c r="EL586" s="124"/>
      <c r="EV586" s="124"/>
      <c r="FF586" s="124"/>
      <c r="FP586" s="124"/>
      <c r="FZ586" s="124"/>
      <c r="GJ586" s="124"/>
      <c r="GT586" s="124"/>
      <c r="HD586" s="124"/>
      <c r="HN586" s="124"/>
      <c r="HX586" s="124"/>
    </row>
    <row xmlns:x14ac="http://schemas.microsoft.com/office/spreadsheetml/2009/9/ac" r="587" s="3" customFormat="true" x14ac:dyDescent="0.25">
      <c r="A587" s="374"/>
      <c r="B587" s="124"/>
      <c r="L587" s="124"/>
      <c r="V587" s="124"/>
      <c r="AF587" s="124"/>
      <c r="AP587" s="124"/>
      <c r="AZ587" s="124"/>
      <c r="BA587" s="124"/>
      <c r="BJ587" s="124"/>
      <c r="BT587" s="124"/>
      <c r="CD587" s="124"/>
      <c r="CN587" s="124"/>
      <c r="CX587" s="124"/>
      <c r="DH587" s="124"/>
      <c r="DR587" s="124"/>
      <c r="EB587" s="124"/>
      <c r="EL587" s="124"/>
      <c r="EV587" s="124"/>
      <c r="FF587" s="124"/>
      <c r="FP587" s="124"/>
      <c r="FZ587" s="124"/>
      <c r="GJ587" s="124"/>
      <c r="GT587" s="124"/>
      <c r="HD587" s="124"/>
      <c r="HN587" s="124"/>
      <c r="HX587" s="124"/>
    </row>
    <row xmlns:x14ac="http://schemas.microsoft.com/office/spreadsheetml/2009/9/ac" r="588" s="3" customFormat="true" x14ac:dyDescent="0.25">
      <c r="A588" s="374"/>
      <c r="B588" s="124"/>
      <c r="L588" s="124"/>
      <c r="V588" s="124"/>
      <c r="AF588" s="124"/>
      <c r="AP588" s="124"/>
      <c r="AZ588" s="124"/>
      <c r="BA588" s="124"/>
      <c r="BJ588" s="124"/>
      <c r="BT588" s="124"/>
      <c r="CD588" s="124"/>
      <c r="CN588" s="124"/>
      <c r="CX588" s="124"/>
      <c r="DH588" s="124"/>
      <c r="DR588" s="124"/>
      <c r="EB588" s="124"/>
      <c r="EL588" s="124"/>
      <c r="EV588" s="124"/>
      <c r="FF588" s="124"/>
      <c r="FP588" s="124"/>
      <c r="FZ588" s="124"/>
      <c r="GJ588" s="124"/>
      <c r="GT588" s="124"/>
      <c r="HD588" s="124"/>
      <c r="HN588" s="124"/>
      <c r="HX588" s="124"/>
    </row>
    <row xmlns:x14ac="http://schemas.microsoft.com/office/spreadsheetml/2009/9/ac" r="589" s="3" customFormat="true" x14ac:dyDescent="0.25">
      <c r="A589" s="374"/>
      <c r="B589" s="124"/>
      <c r="L589" s="124"/>
      <c r="V589" s="124"/>
      <c r="AF589" s="124"/>
      <c r="AP589" s="124"/>
      <c r="AZ589" s="124"/>
      <c r="BA589" s="124"/>
      <c r="BJ589" s="124"/>
      <c r="BT589" s="124"/>
      <c r="CD589" s="124"/>
      <c r="CN589" s="124"/>
      <c r="CX589" s="124"/>
      <c r="DH589" s="124"/>
      <c r="DR589" s="124"/>
      <c r="EB589" s="124"/>
      <c r="EL589" s="124"/>
      <c r="EV589" s="124"/>
      <c r="FF589" s="124"/>
      <c r="FP589" s="124"/>
      <c r="FZ589" s="124"/>
      <c r="GJ589" s="124"/>
      <c r="GT589" s="124"/>
      <c r="HD589" s="124"/>
      <c r="HN589" s="124"/>
      <c r="HX589" s="124"/>
    </row>
    <row xmlns:x14ac="http://schemas.microsoft.com/office/spreadsheetml/2009/9/ac" r="590" s="3" customFormat="true" x14ac:dyDescent="0.25">
      <c r="A590" s="374"/>
      <c r="B590" s="124"/>
      <c r="L590" s="124"/>
      <c r="V590" s="124"/>
      <c r="AF590" s="124"/>
      <c r="AP590" s="124"/>
      <c r="AZ590" s="124"/>
      <c r="BA590" s="124"/>
      <c r="BJ590" s="124"/>
      <c r="BT590" s="124"/>
      <c r="CD590" s="124"/>
      <c r="CN590" s="124"/>
      <c r="CX590" s="124"/>
      <c r="DH590" s="124"/>
      <c r="DR590" s="124"/>
      <c r="EB590" s="124"/>
      <c r="EL590" s="124"/>
      <c r="EV590" s="124"/>
      <c r="FF590" s="124"/>
      <c r="FP590" s="124"/>
      <c r="FZ590" s="124"/>
      <c r="GJ590" s="124"/>
      <c r="GT590" s="124"/>
      <c r="HD590" s="124"/>
      <c r="HN590" s="124"/>
      <c r="HX590" s="124"/>
    </row>
    <row xmlns:x14ac="http://schemas.microsoft.com/office/spreadsheetml/2009/9/ac" r="591" s="3" customFormat="true" x14ac:dyDescent="0.25">
      <c r="A591" s="374"/>
      <c r="B591" s="124"/>
      <c r="L591" s="124"/>
      <c r="V591" s="124"/>
      <c r="AF591" s="124"/>
      <c r="AP591" s="124"/>
      <c r="AZ591" s="124"/>
      <c r="BA591" s="124"/>
      <c r="BJ591" s="124"/>
      <c r="BT591" s="124"/>
      <c r="CD591" s="124"/>
      <c r="CN591" s="124"/>
      <c r="CX591" s="124"/>
      <c r="DH591" s="124"/>
      <c r="DR591" s="124"/>
      <c r="EB591" s="124"/>
      <c r="EL591" s="124"/>
      <c r="EV591" s="124"/>
      <c r="FF591" s="124"/>
      <c r="FP591" s="124"/>
      <c r="FZ591" s="124"/>
      <c r="GJ591" s="124"/>
      <c r="GT591" s="124"/>
      <c r="HD591" s="124"/>
      <c r="HN591" s="124"/>
      <c r="HX591" s="124"/>
    </row>
    <row xmlns:x14ac="http://schemas.microsoft.com/office/spreadsheetml/2009/9/ac" r="592" s="3" customFormat="true" x14ac:dyDescent="0.25">
      <c r="A592" s="374"/>
      <c r="B592" s="124"/>
      <c r="L592" s="124"/>
      <c r="V592" s="124"/>
      <c r="AF592" s="124"/>
      <c r="AP592" s="124"/>
      <c r="AZ592" s="124"/>
      <c r="BA592" s="124"/>
      <c r="BJ592" s="124"/>
      <c r="BT592" s="124"/>
      <c r="CD592" s="124"/>
      <c r="CN592" s="124"/>
      <c r="CX592" s="124"/>
      <c r="DH592" s="124"/>
      <c r="DR592" s="124"/>
      <c r="EB592" s="124"/>
      <c r="EL592" s="124"/>
      <c r="EV592" s="124"/>
      <c r="FF592" s="124"/>
      <c r="FP592" s="124"/>
      <c r="FZ592" s="124"/>
      <c r="GJ592" s="124"/>
      <c r="GT592" s="124"/>
      <c r="HD592" s="124"/>
      <c r="HN592" s="124"/>
      <c r="HX592" s="124"/>
    </row>
    <row xmlns:x14ac="http://schemas.microsoft.com/office/spreadsheetml/2009/9/ac" r="593" s="3" customFormat="true" x14ac:dyDescent="0.25">
      <c r="A593" s="374"/>
      <c r="B593" s="124"/>
      <c r="L593" s="124"/>
      <c r="V593" s="124"/>
      <c r="AF593" s="124"/>
      <c r="AP593" s="124"/>
      <c r="AZ593" s="124"/>
      <c r="BA593" s="124"/>
      <c r="BJ593" s="124"/>
      <c r="BT593" s="124"/>
      <c r="CD593" s="124"/>
      <c r="CN593" s="124"/>
      <c r="CX593" s="124"/>
      <c r="DH593" s="124"/>
      <c r="DR593" s="124"/>
      <c r="EB593" s="124"/>
      <c r="EL593" s="124"/>
      <c r="EV593" s="124"/>
      <c r="FF593" s="124"/>
      <c r="FP593" s="124"/>
      <c r="FZ593" s="124"/>
      <c r="GJ593" s="124"/>
      <c r="GT593" s="124"/>
      <c r="HD593" s="124"/>
      <c r="HN593" s="124"/>
      <c r="HX593" s="124"/>
    </row>
    <row xmlns:x14ac="http://schemas.microsoft.com/office/spreadsheetml/2009/9/ac" r="594" s="3" customFormat="true" x14ac:dyDescent="0.25">
      <c r="A594" s="374"/>
      <c r="B594" s="124"/>
      <c r="L594" s="124"/>
      <c r="V594" s="124"/>
      <c r="AF594" s="124"/>
      <c r="AP594" s="124"/>
      <c r="AZ594" s="124"/>
      <c r="BA594" s="124"/>
      <c r="BJ594" s="124"/>
      <c r="BT594" s="124"/>
      <c r="CD594" s="124"/>
      <c r="CN594" s="124"/>
      <c r="CX594" s="124"/>
      <c r="DH594" s="124"/>
      <c r="DR594" s="124"/>
      <c r="EB594" s="124"/>
      <c r="EL594" s="124"/>
      <c r="EV594" s="124"/>
      <c r="FF594" s="124"/>
      <c r="FP594" s="124"/>
      <c r="FZ594" s="124"/>
      <c r="GJ594" s="124"/>
      <c r="GT594" s="124"/>
      <c r="HD594" s="124"/>
      <c r="HN594" s="124"/>
      <c r="HX594" s="124"/>
    </row>
    <row xmlns:x14ac="http://schemas.microsoft.com/office/spreadsheetml/2009/9/ac" r="595" s="3" customFormat="true" x14ac:dyDescent="0.25">
      <c r="A595" s="374"/>
      <c r="B595" s="124"/>
      <c r="L595" s="124"/>
      <c r="V595" s="124"/>
      <c r="AF595" s="124"/>
      <c r="AP595" s="124"/>
      <c r="AZ595" s="124"/>
      <c r="BA595" s="124"/>
      <c r="BJ595" s="124"/>
      <c r="BT595" s="124"/>
      <c r="CD595" s="124"/>
      <c r="CN595" s="124"/>
      <c r="CX595" s="124"/>
      <c r="DH595" s="124"/>
      <c r="DR595" s="124"/>
      <c r="EB595" s="124"/>
      <c r="EL595" s="124"/>
      <c r="EV595" s="124"/>
      <c r="FF595" s="124"/>
      <c r="FP595" s="124"/>
      <c r="FZ595" s="124"/>
      <c r="GJ595" s="124"/>
      <c r="GT595" s="124"/>
      <c r="HD595" s="124"/>
      <c r="HN595" s="124"/>
      <c r="HX595" s="124"/>
    </row>
    <row xmlns:x14ac="http://schemas.microsoft.com/office/spreadsheetml/2009/9/ac" r="596" s="3" customFormat="true" x14ac:dyDescent="0.25">
      <c r="A596" s="374"/>
      <c r="B596" s="124"/>
      <c r="L596" s="124"/>
      <c r="V596" s="124"/>
      <c r="AF596" s="124"/>
      <c r="AP596" s="124"/>
      <c r="AZ596" s="124"/>
      <c r="BA596" s="124"/>
      <c r="BJ596" s="124"/>
      <c r="BT596" s="124"/>
      <c r="CD596" s="124"/>
      <c r="CN596" s="124"/>
      <c r="CX596" s="124"/>
      <c r="DH596" s="124"/>
      <c r="DR596" s="124"/>
      <c r="EB596" s="124"/>
      <c r="EL596" s="124"/>
      <c r="EV596" s="124"/>
      <c r="FF596" s="124"/>
      <c r="FP596" s="124"/>
      <c r="FZ596" s="124"/>
      <c r="GJ596" s="124"/>
      <c r="GT596" s="124"/>
      <c r="HD596" s="124"/>
      <c r="HN596" s="124"/>
      <c r="HX596" s="124"/>
    </row>
    <row xmlns:x14ac="http://schemas.microsoft.com/office/spreadsheetml/2009/9/ac" r="597" s="3" customFormat="true" x14ac:dyDescent="0.25">
      <c r="A597" s="374"/>
      <c r="B597" s="124"/>
      <c r="L597" s="124"/>
      <c r="V597" s="124"/>
      <c r="AF597" s="124"/>
      <c r="AP597" s="124"/>
      <c r="AZ597" s="124"/>
      <c r="BA597" s="124"/>
      <c r="BJ597" s="124"/>
      <c r="BT597" s="124"/>
      <c r="CD597" s="124"/>
      <c r="CN597" s="124"/>
      <c r="CX597" s="124"/>
      <c r="DH597" s="124"/>
      <c r="DR597" s="124"/>
      <c r="EB597" s="124"/>
      <c r="EL597" s="124"/>
      <c r="EV597" s="124"/>
      <c r="FF597" s="124"/>
      <c r="FP597" s="124"/>
      <c r="FZ597" s="124"/>
      <c r="GJ597" s="124"/>
      <c r="GT597" s="124"/>
      <c r="HD597" s="124"/>
      <c r="HN597" s="124"/>
      <c r="HX597" s="124"/>
    </row>
    <row xmlns:x14ac="http://schemas.microsoft.com/office/spreadsheetml/2009/9/ac" r="598" s="3" customFormat="true" x14ac:dyDescent="0.25">
      <c r="A598" s="374"/>
      <c r="B598" s="124"/>
      <c r="L598" s="124"/>
      <c r="V598" s="124"/>
      <c r="AF598" s="124"/>
      <c r="AP598" s="124"/>
      <c r="AZ598" s="124"/>
      <c r="BA598" s="124"/>
      <c r="BJ598" s="124"/>
      <c r="BT598" s="124"/>
      <c r="CD598" s="124"/>
      <c r="CN598" s="124"/>
      <c r="CX598" s="124"/>
      <c r="DH598" s="124"/>
      <c r="DR598" s="124"/>
      <c r="EB598" s="124"/>
      <c r="EL598" s="124"/>
      <c r="EV598" s="124"/>
      <c r="FF598" s="124"/>
      <c r="FP598" s="124"/>
      <c r="FZ598" s="124"/>
      <c r="GJ598" s="124"/>
      <c r="GT598" s="124"/>
      <c r="HD598" s="124"/>
      <c r="HN598" s="124"/>
      <c r="HX598" s="124"/>
    </row>
    <row xmlns:x14ac="http://schemas.microsoft.com/office/spreadsheetml/2009/9/ac" r="599" s="3" customFormat="true" x14ac:dyDescent="0.25">
      <c r="A599" s="374"/>
      <c r="B599" s="124"/>
      <c r="L599" s="124"/>
      <c r="V599" s="124"/>
      <c r="AF599" s="124"/>
      <c r="AP599" s="124"/>
      <c r="AZ599" s="124"/>
      <c r="BA599" s="124"/>
      <c r="BJ599" s="124"/>
      <c r="BT599" s="124"/>
      <c r="CD599" s="124"/>
      <c r="CN599" s="124"/>
      <c r="CX599" s="124"/>
      <c r="DH599" s="124"/>
      <c r="DR599" s="124"/>
      <c r="EB599" s="124"/>
      <c r="EL599" s="124"/>
      <c r="EV599" s="124"/>
      <c r="FF599" s="124"/>
      <c r="FP599" s="124"/>
      <c r="FZ599" s="124"/>
      <c r="GJ599" s="124"/>
      <c r="GT599" s="124"/>
      <c r="HD599" s="124"/>
      <c r="HN599" s="124"/>
      <c r="HX599" s="124"/>
    </row>
    <row xmlns:x14ac="http://schemas.microsoft.com/office/spreadsheetml/2009/9/ac" r="600" s="3" customFormat="true" x14ac:dyDescent="0.25">
      <c r="A600" s="374"/>
      <c r="B600" s="124"/>
      <c r="L600" s="124"/>
      <c r="V600" s="124"/>
      <c r="AF600" s="124"/>
      <c r="AP600" s="124"/>
      <c r="AZ600" s="124"/>
      <c r="BA600" s="124"/>
      <c r="BJ600" s="124"/>
      <c r="BT600" s="124"/>
      <c r="CD600" s="124"/>
      <c r="CN600" s="124"/>
      <c r="CX600" s="124"/>
      <c r="DH600" s="124"/>
      <c r="DR600" s="124"/>
      <c r="EB600" s="124"/>
      <c r="EL600" s="124"/>
      <c r="EV600" s="124"/>
      <c r="FF600" s="124"/>
      <c r="FP600" s="124"/>
      <c r="FZ600" s="124"/>
      <c r="GJ600" s="124"/>
      <c r="GT600" s="124"/>
      <c r="HD600" s="124"/>
      <c r="HN600" s="124"/>
      <c r="HX600" s="124"/>
    </row>
    <row xmlns:x14ac="http://schemas.microsoft.com/office/spreadsheetml/2009/9/ac" r="601" s="3" customFormat="true" x14ac:dyDescent="0.25">
      <c r="A601" s="374"/>
      <c r="B601" s="124"/>
      <c r="L601" s="124"/>
      <c r="V601" s="124"/>
      <c r="AF601" s="124"/>
      <c r="AP601" s="124"/>
      <c r="AZ601" s="124"/>
      <c r="BA601" s="124"/>
      <c r="BJ601" s="124"/>
      <c r="BT601" s="124"/>
      <c r="CD601" s="124"/>
      <c r="CN601" s="124"/>
      <c r="CX601" s="124"/>
      <c r="DH601" s="124"/>
      <c r="DR601" s="124"/>
      <c r="EB601" s="124"/>
      <c r="EL601" s="124"/>
      <c r="EV601" s="124"/>
      <c r="FF601" s="124"/>
      <c r="FP601" s="124"/>
      <c r="FZ601" s="124"/>
      <c r="GJ601" s="124"/>
      <c r="GT601" s="124"/>
      <c r="HD601" s="124"/>
      <c r="HN601" s="124"/>
      <c r="HX601" s="124"/>
    </row>
    <row xmlns:x14ac="http://schemas.microsoft.com/office/spreadsheetml/2009/9/ac" r="602" s="3" customFormat="true" x14ac:dyDescent="0.25">
      <c r="A602" s="374"/>
      <c r="B602" s="124"/>
      <c r="L602" s="124"/>
      <c r="V602" s="124"/>
      <c r="AF602" s="124"/>
      <c r="AP602" s="124"/>
      <c r="AZ602" s="124"/>
      <c r="BA602" s="124"/>
      <c r="BJ602" s="124"/>
      <c r="BT602" s="124"/>
      <c r="CD602" s="124"/>
      <c r="CN602" s="124"/>
      <c r="CX602" s="124"/>
      <c r="DH602" s="124"/>
      <c r="DR602" s="124"/>
      <c r="EB602" s="124"/>
      <c r="EL602" s="124"/>
      <c r="EV602" s="124"/>
      <c r="FF602" s="124"/>
      <c r="FP602" s="124"/>
      <c r="FZ602" s="124"/>
      <c r="GJ602" s="124"/>
      <c r="GT602" s="124"/>
      <c r="HD602" s="124"/>
      <c r="HN602" s="124"/>
      <c r="HX602" s="124"/>
    </row>
    <row xmlns:x14ac="http://schemas.microsoft.com/office/spreadsheetml/2009/9/ac" r="603" s="3" customFormat="true" x14ac:dyDescent="0.25">
      <c r="A603" s="374"/>
      <c r="B603" s="124"/>
      <c r="L603" s="124"/>
      <c r="V603" s="124"/>
      <c r="AF603" s="124"/>
      <c r="AP603" s="124"/>
      <c r="AZ603" s="124"/>
      <c r="BA603" s="124"/>
      <c r="BJ603" s="124"/>
      <c r="BT603" s="124"/>
      <c r="CD603" s="124"/>
      <c r="CN603" s="124"/>
      <c r="CX603" s="124"/>
      <c r="DH603" s="124"/>
      <c r="DR603" s="124"/>
      <c r="EB603" s="124"/>
      <c r="EL603" s="124"/>
      <c r="EV603" s="124"/>
      <c r="FF603" s="124"/>
      <c r="FP603" s="124"/>
      <c r="FZ603" s="124"/>
      <c r="GJ603" s="124"/>
      <c r="GT603" s="124"/>
      <c r="HD603" s="124"/>
      <c r="HN603" s="124"/>
      <c r="HX603" s="124"/>
    </row>
    <row xmlns:x14ac="http://schemas.microsoft.com/office/spreadsheetml/2009/9/ac" r="604" s="3" customFormat="true" x14ac:dyDescent="0.25">
      <c r="A604" s="374"/>
      <c r="B604" s="124"/>
      <c r="L604" s="124"/>
      <c r="V604" s="124"/>
      <c r="AF604" s="124"/>
      <c r="AP604" s="124"/>
      <c r="AZ604" s="124"/>
      <c r="BA604" s="124"/>
      <c r="BJ604" s="124"/>
      <c r="BT604" s="124"/>
      <c r="CD604" s="124"/>
      <c r="CN604" s="124"/>
      <c r="CX604" s="124"/>
      <c r="DH604" s="124"/>
      <c r="DR604" s="124"/>
      <c r="EB604" s="124"/>
      <c r="EL604" s="124"/>
      <c r="EV604" s="124"/>
      <c r="FF604" s="124"/>
      <c r="FP604" s="124"/>
      <c r="FZ604" s="124"/>
      <c r="GJ604" s="124"/>
      <c r="GT604" s="124"/>
      <c r="HD604" s="124"/>
      <c r="HN604" s="124"/>
      <c r="HX604" s="124"/>
    </row>
    <row xmlns:x14ac="http://schemas.microsoft.com/office/spreadsheetml/2009/9/ac" r="605" s="3" customFormat="true" x14ac:dyDescent="0.25">
      <c r="A605" s="374"/>
      <c r="B605" s="124"/>
      <c r="L605" s="124"/>
      <c r="V605" s="124"/>
      <c r="AF605" s="124"/>
      <c r="AP605" s="124"/>
      <c r="AZ605" s="124"/>
      <c r="BA605" s="124"/>
      <c r="BJ605" s="124"/>
      <c r="BT605" s="124"/>
      <c r="CD605" s="124"/>
      <c r="CN605" s="124"/>
      <c r="CX605" s="124"/>
      <c r="DH605" s="124"/>
      <c r="DR605" s="124"/>
      <c r="EB605" s="124"/>
      <c r="EL605" s="124"/>
      <c r="EV605" s="124"/>
      <c r="FF605" s="124"/>
      <c r="FP605" s="124"/>
      <c r="FZ605" s="124"/>
      <c r="GJ605" s="124"/>
      <c r="GT605" s="124"/>
      <c r="HD605" s="124"/>
      <c r="HN605" s="124"/>
      <c r="HX605" s="124"/>
    </row>
    <row xmlns:x14ac="http://schemas.microsoft.com/office/spreadsheetml/2009/9/ac" r="606" s="3" customFormat="true" x14ac:dyDescent="0.25">
      <c r="A606" s="374"/>
      <c r="B606" s="124"/>
      <c r="L606" s="124"/>
      <c r="V606" s="124"/>
      <c r="AF606" s="124"/>
      <c r="AP606" s="124"/>
      <c r="AZ606" s="124"/>
      <c r="BA606" s="124"/>
      <c r="BJ606" s="124"/>
      <c r="BT606" s="124"/>
      <c r="CD606" s="124"/>
      <c r="CN606" s="124"/>
      <c r="CX606" s="124"/>
      <c r="DH606" s="124"/>
      <c r="DR606" s="124"/>
      <c r="EB606" s="124"/>
      <c r="EL606" s="124"/>
      <c r="EV606" s="124"/>
      <c r="FF606" s="124"/>
      <c r="FP606" s="124"/>
      <c r="FZ606" s="124"/>
      <c r="GJ606" s="124"/>
      <c r="GT606" s="124"/>
      <c r="HD606" s="124"/>
      <c r="HN606" s="124"/>
      <c r="HX606" s="124"/>
    </row>
    <row xmlns:x14ac="http://schemas.microsoft.com/office/spreadsheetml/2009/9/ac" r="607" s="3" customFormat="true" x14ac:dyDescent="0.25">
      <c r="A607" s="374"/>
      <c r="B607" s="124"/>
      <c r="L607" s="124"/>
      <c r="V607" s="124"/>
      <c r="AF607" s="124"/>
      <c r="AP607" s="124"/>
      <c r="AZ607" s="124"/>
      <c r="BA607" s="124"/>
      <c r="BJ607" s="124"/>
      <c r="BT607" s="124"/>
      <c r="CD607" s="124"/>
      <c r="CN607" s="124"/>
      <c r="CX607" s="124"/>
      <c r="DH607" s="124"/>
      <c r="DR607" s="124"/>
      <c r="EB607" s="124"/>
      <c r="EL607" s="124"/>
      <c r="EV607" s="124"/>
      <c r="FF607" s="124"/>
      <c r="FP607" s="124"/>
      <c r="FZ607" s="124"/>
      <c r="GJ607" s="124"/>
      <c r="GT607" s="124"/>
      <c r="HD607" s="124"/>
      <c r="HN607" s="124"/>
      <c r="HX607" s="124"/>
    </row>
    <row xmlns:x14ac="http://schemas.microsoft.com/office/spreadsheetml/2009/9/ac" r="608" s="3" customFormat="true" x14ac:dyDescent="0.25">
      <c r="A608" s="374"/>
      <c r="B608" s="124"/>
      <c r="L608" s="124"/>
      <c r="V608" s="124"/>
      <c r="AF608" s="124"/>
      <c r="AP608" s="124"/>
      <c r="AZ608" s="124"/>
      <c r="BA608" s="124"/>
      <c r="BJ608" s="124"/>
      <c r="BT608" s="124"/>
      <c r="CD608" s="124"/>
      <c r="CN608" s="124"/>
      <c r="CX608" s="124"/>
      <c r="DH608" s="124"/>
      <c r="DR608" s="124"/>
      <c r="EB608" s="124"/>
      <c r="EL608" s="124"/>
      <c r="EV608" s="124"/>
      <c r="FF608" s="124"/>
      <c r="FP608" s="124"/>
      <c r="FZ608" s="124"/>
      <c r="GJ608" s="124"/>
      <c r="GT608" s="124"/>
      <c r="HD608" s="124"/>
      <c r="HN608" s="124"/>
      <c r="HX608" s="124"/>
    </row>
    <row xmlns:x14ac="http://schemas.microsoft.com/office/spreadsheetml/2009/9/ac" r="609" s="3" customFormat="true" x14ac:dyDescent="0.25">
      <c r="A609" s="374"/>
      <c r="B609" s="124"/>
      <c r="L609" s="124"/>
      <c r="V609" s="124"/>
      <c r="AF609" s="124"/>
      <c r="AP609" s="124"/>
      <c r="AZ609" s="124"/>
      <c r="BA609" s="124"/>
      <c r="BJ609" s="124"/>
      <c r="BT609" s="124"/>
      <c r="CD609" s="124"/>
      <c r="CN609" s="124"/>
      <c r="CX609" s="124"/>
      <c r="DH609" s="124"/>
      <c r="DR609" s="124"/>
      <c r="EB609" s="124"/>
      <c r="EL609" s="124"/>
      <c r="EV609" s="124"/>
      <c r="FF609" s="124"/>
      <c r="FP609" s="124"/>
      <c r="FZ609" s="124"/>
      <c r="GJ609" s="124"/>
      <c r="GT609" s="124"/>
      <c r="HD609" s="124"/>
      <c r="HN609" s="124"/>
      <c r="HX609" s="124"/>
    </row>
    <row xmlns:x14ac="http://schemas.microsoft.com/office/spreadsheetml/2009/9/ac" r="610" s="3" customFormat="true" x14ac:dyDescent="0.25">
      <c r="A610" s="374"/>
      <c r="B610" s="124"/>
      <c r="L610" s="124"/>
      <c r="V610" s="124"/>
      <c r="AF610" s="124"/>
      <c r="AP610" s="124"/>
      <c r="AZ610" s="124"/>
      <c r="BA610" s="124"/>
      <c r="BJ610" s="124"/>
      <c r="BT610" s="124"/>
      <c r="CD610" s="124"/>
      <c r="CN610" s="124"/>
      <c r="CX610" s="124"/>
      <c r="DH610" s="124"/>
      <c r="DR610" s="124"/>
      <c r="EB610" s="124"/>
      <c r="EL610" s="124"/>
      <c r="EV610" s="124"/>
      <c r="FF610" s="124"/>
      <c r="FP610" s="124"/>
      <c r="FZ610" s="124"/>
      <c r="GJ610" s="124"/>
      <c r="GT610" s="124"/>
      <c r="HD610" s="124"/>
      <c r="HN610" s="124"/>
      <c r="HX610" s="124"/>
    </row>
    <row xmlns:x14ac="http://schemas.microsoft.com/office/spreadsheetml/2009/9/ac" r="611" s="3" customFormat="true" x14ac:dyDescent="0.25">
      <c r="A611" s="374"/>
      <c r="B611" s="124"/>
      <c r="L611" s="124"/>
      <c r="V611" s="124"/>
      <c r="AF611" s="124"/>
      <c r="AP611" s="124"/>
      <c r="AZ611" s="124"/>
      <c r="BA611" s="124"/>
      <c r="BJ611" s="124"/>
      <c r="BT611" s="124"/>
      <c r="CD611" s="124"/>
      <c r="CN611" s="124"/>
      <c r="CX611" s="124"/>
      <c r="DH611" s="124"/>
      <c r="DR611" s="124"/>
      <c r="EB611" s="124"/>
      <c r="EL611" s="124"/>
      <c r="EV611" s="124"/>
      <c r="FF611" s="124"/>
      <c r="FP611" s="124"/>
      <c r="FZ611" s="124"/>
      <c r="GJ611" s="124"/>
      <c r="GT611" s="124"/>
      <c r="HD611" s="124"/>
      <c r="HN611" s="124"/>
      <c r="HX611" s="124"/>
    </row>
    <row xmlns:x14ac="http://schemas.microsoft.com/office/spreadsheetml/2009/9/ac" r="612" s="3" customFormat="true" x14ac:dyDescent="0.25">
      <c r="A612" s="374"/>
      <c r="B612" s="124"/>
      <c r="L612" s="124"/>
      <c r="V612" s="124"/>
      <c r="AF612" s="124"/>
      <c r="AP612" s="124"/>
      <c r="AZ612" s="124"/>
      <c r="BA612" s="124"/>
      <c r="BJ612" s="124"/>
      <c r="BT612" s="124"/>
      <c r="CD612" s="124"/>
      <c r="CN612" s="124"/>
      <c r="CX612" s="124"/>
      <c r="DH612" s="124"/>
      <c r="DR612" s="124"/>
      <c r="EB612" s="124"/>
      <c r="EL612" s="124"/>
      <c r="EV612" s="124"/>
      <c r="FF612" s="124"/>
      <c r="FP612" s="124"/>
      <c r="FZ612" s="124"/>
      <c r="GJ612" s="124"/>
      <c r="GT612" s="124"/>
      <c r="HD612" s="124"/>
      <c r="HN612" s="124"/>
      <c r="HX612" s="124"/>
    </row>
    <row xmlns:x14ac="http://schemas.microsoft.com/office/spreadsheetml/2009/9/ac" r="613" s="3" customFormat="true" x14ac:dyDescent="0.25">
      <c r="A613" s="374"/>
      <c r="B613" s="124"/>
      <c r="L613" s="124"/>
      <c r="V613" s="124"/>
      <c r="AF613" s="124"/>
      <c r="AP613" s="124"/>
      <c r="AZ613" s="124"/>
      <c r="BA613" s="124"/>
      <c r="BJ613" s="124"/>
      <c r="BT613" s="124"/>
      <c r="CD613" s="124"/>
      <c r="CN613" s="124"/>
      <c r="CX613" s="124"/>
      <c r="DH613" s="124"/>
      <c r="DR613" s="124"/>
      <c r="EB613" s="124"/>
      <c r="EL613" s="124"/>
      <c r="EV613" s="124"/>
      <c r="FF613" s="124"/>
      <c r="FP613" s="124"/>
      <c r="FZ613" s="124"/>
      <c r="GJ613" s="124"/>
      <c r="GT613" s="124"/>
      <c r="HD613" s="124"/>
      <c r="HN613" s="124"/>
      <c r="HX613" s="124"/>
    </row>
    <row xmlns:x14ac="http://schemas.microsoft.com/office/spreadsheetml/2009/9/ac" r="614" s="3" customFormat="true" x14ac:dyDescent="0.25">
      <c r="A614" s="374"/>
      <c r="B614" s="124"/>
      <c r="L614" s="124"/>
      <c r="V614" s="124"/>
      <c r="AF614" s="124"/>
      <c r="AP614" s="124"/>
      <c r="AZ614" s="124"/>
      <c r="BA614" s="124"/>
      <c r="BJ614" s="124"/>
      <c r="BT614" s="124"/>
      <c r="CD614" s="124"/>
      <c r="CN614" s="124"/>
      <c r="CX614" s="124"/>
      <c r="DH614" s="124"/>
      <c r="DR614" s="124"/>
      <c r="EB614" s="124"/>
      <c r="EL614" s="124"/>
      <c r="EV614" s="124"/>
      <c r="FF614" s="124"/>
      <c r="FP614" s="124"/>
      <c r="FZ614" s="124"/>
      <c r="GJ614" s="124"/>
      <c r="GT614" s="124"/>
      <c r="HD614" s="124"/>
      <c r="HN614" s="124"/>
      <c r="HX614" s="124"/>
    </row>
    <row xmlns:x14ac="http://schemas.microsoft.com/office/spreadsheetml/2009/9/ac" r="615" s="3" customFormat="true" x14ac:dyDescent="0.25">
      <c r="A615" s="374"/>
      <c r="B615" s="124"/>
      <c r="L615" s="124"/>
      <c r="V615" s="124"/>
      <c r="AF615" s="124"/>
      <c r="AP615" s="124"/>
      <c r="AZ615" s="124"/>
      <c r="BA615" s="124"/>
      <c r="BJ615" s="124"/>
      <c r="BT615" s="124"/>
      <c r="CD615" s="124"/>
      <c r="CN615" s="124"/>
      <c r="CX615" s="124"/>
      <c r="DH615" s="124"/>
      <c r="DR615" s="124"/>
      <c r="EB615" s="124"/>
      <c r="EL615" s="124"/>
      <c r="EV615" s="124"/>
      <c r="FF615" s="124"/>
      <c r="FP615" s="124"/>
      <c r="FZ615" s="124"/>
      <c r="GJ615" s="124"/>
      <c r="GT615" s="124"/>
      <c r="HD615" s="124"/>
      <c r="HN615" s="124"/>
      <c r="HX615" s="124"/>
    </row>
    <row xmlns:x14ac="http://schemas.microsoft.com/office/spreadsheetml/2009/9/ac" r="616" s="3" customFormat="true" x14ac:dyDescent="0.25">
      <c r="A616" s="374"/>
      <c r="B616" s="124"/>
      <c r="L616" s="124"/>
      <c r="V616" s="124"/>
      <c r="AF616" s="124"/>
      <c r="AP616" s="124"/>
      <c r="AZ616" s="124"/>
      <c r="BA616" s="124"/>
      <c r="BJ616" s="124"/>
      <c r="BT616" s="124"/>
      <c r="CD616" s="124"/>
      <c r="CN616" s="124"/>
      <c r="CX616" s="124"/>
      <c r="DH616" s="124"/>
      <c r="DR616" s="124"/>
      <c r="EB616" s="124"/>
      <c r="EL616" s="124"/>
      <c r="EV616" s="124"/>
      <c r="FF616" s="124"/>
      <c r="FP616" s="124"/>
      <c r="FZ616" s="124"/>
      <c r="GJ616" s="124"/>
      <c r="GT616" s="124"/>
      <c r="HD616" s="124"/>
      <c r="HN616" s="124"/>
      <c r="HX616" s="124"/>
    </row>
    <row xmlns:x14ac="http://schemas.microsoft.com/office/spreadsheetml/2009/9/ac" r="617" s="3" customFormat="true" x14ac:dyDescent="0.25">
      <c r="A617" s="374"/>
      <c r="B617" s="124"/>
      <c r="L617" s="124"/>
      <c r="V617" s="124"/>
      <c r="AF617" s="124"/>
      <c r="AP617" s="124"/>
      <c r="AZ617" s="124"/>
      <c r="BA617" s="124"/>
      <c r="BJ617" s="124"/>
      <c r="BT617" s="124"/>
      <c r="CD617" s="124"/>
      <c r="CN617" s="124"/>
      <c r="CX617" s="124"/>
      <c r="DH617" s="124"/>
      <c r="DR617" s="124"/>
      <c r="EB617" s="124"/>
      <c r="EL617" s="124"/>
      <c r="EV617" s="124"/>
      <c r="FF617" s="124"/>
      <c r="FP617" s="124"/>
      <c r="FZ617" s="124"/>
      <c r="GJ617" s="124"/>
      <c r="GT617" s="124"/>
      <c r="HD617" s="124"/>
      <c r="HN617" s="124"/>
      <c r="HX617" s="124"/>
    </row>
    <row xmlns:x14ac="http://schemas.microsoft.com/office/spreadsheetml/2009/9/ac" r="618" s="3" customFormat="true" x14ac:dyDescent="0.25">
      <c r="A618" s="374"/>
      <c r="B618" s="124"/>
      <c r="L618" s="124"/>
      <c r="V618" s="124"/>
      <c r="AF618" s="124"/>
      <c r="AP618" s="124"/>
      <c r="AZ618" s="124"/>
      <c r="BA618" s="124"/>
      <c r="BJ618" s="124"/>
      <c r="BT618" s="124"/>
      <c r="CD618" s="124"/>
      <c r="CN618" s="124"/>
      <c r="CX618" s="124"/>
      <c r="DH618" s="124"/>
      <c r="DR618" s="124"/>
      <c r="EB618" s="124"/>
      <c r="EL618" s="124"/>
      <c r="EV618" s="124"/>
      <c r="FF618" s="124"/>
      <c r="FP618" s="124"/>
      <c r="FZ618" s="124"/>
      <c r="GJ618" s="124"/>
      <c r="GT618" s="124"/>
      <c r="HD618" s="124"/>
      <c r="HN618" s="124"/>
      <c r="HX618" s="124"/>
    </row>
    <row xmlns:x14ac="http://schemas.microsoft.com/office/spreadsheetml/2009/9/ac" r="619" s="3" customFormat="true" x14ac:dyDescent="0.25">
      <c r="A619" s="374"/>
      <c r="B619" s="124"/>
      <c r="L619" s="124"/>
      <c r="V619" s="124"/>
      <c r="AF619" s="124"/>
      <c r="AP619" s="124"/>
      <c r="AZ619" s="124"/>
      <c r="BA619" s="124"/>
      <c r="BJ619" s="124"/>
      <c r="BT619" s="124"/>
      <c r="CD619" s="124"/>
      <c r="CN619" s="124"/>
      <c r="CX619" s="124"/>
      <c r="DH619" s="124"/>
      <c r="DR619" s="124"/>
      <c r="EB619" s="124"/>
      <c r="EL619" s="124"/>
      <c r="EV619" s="124"/>
      <c r="FF619" s="124"/>
      <c r="FP619" s="124"/>
      <c r="FZ619" s="124"/>
      <c r="GJ619" s="124"/>
      <c r="GT619" s="124"/>
      <c r="HD619" s="124"/>
      <c r="HN619" s="124"/>
      <c r="HX619" s="124"/>
    </row>
    <row xmlns:x14ac="http://schemas.microsoft.com/office/spreadsheetml/2009/9/ac" r="620" s="3" customFormat="true" x14ac:dyDescent="0.25">
      <c r="A620" s="374"/>
      <c r="B620" s="124"/>
      <c r="L620" s="124"/>
      <c r="V620" s="124"/>
      <c r="AF620" s="124"/>
      <c r="AP620" s="124"/>
      <c r="AZ620" s="124"/>
      <c r="BA620" s="124"/>
      <c r="BJ620" s="124"/>
      <c r="BT620" s="124"/>
      <c r="CD620" s="124"/>
      <c r="CN620" s="124"/>
      <c r="CX620" s="124"/>
      <c r="DH620" s="124"/>
      <c r="DR620" s="124"/>
      <c r="EB620" s="124"/>
      <c r="EL620" s="124"/>
      <c r="EV620" s="124"/>
      <c r="FF620" s="124"/>
      <c r="FP620" s="124"/>
      <c r="FZ620" s="124"/>
      <c r="GJ620" s="124"/>
      <c r="GT620" s="124"/>
      <c r="HD620" s="124"/>
      <c r="HN620" s="124"/>
      <c r="HX620" s="124"/>
    </row>
    <row xmlns:x14ac="http://schemas.microsoft.com/office/spreadsheetml/2009/9/ac" r="621" s="3" customFormat="true" x14ac:dyDescent="0.25">
      <c r="A621" s="374"/>
      <c r="B621" s="124"/>
      <c r="L621" s="124"/>
      <c r="V621" s="124"/>
      <c r="AF621" s="124"/>
      <c r="AP621" s="124"/>
      <c r="AZ621" s="124"/>
      <c r="BA621" s="124"/>
      <c r="BJ621" s="124"/>
      <c r="BT621" s="124"/>
      <c r="CD621" s="124"/>
      <c r="CN621" s="124"/>
      <c r="CX621" s="124"/>
      <c r="DH621" s="124"/>
      <c r="DR621" s="124"/>
      <c r="EB621" s="124"/>
      <c r="EL621" s="124"/>
      <c r="EV621" s="124"/>
      <c r="FF621" s="124"/>
      <c r="FP621" s="124"/>
      <c r="FZ621" s="124"/>
      <c r="GJ621" s="124"/>
      <c r="GT621" s="124"/>
      <c r="HD621" s="124"/>
      <c r="HN621" s="124"/>
      <c r="HX621" s="124"/>
    </row>
    <row xmlns:x14ac="http://schemas.microsoft.com/office/spreadsheetml/2009/9/ac" r="622" s="3" customFormat="true" x14ac:dyDescent="0.25">
      <c r="A622" s="374"/>
      <c r="B622" s="124"/>
      <c r="L622" s="124"/>
      <c r="V622" s="124"/>
      <c r="AF622" s="124"/>
      <c r="AP622" s="124"/>
      <c r="AZ622" s="124"/>
      <c r="BA622" s="124"/>
      <c r="BJ622" s="124"/>
      <c r="BT622" s="124"/>
      <c r="CD622" s="124"/>
      <c r="CN622" s="124"/>
      <c r="CX622" s="124"/>
      <c r="DH622" s="124"/>
      <c r="DR622" s="124"/>
      <c r="EB622" s="124"/>
      <c r="EL622" s="124"/>
      <c r="EV622" s="124"/>
      <c r="FF622" s="124"/>
      <c r="FP622" s="124"/>
      <c r="FZ622" s="124"/>
      <c r="GJ622" s="124"/>
      <c r="GT622" s="124"/>
      <c r="HD622" s="124"/>
      <c r="HN622" s="124"/>
      <c r="HX622" s="124"/>
    </row>
    <row xmlns:x14ac="http://schemas.microsoft.com/office/spreadsheetml/2009/9/ac" r="623" s="3" customFormat="true" x14ac:dyDescent="0.25">
      <c r="A623" s="374"/>
      <c r="B623" s="124"/>
      <c r="L623" s="124"/>
      <c r="V623" s="124"/>
      <c r="AF623" s="124"/>
      <c r="AP623" s="124"/>
      <c r="AZ623" s="124"/>
      <c r="BA623" s="124"/>
      <c r="BJ623" s="124"/>
      <c r="BT623" s="124"/>
      <c r="CD623" s="124"/>
      <c r="CN623" s="124"/>
      <c r="CX623" s="124"/>
      <c r="DH623" s="124"/>
      <c r="DR623" s="124"/>
      <c r="EB623" s="124"/>
      <c r="EL623" s="124"/>
      <c r="EV623" s="124"/>
      <c r="FF623" s="124"/>
      <c r="FP623" s="124"/>
      <c r="FZ623" s="124"/>
      <c r="GJ623" s="124"/>
      <c r="GT623" s="124"/>
      <c r="HD623" s="124"/>
      <c r="HN623" s="124"/>
      <c r="HX623" s="124"/>
    </row>
    <row xmlns:x14ac="http://schemas.microsoft.com/office/spreadsheetml/2009/9/ac" r="624" s="3" customFormat="true" x14ac:dyDescent="0.25">
      <c r="A624" s="374"/>
      <c r="B624" s="124"/>
      <c r="L624" s="124"/>
      <c r="V624" s="124"/>
      <c r="AF624" s="124"/>
      <c r="AP624" s="124"/>
      <c r="AZ624" s="124"/>
      <c r="BA624" s="124"/>
      <c r="BJ624" s="124"/>
      <c r="BT624" s="124"/>
      <c r="CD624" s="124"/>
      <c r="CN624" s="124"/>
      <c r="CX624" s="124"/>
      <c r="DH624" s="124"/>
      <c r="DR624" s="124"/>
      <c r="EB624" s="124"/>
      <c r="EL624" s="124"/>
      <c r="EV624" s="124"/>
      <c r="FF624" s="124"/>
      <c r="FP624" s="124"/>
      <c r="FZ624" s="124"/>
      <c r="GJ624" s="124"/>
      <c r="GT624" s="124"/>
      <c r="HD624" s="124"/>
      <c r="HN624" s="124"/>
      <c r="HX624" s="124"/>
    </row>
    <row xmlns:x14ac="http://schemas.microsoft.com/office/spreadsheetml/2009/9/ac" r="625" s="3" customFormat="true" x14ac:dyDescent="0.25">
      <c r="A625" s="374"/>
      <c r="B625" s="124"/>
      <c r="L625" s="124"/>
      <c r="V625" s="124"/>
      <c r="AF625" s="124"/>
      <c r="AP625" s="124"/>
      <c r="AZ625" s="124"/>
      <c r="BA625" s="124"/>
      <c r="BJ625" s="124"/>
      <c r="BT625" s="124"/>
      <c r="CD625" s="124"/>
      <c r="CN625" s="124"/>
      <c r="CX625" s="124"/>
      <c r="DH625" s="124"/>
      <c r="DR625" s="124"/>
      <c r="EB625" s="124"/>
      <c r="EL625" s="124"/>
      <c r="EV625" s="124"/>
      <c r="FF625" s="124"/>
      <c r="FP625" s="124"/>
      <c r="FZ625" s="124"/>
      <c r="GJ625" s="124"/>
      <c r="GT625" s="124"/>
      <c r="HD625" s="124"/>
      <c r="HN625" s="124"/>
      <c r="HX625" s="124"/>
    </row>
    <row xmlns:x14ac="http://schemas.microsoft.com/office/spreadsheetml/2009/9/ac" r="626" s="3" customFormat="true" x14ac:dyDescent="0.25">
      <c r="A626" s="374"/>
      <c r="B626" s="124"/>
      <c r="L626" s="124"/>
      <c r="V626" s="124"/>
      <c r="AF626" s="124"/>
      <c r="AP626" s="124"/>
      <c r="AZ626" s="124"/>
      <c r="BA626" s="124"/>
      <c r="BJ626" s="124"/>
      <c r="BT626" s="124"/>
      <c r="CD626" s="124"/>
      <c r="CN626" s="124"/>
      <c r="CX626" s="124"/>
      <c r="DH626" s="124"/>
      <c r="DR626" s="124"/>
      <c r="EB626" s="124"/>
      <c r="EL626" s="124"/>
      <c r="EV626" s="124"/>
      <c r="FF626" s="124"/>
      <c r="FP626" s="124"/>
      <c r="FZ626" s="124"/>
      <c r="GJ626" s="124"/>
      <c r="GT626" s="124"/>
      <c r="HD626" s="124"/>
      <c r="HN626" s="124"/>
      <c r="HX626" s="124"/>
    </row>
    <row xmlns:x14ac="http://schemas.microsoft.com/office/spreadsheetml/2009/9/ac" r="627" s="3" customFormat="true" x14ac:dyDescent="0.25">
      <c r="A627" s="374"/>
      <c r="B627" s="124"/>
      <c r="L627" s="124"/>
      <c r="V627" s="124"/>
      <c r="AF627" s="124"/>
      <c r="AP627" s="124"/>
      <c r="AZ627" s="124"/>
      <c r="BA627" s="124"/>
      <c r="BJ627" s="124"/>
      <c r="BT627" s="124"/>
      <c r="CD627" s="124"/>
      <c r="CN627" s="124"/>
      <c r="CX627" s="124"/>
      <c r="DH627" s="124"/>
      <c r="DR627" s="124"/>
      <c r="EB627" s="124"/>
      <c r="EL627" s="124"/>
      <c r="EV627" s="124"/>
      <c r="FF627" s="124"/>
      <c r="FP627" s="124"/>
      <c r="FZ627" s="124"/>
      <c r="GJ627" s="124"/>
      <c r="GT627" s="124"/>
      <c r="HD627" s="124"/>
      <c r="HN627" s="124"/>
      <c r="HX627" s="124"/>
    </row>
    <row xmlns:x14ac="http://schemas.microsoft.com/office/spreadsheetml/2009/9/ac" r="628" s="3" customFormat="true" x14ac:dyDescent="0.25">
      <c r="A628" s="374"/>
      <c r="B628" s="124"/>
      <c r="L628" s="124"/>
      <c r="V628" s="124"/>
      <c r="AF628" s="124"/>
      <c r="AP628" s="124"/>
      <c r="AZ628" s="124"/>
      <c r="BA628" s="124"/>
      <c r="BJ628" s="124"/>
      <c r="BT628" s="124"/>
      <c r="CD628" s="124"/>
      <c r="CN628" s="124"/>
      <c r="CX628" s="124"/>
      <c r="DH628" s="124"/>
      <c r="DR628" s="124"/>
      <c r="EB628" s="124"/>
      <c r="EL628" s="124"/>
      <c r="EV628" s="124"/>
      <c r="FF628" s="124"/>
      <c r="FP628" s="124"/>
      <c r="FZ628" s="124"/>
      <c r="GJ628" s="124"/>
      <c r="GT628" s="124"/>
      <c r="HD628" s="124"/>
      <c r="HN628" s="124"/>
      <c r="HX628" s="124"/>
    </row>
    <row xmlns:x14ac="http://schemas.microsoft.com/office/spreadsheetml/2009/9/ac" r="629" s="3" customFormat="true" x14ac:dyDescent="0.25">
      <c r="A629" s="374"/>
      <c r="B629" s="124"/>
      <c r="L629" s="124"/>
      <c r="V629" s="124"/>
      <c r="AF629" s="124"/>
      <c r="AP629" s="124"/>
      <c r="AZ629" s="124"/>
      <c r="BA629" s="124"/>
      <c r="BJ629" s="124"/>
      <c r="BT629" s="124"/>
      <c r="CD629" s="124"/>
      <c r="CN629" s="124"/>
      <c r="CX629" s="124"/>
      <c r="DH629" s="124"/>
      <c r="DR629" s="124"/>
      <c r="EB629" s="124"/>
      <c r="EL629" s="124"/>
      <c r="EV629" s="124"/>
      <c r="FF629" s="124"/>
      <c r="FP629" s="124"/>
      <c r="FZ629" s="124"/>
      <c r="GJ629" s="124"/>
      <c r="GT629" s="124"/>
      <c r="HD629" s="124"/>
      <c r="HN629" s="124"/>
      <c r="HX629" s="124"/>
    </row>
    <row xmlns:x14ac="http://schemas.microsoft.com/office/spreadsheetml/2009/9/ac" r="630" s="3" customFormat="true" x14ac:dyDescent="0.25">
      <c r="A630" s="374"/>
      <c r="B630" s="124"/>
      <c r="L630" s="124"/>
      <c r="V630" s="124"/>
      <c r="AF630" s="124"/>
      <c r="AP630" s="124"/>
      <c r="AZ630" s="124"/>
      <c r="BA630" s="124"/>
      <c r="BJ630" s="124"/>
      <c r="BT630" s="124"/>
      <c r="CD630" s="124"/>
      <c r="CN630" s="124"/>
      <c r="CX630" s="124"/>
      <c r="DH630" s="124"/>
      <c r="DR630" s="124"/>
      <c r="EB630" s="124"/>
      <c r="EL630" s="124"/>
      <c r="EV630" s="124"/>
      <c r="FF630" s="124"/>
      <c r="FP630" s="124"/>
      <c r="FZ630" s="124"/>
      <c r="GJ630" s="124"/>
      <c r="GT630" s="124"/>
      <c r="HD630" s="124"/>
      <c r="HN630" s="124"/>
      <c r="HX630" s="124"/>
    </row>
    <row xmlns:x14ac="http://schemas.microsoft.com/office/spreadsheetml/2009/9/ac" r="631" s="3" customFormat="true" x14ac:dyDescent="0.25">
      <c r="A631" s="374"/>
      <c r="B631" s="124"/>
      <c r="L631" s="124"/>
      <c r="V631" s="124"/>
      <c r="AF631" s="124"/>
      <c r="AP631" s="124"/>
      <c r="AZ631" s="124"/>
      <c r="BA631" s="124"/>
      <c r="BJ631" s="124"/>
      <c r="BT631" s="124"/>
      <c r="CD631" s="124"/>
      <c r="CN631" s="124"/>
      <c r="CX631" s="124"/>
      <c r="DH631" s="124"/>
      <c r="DR631" s="124"/>
      <c r="EB631" s="124"/>
      <c r="EL631" s="124"/>
      <c r="EV631" s="124"/>
      <c r="FF631" s="124"/>
      <c r="FP631" s="124"/>
      <c r="FZ631" s="124"/>
      <c r="GJ631" s="124"/>
      <c r="GT631" s="124"/>
      <c r="HD631" s="124"/>
      <c r="HN631" s="124"/>
      <c r="HX631" s="124"/>
    </row>
    <row xmlns:x14ac="http://schemas.microsoft.com/office/spreadsheetml/2009/9/ac" r="632" s="3" customFormat="true" x14ac:dyDescent="0.25">
      <c r="A632" s="374"/>
      <c r="B632" s="124"/>
      <c r="L632" s="124"/>
      <c r="V632" s="124"/>
      <c r="AF632" s="124"/>
      <c r="AP632" s="124"/>
      <c r="AZ632" s="124"/>
      <c r="BA632" s="124"/>
      <c r="BJ632" s="124"/>
      <c r="BT632" s="124"/>
      <c r="CD632" s="124"/>
      <c r="CN632" s="124"/>
      <c r="CX632" s="124"/>
      <c r="DH632" s="124"/>
      <c r="DR632" s="124"/>
      <c r="EB632" s="124"/>
      <c r="EL632" s="124"/>
      <c r="EV632" s="124"/>
      <c r="FF632" s="124"/>
      <c r="FP632" s="124"/>
      <c r="FZ632" s="124"/>
      <c r="GJ632" s="124"/>
      <c r="GT632" s="124"/>
      <c r="HD632" s="124"/>
      <c r="HN632" s="124"/>
      <c r="HX632" s="124"/>
    </row>
    <row xmlns:x14ac="http://schemas.microsoft.com/office/spreadsheetml/2009/9/ac" r="633" s="3" customFormat="true" x14ac:dyDescent="0.25">
      <c r="A633" s="374"/>
      <c r="B633" s="124"/>
      <c r="L633" s="124"/>
      <c r="V633" s="124"/>
      <c r="AF633" s="124"/>
      <c r="AP633" s="124"/>
      <c r="AZ633" s="124"/>
      <c r="BA633" s="124"/>
      <c r="BJ633" s="124"/>
      <c r="BT633" s="124"/>
      <c r="CD633" s="124"/>
      <c r="CN633" s="124"/>
      <c r="CX633" s="124"/>
      <c r="DH633" s="124"/>
      <c r="DR633" s="124"/>
      <c r="EB633" s="124"/>
      <c r="EL633" s="124"/>
      <c r="EV633" s="124"/>
      <c r="FF633" s="124"/>
      <c r="FP633" s="124"/>
      <c r="FZ633" s="124"/>
      <c r="GJ633" s="124"/>
      <c r="GT633" s="124"/>
      <c r="HD633" s="124"/>
      <c r="HN633" s="124"/>
      <c r="HX633" s="124"/>
    </row>
    <row xmlns:x14ac="http://schemas.microsoft.com/office/spreadsheetml/2009/9/ac" r="634" s="3" customFormat="true" x14ac:dyDescent="0.25">
      <c r="A634" s="374"/>
      <c r="B634" s="124"/>
      <c r="L634" s="124"/>
      <c r="V634" s="124"/>
      <c r="AF634" s="124"/>
      <c r="AP634" s="124"/>
      <c r="AZ634" s="124"/>
      <c r="BA634" s="124"/>
      <c r="BJ634" s="124"/>
      <c r="BT634" s="124"/>
      <c r="CD634" s="124"/>
      <c r="CN634" s="124"/>
      <c r="CX634" s="124"/>
      <c r="DH634" s="124"/>
      <c r="DR634" s="124"/>
      <c r="EB634" s="124"/>
      <c r="EL634" s="124"/>
      <c r="EV634" s="124"/>
      <c r="FF634" s="124"/>
      <c r="FP634" s="124"/>
      <c r="FZ634" s="124"/>
      <c r="GJ634" s="124"/>
      <c r="GT634" s="124"/>
      <c r="HD634" s="124"/>
      <c r="HN634" s="124"/>
      <c r="HX634" s="124"/>
    </row>
    <row xmlns:x14ac="http://schemas.microsoft.com/office/spreadsheetml/2009/9/ac" r="635" s="3" customFormat="true" x14ac:dyDescent="0.25">
      <c r="A635" s="374"/>
      <c r="B635" s="124"/>
      <c r="L635" s="124"/>
      <c r="V635" s="124"/>
      <c r="AF635" s="124"/>
      <c r="AP635" s="124"/>
      <c r="AZ635" s="124"/>
      <c r="BA635" s="124"/>
      <c r="BJ635" s="124"/>
      <c r="BT635" s="124"/>
      <c r="CD635" s="124"/>
      <c r="CN635" s="124"/>
      <c r="CX635" s="124"/>
      <c r="DH635" s="124"/>
      <c r="DR635" s="124"/>
      <c r="EB635" s="124"/>
      <c r="EL635" s="124"/>
      <c r="EV635" s="124"/>
      <c r="FF635" s="124"/>
      <c r="FP635" s="124"/>
      <c r="FZ635" s="124"/>
      <c r="GJ635" s="124"/>
      <c r="GT635" s="124"/>
      <c r="HD635" s="124"/>
      <c r="HN635" s="124"/>
      <c r="HX635" s="124"/>
    </row>
    <row xmlns:x14ac="http://schemas.microsoft.com/office/spreadsheetml/2009/9/ac" r="636" s="3" customFormat="true" x14ac:dyDescent="0.25">
      <c r="A636" s="374"/>
      <c r="B636" s="124"/>
      <c r="L636" s="124"/>
      <c r="V636" s="124"/>
      <c r="AF636" s="124"/>
      <c r="AP636" s="124"/>
      <c r="AZ636" s="124"/>
      <c r="BA636" s="124"/>
      <c r="BJ636" s="124"/>
      <c r="BT636" s="124"/>
      <c r="CD636" s="124"/>
      <c r="CN636" s="124"/>
      <c r="CX636" s="124"/>
      <c r="DH636" s="124"/>
      <c r="DR636" s="124"/>
      <c r="EB636" s="124"/>
      <c r="EL636" s="124"/>
      <c r="EV636" s="124"/>
      <c r="FF636" s="124"/>
      <c r="FP636" s="124"/>
      <c r="FZ636" s="124"/>
      <c r="GJ636" s="124"/>
      <c r="GT636" s="124"/>
      <c r="HD636" s="124"/>
      <c r="HN636" s="124"/>
      <c r="HX636" s="124"/>
    </row>
    <row xmlns:x14ac="http://schemas.microsoft.com/office/spreadsheetml/2009/9/ac" r="637" s="3" customFormat="true" x14ac:dyDescent="0.25">
      <c r="A637" s="374"/>
      <c r="B637" s="124"/>
      <c r="L637" s="124"/>
      <c r="V637" s="124"/>
      <c r="AF637" s="124"/>
      <c r="AP637" s="124"/>
      <c r="AZ637" s="124"/>
      <c r="BA637" s="124"/>
      <c r="BJ637" s="124"/>
      <c r="BT637" s="124"/>
      <c r="CD637" s="124"/>
      <c r="CN637" s="124"/>
      <c r="CX637" s="124"/>
      <c r="DH637" s="124"/>
      <c r="DR637" s="124"/>
      <c r="EB637" s="124"/>
      <c r="EL637" s="124"/>
      <c r="EV637" s="124"/>
      <c r="FF637" s="124"/>
      <c r="FP637" s="124"/>
      <c r="FZ637" s="124"/>
      <c r="GJ637" s="124"/>
      <c r="GT637" s="124"/>
      <c r="HD637" s="124"/>
      <c r="HN637" s="124"/>
      <c r="HX637" s="124"/>
    </row>
    <row xmlns:x14ac="http://schemas.microsoft.com/office/spreadsheetml/2009/9/ac" r="638" s="3" customFormat="true" x14ac:dyDescent="0.25">
      <c r="A638" s="374"/>
      <c r="B638" s="124"/>
      <c r="L638" s="124"/>
      <c r="V638" s="124"/>
      <c r="AF638" s="124"/>
      <c r="AP638" s="124"/>
      <c r="AZ638" s="124"/>
      <c r="BA638" s="124"/>
      <c r="BJ638" s="124"/>
      <c r="BT638" s="124"/>
      <c r="CD638" s="124"/>
      <c r="CN638" s="124"/>
      <c r="CX638" s="124"/>
      <c r="DH638" s="124"/>
      <c r="DR638" s="124"/>
      <c r="EB638" s="124"/>
      <c r="EL638" s="124"/>
      <c r="EV638" s="124"/>
      <c r="FF638" s="124"/>
      <c r="FP638" s="124"/>
      <c r="FZ638" s="124"/>
      <c r="GJ638" s="124"/>
      <c r="GT638" s="124"/>
      <c r="HD638" s="124"/>
      <c r="HN638" s="124"/>
      <c r="HX638" s="124"/>
    </row>
    <row xmlns:x14ac="http://schemas.microsoft.com/office/spreadsheetml/2009/9/ac" r="639" s="3" customFormat="true" x14ac:dyDescent="0.25">
      <c r="A639" s="374"/>
      <c r="B639" s="124"/>
      <c r="L639" s="124"/>
      <c r="V639" s="124"/>
      <c r="AF639" s="124"/>
      <c r="AP639" s="124"/>
      <c r="AZ639" s="124"/>
      <c r="BA639" s="124"/>
      <c r="BJ639" s="124"/>
      <c r="BT639" s="124"/>
      <c r="CD639" s="124"/>
      <c r="CN639" s="124"/>
      <c r="CX639" s="124"/>
      <c r="DH639" s="124"/>
      <c r="DR639" s="124"/>
      <c r="EB639" s="124"/>
      <c r="EL639" s="124"/>
      <c r="EV639" s="124"/>
      <c r="FF639" s="124"/>
      <c r="FP639" s="124"/>
      <c r="FZ639" s="124"/>
      <c r="GJ639" s="124"/>
      <c r="GT639" s="124"/>
      <c r="HD639" s="124"/>
      <c r="HN639" s="124"/>
      <c r="HX639" s="124"/>
    </row>
    <row xmlns:x14ac="http://schemas.microsoft.com/office/spreadsheetml/2009/9/ac" r="640" s="3" customFormat="true" x14ac:dyDescent="0.25">
      <c r="A640" s="374"/>
      <c r="B640" s="124"/>
      <c r="L640" s="124"/>
      <c r="V640" s="124"/>
      <c r="AF640" s="124"/>
      <c r="AP640" s="124"/>
      <c r="AZ640" s="124"/>
      <c r="BA640" s="124"/>
      <c r="BJ640" s="124"/>
      <c r="BT640" s="124"/>
      <c r="CD640" s="124"/>
      <c r="CN640" s="124"/>
      <c r="CX640" s="124"/>
      <c r="DH640" s="124"/>
      <c r="DR640" s="124"/>
      <c r="EB640" s="124"/>
      <c r="EL640" s="124"/>
      <c r="EV640" s="124"/>
      <c r="FF640" s="124"/>
      <c r="FP640" s="124"/>
      <c r="FZ640" s="124"/>
      <c r="GJ640" s="124"/>
      <c r="GT640" s="124"/>
      <c r="HD640" s="124"/>
      <c r="HN640" s="124"/>
      <c r="HX640" s="124"/>
    </row>
  </sheetData>
  <mergeCells count="15">
    <mergeCell ref="DS27:DY27"/>
    <mergeCell ref="EC27:EI27"/>
    <mergeCell ref="DI27:DO27"/>
    <mergeCell ref="CY27:DE27"/>
    <mergeCell ref="A2:A3"/>
    <mergeCell ref="CO27:CU27"/>
    <mergeCell ref="BU27:CA27"/>
    <mergeCell ref="CE27:CK27"/>
    <mergeCell ref="C27:I27"/>
    <mergeCell ref="M27:S27"/>
    <mergeCell ref="BK27:BQ27"/>
    <mergeCell ref="BA27:BG27"/>
    <mergeCell ref="AQ27:AW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2024-04-24T06:19:38Z</dcterms:modified>
</cp:coreProperties>
</file>